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Sheet1!$A$2:$AJ$219</definedName>
    <definedName hidden="1" localSheetId="0" name="Z_BFC4B5FF_A6D0_49FB_8C57_C975C957E754_.wvu.FilterData">Sheet1!$A$2:$AJ$2</definedName>
    <definedName hidden="1" localSheetId="0" name="Z_F941661A_77C1_49EB_AEB8_C36BD7F65E19_.wvu.FilterData">Sheet1!$A$1:$AJ$1003</definedName>
    <definedName hidden="1" localSheetId="0" name="Z_D139EA9D_FA59_47DA_8076_242A9BA4F1E6_.wvu.FilterData">Sheet1!$A$1:$AJ$1003</definedName>
  </definedNames>
  <calcPr/>
  <customWorkbookViews>
    <customWorkbookView activeSheetId="0" maximized="1" windowHeight="0" windowWidth="0" guid="{D139EA9D-FA59-47DA-8076-242A9BA4F1E6}" name="Rhea"/>
    <customWorkbookView activeSheetId="0" maximized="1" windowHeight="0" windowWidth="0" guid="{F941661A-77C1-49EB-AEB8-C36BD7F65E19}" name="Filter 2"/>
    <customWorkbookView activeSheetId="0" maximized="1" windowHeight="0" windowWidth="0" guid="{BFC4B5FF-A6D0-49FB-8C57-C975C957E754}" name="Filter 1"/>
  </customWorkbookViews>
  <extLst>
    <ext uri="GoogleSheetsCustomDataVersion2">
      <go:sheetsCustomData xmlns:go="http://customooxmlschemas.google.com/" r:id="rId6" roundtripDataChecksum="B3ftH3H701HAL2dXTP5QS1jTOdhXL5ZUMAiJ5g8ce3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50">
      <text>
        <t xml:space="preserve">======
ID#AAABNFJEYWs
hema seshadri    (2024-05-11 18:51:16)
@chen.xi21@northeastern.edu please have all students use names listed in Northeastern student roster
_Assigned to chen.xi21@northeastern.edu_</t>
      </text>
    </comment>
    <comment authorId="0" ref="O61">
      <text>
        <t xml:space="preserve">======
ID#AAABNFJEYWo
hema seshadri    (2024-05-11 18:51:03)
@pulugu.a@northeastern.edu - please have all students use names listed in Northeastern student roster
_Assigned to pulugu.a@northeastern.edu_</t>
      </text>
    </comment>
    <comment authorId="0" ref="P116">
      <text>
        <t xml:space="preserve">======
ID#AAABNFJEYPQ
hema seshadri    (2024-05-11 16:18:58)
Not a failure category</t>
      </text>
    </comment>
    <comment authorId="0" ref="E2">
      <text>
        <t xml:space="preserve">======
ID#AAABNDaA7u8
hema seshadri    (2024-05-10 08:37:57)
Please verify this queries. I see only partial output. @thoppil.r@northeastern.edu. @pulugu.a@northeastern.edu This is a partial Query? Is this the output from the ChatBot. Please make sure the team pastes the whole query here.
------
ID#AAABNFJEYPc
arjun 017    (2024-05-11 16:28:30)
They look as if they are incomplete. You may double click the cell to see the full query</t>
      </text>
    </comment>
    <comment authorId="0" ref="S2">
      <text>
        <t xml:space="preserve">======
ID#AAABMAO1UhA
hema seshadri    (2024-05-04 19:34:18)
Add Dropdown</t>
      </text>
    </comment>
  </commentList>
  <extLst>
    <ext uri="GoogleSheetsCustomDataVersion2">
      <go:sheetsCustomData xmlns:go="http://customooxmlschemas.google.com/" r:id="rId1" roundtripDataSignature="AMtx7mguCPgNOyJ0oVvjw+gl9FH4e0XcTw=="/>
    </ext>
  </extLst>
</comments>
</file>

<file path=xl/sharedStrings.xml><?xml version="1.0" encoding="utf-8"?>
<sst xmlns="http://schemas.openxmlformats.org/spreadsheetml/2006/main" count="2281" uniqueCount="1037">
  <si>
    <t>Count of total queries</t>
  </si>
  <si>
    <t>Count of incorrect - testers / prog</t>
  </si>
  <si>
    <t>Count of categories - SQL Syntax</t>
  </si>
  <si>
    <t>Sr. No.</t>
  </si>
  <si>
    <t xml:space="preserve">Human Language </t>
  </si>
  <si>
    <t>Table Name ( Main)</t>
  </si>
  <si>
    <t>Expected SQL Query</t>
  </si>
  <si>
    <t>Generated SQL</t>
  </si>
  <si>
    <t>Type of Query (Simple, Intermediate, Complex)</t>
  </si>
  <si>
    <t>Response（chatbot）</t>
  </si>
  <si>
    <t>Status (Correct/Incorrect)</t>
  </si>
  <si>
    <t>Status (1/0)</t>
  </si>
  <si>
    <t>Expected Response</t>
  </si>
  <si>
    <t>Execution Time in Sec</t>
  </si>
  <si>
    <t>Tokens Used</t>
  </si>
  <si>
    <t>Cost in $</t>
  </si>
  <si>
    <t>Raw  Cost</t>
  </si>
  <si>
    <t>Tester</t>
  </si>
  <si>
    <t>Failure Categories</t>
  </si>
  <si>
    <t>Comments</t>
  </si>
  <si>
    <t>Bug Fixing Details</t>
  </si>
  <si>
    <t>Bug Owner</t>
  </si>
  <si>
    <t>Bug Category (DB bug)</t>
  </si>
  <si>
    <t>Restructed the query question to chatbot</t>
  </si>
  <si>
    <t>Which universities require Secondary school Record for getting admission in Undergraduate programs?</t>
  </si>
  <si>
    <t>adm2022</t>
  </si>
  <si>
    <t xml:space="preserve">  SELECT hd.instnm
  FROM adm2022 a
  JOIN hd2022 hd
  ON a.UNITID = hd.UNITID
  WHERE a.admcon3 = 1;</t>
  </si>
  <si>
    <t xml:space="preserve">  SELECT unitid
  FROM adm2022
  WHERE admcon3 = 1;</t>
  </si>
  <si>
    <t>Simple</t>
  </si>
  <si>
    <t xml:space="preserve">The universities that require Secondary School Records for getting admission in Undergraduate programs are represented by the unitid values in the SQL result.
</t>
  </si>
  <si>
    <t>InCorrect</t>
  </si>
  <si>
    <t>The universities that require Secondary school Record for getting admission in Undergraduate programs are: Alabama A &amp; M University, University of Alabama at Birmingham, University of Alabama in Huntsville, Alabama State University, The University of Alabama, Auburn University at Montgomery, Auburn University, Faulkner University, Herzing University-Birmingham, Huntingdon College, Heritage Christian University, Jacksonville State University, University of West Alabama, University of Montevallo, University of North Alabama, Oakwood University, Samford University, University of South Alabama, Spring Hill College, Stillman College, Troy University, Tuskegee University, United States Sports Academy.</t>
  </si>
  <si>
    <t>24,878 prompt tokens / $0.012439
223 completion tokens / $0.0003345
Time to first token: N/A</t>
  </si>
  <si>
    <t>Poorly worded query</t>
  </si>
  <si>
    <t>Generating an incorrect query. 
Its returning the university IDs instead of Names. 
The Query should join adm2022 with 
ic2022_campuses to fetch the univ names</t>
  </si>
  <si>
    <t>Query Bug</t>
  </si>
  <si>
    <t>What are the names of the university that require Secondary school Record for getting admission in Undergraduate programs?</t>
  </si>
  <si>
    <t>Which schools require high school grades</t>
  </si>
  <si>
    <t xml:space="preserve">  SELECT ic.pcinstnm
  FROM adm2022 a
  JOIN ic2022campuses ic
  ON a.UNITID = ic.UNITID
  WHERE admcon3 = 1;</t>
  </si>
  <si>
    <t>correct</t>
  </si>
  <si>
    <t>Which schools require high school GPA</t>
  </si>
  <si>
    <t>simple</t>
  </si>
  <si>
    <t xml:space="preserve">What are the top 5  universities in Massachusetts state with Highest number of women enrolled for the undergraduate program in 2022?  </t>
  </si>
  <si>
    <t>hd2022</t>
  </si>
  <si>
    <t>SELECT hd.instnm
  FROM hd2022 hd
  JOIN adm2022 adm ON hd.unitid = adm.unitid
  WHERE hd.stabbr = 'MA'
  ORDER BY adm.enrlw DESC
  LIMIT 5;</t>
  </si>
  <si>
    <t>Intermediate</t>
  </si>
  <si>
    <t>The top 5 universities in Massachusetts state with the highest number of women enrolled for the undergraduate program in 2022 are:
    University of Massachusetts-Amherst - 3012 women enrolled
    Boston University - 2160 women enrolled
    Northeastern University - 1616 women enrolled
    University of Massachusetts-Boston - 1386 women enrolled
    Lawrence Memorial Hospital School of Nursing - Data not available</t>
  </si>
  <si>
    <t>Correct</t>
  </si>
  <si>
    <t>11,732 prompt tokens / $0.005866
301 completion tokens / $0.0004515
Time to first token: N/A</t>
  </si>
  <si>
    <t>Works fine with synonymous queries but not with grammatically incorrect queries.</t>
  </si>
  <si>
    <t>Working fine given the question is framed grammatically correctly, else it throws the following. The SQL query provided seems to be formatted incorrectly, resulting in a syntax error. To answer the user question about the top 5 universities in Massachusetts state with the highest number of women enrolled for the undergrad program in 2022, the correct SQL query should be:
SELECT hd.instnm AS "Institution Name", adm.enrlw AS "Enrolled Women"
FROM hd2022 hd
JOIN adm2022 adm ON hd.unitid = adm.unitid
WHERE hd.stabbr = 'MA'
ORDER BY adm.enrlw DESC
LIMIT 5;
Once this query is executed correctly, it will return the top 5 universities in Massachusetts state with the highest number of women enrolled for the undergrad program in 2022.</t>
  </si>
  <si>
    <t>What is the Boston University website?</t>
  </si>
  <si>
    <t>SELECT webaddr
  FROM hd2022
  WHERE instnm = 'Boston University';</t>
  </si>
  <si>
    <t>The Boston University website is www.bu.edu/</t>
  </si>
  <si>
    <t>11,747 prompt tokens / $0.0058735
82 completion tokens / $0.000123
Time to first token: N/A</t>
  </si>
  <si>
    <t>Works fine with synonymous questions as well</t>
  </si>
  <si>
    <t>Working fine with synonynous 
queries as well.</t>
  </si>
  <si>
    <t>Which university in Texas state shows Highest number of men enrolled for the undergraduate program in 2022?</t>
  </si>
  <si>
    <t>SELECT ic.pcinstnm
  FROM ic2022campuses AS ic
  JOIN gr2022 AS gr 
  ON ic.unitid = gr.unitid
  WHERE ic.pcstabbr = 'TX'
  ORDER BY gr.grtotlm DESC
  LIMIT 1;</t>
  </si>
  <si>
    <t>SELECT ic.unitid, ic.pcinstnm, gr.grtotlm AS total_men_enrolled
  FROM ic2022campuses AS ic
  JOIN gr2022 AS gr ON ic.unitid = gr.unitid
  WHERE ic.stabbr = 'TX'
  ORDER BY total_men_enrolled DESC
  LIMIT 1;</t>
  </si>
  <si>
    <t>The SQL query provided seems to be formatted incorrectly, resulting in a syntax error. However, based on the query structure, it is attempting to retrieve the name of the university in Texas with the highest number of men enrolled in the undergraduate program for 2022. To correct the syntax error and get the desired result, the query should be properly formatted and executed in a SQL environment.</t>
  </si>
  <si>
    <t>The university in Texas state with the highest number of men enrolled for the undergraduate program in 2022 is Houston International College Cardiotech Ultrasound School.</t>
  </si>
  <si>
    <t>13,534 prompt tokens / $0.006767
163 completion tokens / $0.0002445
Time to first token: N/A</t>
  </si>
  <si>
    <t xml:space="preserve">SQL Syntax </t>
  </si>
  <si>
    <t xml:space="preserve">The query generated by llm is syntactically 
incorrect, despite rewording the question 
multiple times.
 </t>
  </si>
  <si>
    <t>List the universities in Texas state.</t>
  </si>
  <si>
    <t>SELECT instnm
  FROM hd2022
  WHERE stabbr = 'TX';</t>
  </si>
  <si>
    <t>The universities in Texas state are:
    Baylor University
    Texas A &amp; M University-Corpus Christi
    Texas A &amp; M University-Commerce
    Texas A &amp; M International University
    Texas A &amp; M University-Kingsville
    Texas A &amp; M University-College Station
    Texas A &amp; M University-System Office
    Texas A &amp; M University-Texarkana
    Texas Christian University
    Texas College
    Texas Lutheran University
    Texas Southern University
    Texas State University
    Texas Tech University
    Texas Tech University Health Sciences Center
    Texas Wesleyan University
    Texas Woman's University
    University of Dallas
    University of Houston
    University of Houston-Clear Lake
    University of Houston-Downtown
    University of Houston-Victoria
    University of North Texas
    University of North Texas Health Science Center
    University of St Thomas
    University of Texas Southwestern Medical Center
    University of Texas at Arlington
    University of Texas at Austin
    University of Texas at Dallas
    University of Texas at El Paso
    University of Texas at San Antonio
    University of Texas at Tyler
    University of the Incarnate Word</t>
  </si>
  <si>
    <t>15,915 prompt tokens / $0.0079575
378 completion tokens / $0.000567
Time to first token: N/A</t>
  </si>
  <si>
    <t>Ambiguos User question</t>
  </si>
  <si>
    <t>Working fine if the question is clear and 
straight-forward.
Returning incomplete and inaccurate 
responses for ambiguos questions</t>
  </si>
  <si>
    <t>List the universities in California state along with their median ACT score.</t>
  </si>
  <si>
    <t xml:space="preserve">  SELECT hd.instnm, ad.actnum
  FROM hd2022 AS hd
  JOIN adm2022 AS ad ON hd.unitid = ad.unitid
  WHERE hd.stabbr = 'CA';</t>
  </si>
  <si>
    <t xml:space="preserve">  SELECT hd.unitid, hd.instnm AS institution_name, ad.actnum AS median_act_score
  FROM hd2022 AS hd
  JOIN adm2022 AS ad ON hd.unitid = ad.unitid
  WHERE hd.stabbr = 'CA';</t>
  </si>
  <si>
    <t>The error message indicates that the column "actcm50" does not exist in the table "gr2022"</t>
  </si>
  <si>
    <t>Azusa Pacific University	25.0
Biola University	26.0
California Lutheran University	29.0
Chapman University	29.0
Claremont McKenna College	34.0
Dominican University of California	25.0</t>
  </si>
  <si>
    <t>16,572 prompt tokens / $0.008286
445 completion tokens / $0.0006675
Time to first token: N/A</t>
  </si>
  <si>
    <t xml:space="preserve">
SQL Query, JSON</t>
  </si>
  <si>
    <t xml:space="preserve">Generated query is incorrect.
Referring to the right column name but a
different table. JSON needs to be corrected </t>
  </si>
  <si>
    <t>Names and addresses of universities in Florida state that offer undergraduate programs.</t>
  </si>
  <si>
    <t xml:space="preserve"> SELECT instnm , addr 
  FROM hd2022
  WHERE stabbr = 'FL' AND hloffer = 1;</t>
  </si>
  <si>
    <t>The names and addresses of universities in Florida state that offer undergraduate programs are listed in the SQL result provided. Some of the universities include Barry University, Lynn University, University of Central Florida, Florida State University, University of Florida, Florida International University, and many more.</t>
  </si>
  <si>
    <t xml:space="preserve">18,625 prompt tokens / $0.0093125
192 completion tokens / $0.000288
Time to first token: N/A
</t>
  </si>
  <si>
    <t>-</t>
  </si>
  <si>
    <t>Working with synoymous and misspelled 
questions as well</t>
  </si>
  <si>
    <t>Provide details on Boston University, Boston.</t>
  </si>
  <si>
    <t>SELECT instnm, addr, city, stabbr, zip, webaddr
  FROM hd2022
  WHERE instnm = 'Boston University';</t>
  </si>
  <si>
    <t>Boston University is located at One Silber Way, Boston, MA 02215. The president of the university is Robert A. Brown. The contact number is 617-353-2000. The website for general information is www.bu.edu/. For admissions information, visit www.bu.edu/admissions. For financial aid information, visit www.bu.edu/finaid. The university offers services for veterans, disability services, and a net price calculator for estimating the cost of education.</t>
  </si>
  <si>
    <t>10,015 prompt tokens / $0.0050075
389 completion tokens / $0.0005835
Time to first token: N/A</t>
  </si>
  <si>
    <t>Ambiguous query</t>
  </si>
  <si>
    <t>Working fine with the given question.
Incomplete/Inaccurate if the question is 
grammatically incorrect or ambiguous</t>
  </si>
  <si>
    <t>What is the average acceptance rate for Boston University for undergraduate program?</t>
  </si>
  <si>
    <t>SELECT AVG(admcon7) 
  FROM adm2022
  WHERE unitid = 164988;</t>
  </si>
  <si>
    <t>SELECT AVG(admcon7) AS "Average Acceptance Rate"
  FROM adm2022
  WHERE unitid = 164988;</t>
  </si>
  <si>
    <t>The average acceptance rate for Boston University for the undergraduate program is 11,607.</t>
  </si>
  <si>
    <t>11,614 prompt tokens / $0.005807
239 completion tokens / $0.0003585
Time to first token: N/A</t>
  </si>
  <si>
    <t>Ambiguous query, referencing incorrect column name</t>
  </si>
  <si>
    <t>No failures.</t>
  </si>
  <si>
    <t>How many universities that offer both graduate and undergraduate programs in California state.</t>
  </si>
  <si>
    <t>SELECT COUNT(*) 
FROM hd2022 
WHERE unitid IN (
    SELECT unitid 
    FROM hd2022 
    WHERE stabbr = 'CA' AND iclevel = 1
) AND unitid IN (
    SELECT unitid 
    FROM hd2022 
    WHERE stabbr = 'CA' AND iclevel = 4
);</t>
  </si>
  <si>
    <t>There are 0 universities in California that offer both graduate and undergraduate programs.</t>
  </si>
  <si>
    <t>19,918 prompt tokens / $0.009959
175 completion tokens / $0.0002625
Time to first token: N/A</t>
  </si>
  <si>
    <t>List the universities that are historically black universities that offer graduate programs.</t>
  </si>
  <si>
    <t>SELECT hd.instnm
  FROM hd2022
  WHERE hbcu = 1 AND groffer = 1;</t>
  </si>
  <si>
    <t>SELECT ic.unitid, ic.instnm
  FROM ic2022campuses AS ic
  JOIN hd2022 AS hd ON ic.unitid = hd.unitid
  WHERE hd.hbcu = 1 AND hd.groffer = 1;</t>
  </si>
  <si>
    <t>The universities that are historically black universities and offer graduate programs are listed in the SQL result. Some of these universities include Howard University, Florida A&amp;M University, North Carolina A&amp;T State University, and Hampton University, among others.</t>
  </si>
  <si>
    <t>List of all the institutions</t>
  </si>
  <si>
    <t>13,444 prompt tokens / $0.006722
171 completion tokens / $0.0002565
Time to first token: N/A</t>
  </si>
  <si>
    <t>List the universities in Alabama state along with their city and addresses.</t>
  </si>
  <si>
    <t>SELECT instnm, city, addr
FROM hd2022
WHERE stabbr = 'AL';</t>
  </si>
  <si>
    <t>The universities in Alabama state along with their city and addresses are as follows:
    Alabama A &amp; M University - Normal - 4900 Meridian Street
    University of Alabama at Birmingham - Birmingham - Administration Bldg Suite 1070
    Amridge University - Montgomery - 1200 Taylor Rd
    University of Alabama in Huntsville - Huntsville - 301 Sparkman Dr
    Alabama State University - Montgomery - 915 S Jackson Street
    University of Alabama System Office - Tuscaloosa - 500 University Blvd. East
    The University of Alabama - Tuscaloosa - 739 University Blvd
    Central Alabama Community College - Alexander City - 1675 Cherokee Rd
    Athens State University - Athens - 300 N Beaty St
    Auburn University at Montgomery - Montgomery - 7440 East Drive
    Birmingham-Southern College - Birmingham - 900 Arkadelphia Road
    Chattahoochee Valley Community College - Phenix City - 2602 College Drive
    South University-Montgomery - Montgomery - 5355 Vaughn Rd
    Enterprise State Community College - Enterprise - 600 Plaza Drive
    Coastal Alabama Community College - Bay Minette - 1900 U S Highway 31 South
    Faulkner University - Montgomery - 5345 Atlanta Hwy
    Gadsden State Community College - Gadsden - 1001 George Wallace Dr
    New Beginning College of Cosmetology - Albertville - 421 Martling Road
    George C Wallace Community College-Dothan - Dothan - 1141 Wallace Drive
    George C Wallace State Community College-Hanceville - Hanceville - 801 Main St NW
    George C Wallace State Community College-Selma - Selma - 3000 Earl Goodwin Parkway
    Herzing University-Birmingham - Birmingham - 280 West Valley Ave
    Huntingdon College - Montgomery - 1500 East Fairview Avenue
    Heritage Christian University - Florence - 3625 Helton Dr
    J. F. Drake State Community and Technical College - Huntsville - 3421 Meridian St N
    J F Ingram State Technical College - Deatsville - 5375 Ingram Rd
    Jacksonville State University - Jacksonville - 700 Pelham Road North
    Jefferson State Community College - Birmingham - 2601 Carson Rd
    John C Calhoun State Community College - Tanner - 6250 U S Highway 31 N
    Lawson State Community College - Birmingham - 3060 Wilson Rd SW
    University of West Alabama - Livingston - Station One
    Lurleen B Wallace Community College - Andalusia - 1000 Dannelly Blvd.
    Marion Military Institute - Marion - 1101 Washington St
    Miles College - Fairfield - 5500 Myron Massey Blvd
    University of Mobile - Mobile - 5735 College Parkway
    University of Montevallo - Montevallo - Station 6001
    Northwest-Shoals Community College - Muscle Shoals - 800 George Wallace Blvd
    University of North Alabama - Florence - One Harrison Plaza
    Northeast Alabama Community College - Rainsville - 138 Highway 35
    Oakwood University - Huntsville - 7000 Adventist Blvd NW
    Reid State Technical College - Evergreen - 100 and Hwy 83
    Bishop State Community College - Mobile - 351 North Broad Street
    Samford University - Birmingham - 800 Lakeshore Drive
    Selma University - Selma - 1501 Boynton St, Dinkins Hall
    Shelton State Community College - Tuscaloosa - 9500 Old Greensboro Rd
    Snead State Community College - Boaz - 102 Elder Street
    University of South Alabama - Mobile - 307 N University Blvd
    Spring Hill College - Mobile - 4000 Dauphin St
    Stillman College - Tuscaloosa - 3601 Stillman Boulevard
    Talladega College - Talladega - 627 West Battle Street
    H Councill Trenholm State Community College - Montgomery - 1225 Air Base Blvd
    Troy University - Troy - University Avenue
    Tuskegee University - Tuskegee - Kresge Center, 3rd Floor
    United States Sports Academy - Daphne - One Academy Drive
    Bevill State Community College - Jasper - 1411 Indiana Avenue
    Fortis College - Mobile - 7033 Airport Blvd.
    Southern Union State Community College - Wadley - 750 Roberts St
    Remington College-Mobile Campus - Mobile - 4368 DOWNTOWNER LOOP S
    Paul Mitchell the School-Huntsville - Madison - 3810 Sullivan St Ste E
    Fortis College-Foley - Foley - 200 East Laurel Avenue
    Cardiac and Vascular Institute of Ultrasound - Mobile - 2936 North McVay Drive
    Blue Cliff Career College - Mobile - 2970 Cottage Hill Rd., Suite 175
    Huntsville Bible College - Huntsville - 906 Oakwood Ave
    Strayer University-Alabama - Birmingham - 2 20th Street North, #150
    Columbia Southern University - Orange Beach - 21982 University Lane
    Paul Mitchell the School-Birmingham - Hoover - 1694 Montgomery Hwy Ste 124
    Fortis College-Dothan - Dothan - 200 Vulcan Way
    Fortis College-Montgomery - Montgomery - 3736 Atlanta Hwy
    Fortis Institute-Birmingham - Birmingham - 100 London Pkwy
    University Academy of Hair Design - Tuscaloosa - 2204 Greensboro Avenue
    The Salon Professional Academy-Huntsville - Huntsville - 4925 University Drive, Suite 134
    Alabama College of Osteopathic Medicine - Dothan - 445 Health Sciences Boulevard
    Ross Medical Education Center-Huntsville - Huntsville - 930 Old Monrovia Road, NW Suite 9
    Midfield Institute of Cosmetology - Midfield - 26 B Phillips Drive
    Alabama School of Nail Technology &amp; Cosmetology - Jackson - 202 Commerce Street
    Brown Beauty Barber School - Bessemer - 1724 1st Avenue North
    Winonah's International School of Cosmetology - Hoover - 1870 Chace Drive</t>
  </si>
  <si>
    <t>17,284 prompt tokens / $0.008642
1,477 completion tokens / $0.0022155
Time to first token: N/A</t>
  </si>
  <si>
    <t>List the universities in Massachusetts state that are located in rural areas.</t>
  </si>
  <si>
    <t>SELECT pcinstnm
  FROM ic2022campuses
  WHERE pcstabbr = 'MA' AND pclocale IN (43, 44, 45);</t>
  </si>
  <si>
    <t>SELECT ic.unitid, ic.pcinstnm
  FROM ic2022campuses AS ic
  WHERE ic.pcstabbr = 'MA' AND ic.pclocale IN (43, 44, 45);</t>
  </si>
  <si>
    <t>The SQL query provided will list the names, cities, and addresses of universities in Massachusetts that are located in rural areas.</t>
  </si>
  <si>
    <t>17,702 prompt tokens / $0.008851
234 completion tokens / $0.000351
Time to first token: N/A</t>
  </si>
  <si>
    <t>Average number of non resident U.S. students in Northeastern University across all races/ethinicities.</t>
  </si>
  <si>
    <t>effy2022</t>
  </si>
  <si>
    <t>SELECT AVG(efynralt) 
FROM effy2022
WHERE unitid = 167358;</t>
  </si>
  <si>
    <t>SELECT AVG(efynralt) AS avg_non_resident_us_students
FROM effy2022
WHERE unitid = 167358;</t>
  </si>
  <si>
    <t>The average number of non-resident U.S. students in Northeastern University across all races/ethnicities is approximately 3008.55.</t>
  </si>
  <si>
    <t>13,049 prompt tokens / $0.0065245
141 completion tokens / $0.0002115
Time to first token: N/A</t>
  </si>
  <si>
    <t>Number of Native American students compared to Hispanic or Latino students in Northeastern University, Boston.</t>
  </si>
  <si>
    <t>SELECT SUM(efyaianm) AS native_american_students, SUM(efyaianw) AS native_american_women, SUM(efyhispm) AS hispanic_latino_men, SUM(efyhispw) AS hispanic_latino_women
FROM effy2022
WHERE unitid = 166027;</t>
  </si>
  <si>
    <t>There are 192 Native American students and 10,734 Hispanic or Latino students at Northeastern University in Boston.</t>
  </si>
  <si>
    <t xml:space="preserve">13,427 prompt tokens / $0.0067135
176 completion tokens / $0.000264
Time to first token: N/A
</t>
  </si>
  <si>
    <t>How many total applicants are there in Boston University, Boston in 2022?</t>
  </si>
  <si>
    <t>SELECT applcn
FROM adm2022
WHERE unitid = 164988;</t>
  </si>
  <si>
    <t>There are a total of 80,796 applicants in Boston University, Boston in 2022.</t>
  </si>
  <si>
    <t>14,487 prompt tokens / $0.0072435
100 completion tokens / $0.00015
Time to first token: N/A</t>
  </si>
  <si>
    <t>Which universities in California do not require English proficiency test for getting admission in undergraduate program?</t>
  </si>
  <si>
    <t>SELECT ic.pcinstnm
  FROM ic2022campuses AS ic
  WHERE ic.pcstabbr = 'CA' 
  AND ic.unitid NOT IN (
      SELECT unitid
      FROM adm2022
      WHERE admcon8 = 1
  );</t>
  </si>
  <si>
    <t>SELECT ic.unitid, ic.pcinstnm
  FROM ic2022campuses AS ic
  WHERE ic.pcstabbr = 'CA' 
  AND ic.unitid NOT IN (
      SELECT unitid
      FROM adm2022
      WHERE admcon8 = 1
  );</t>
  </si>
  <si>
    <t>The universities in California that do not require English proficiency tests for admission to undergraduate programs are:
1. Los Angeles Community College District Office
2. Brownson Technical School
3. Academy of Art University
4. Academy of Chinese Culture and Health Sciences
5. College of Alameda
6. Allan Hancock College
7. American Academy of Dramatic Arts-Los Angeles
8. Berkeley School of Theology
9. American Film Institute Conservatory
10. American Beauty College
11. American Career College-Los Angeles
12. American Conservatory Theater
13. American River College
14. Antelope Valley Community College District
15. Art Center College of Design
16. Associated Technical College-Los Angeles
17. Associated Technical College-San Diego
18. Azusa Pacific University
19. Bakersfield College
20. Barstow Community College
21. Bellus Academy-Chula Vista
22. Bethesda University
23. Biola University
24. Butte College
25. California Institute of Integral Studies
26. Cabrillo College
27. California Baptist University
28. California College of the Arts
29. University of California-Hastings College of Law
30. California Institute of Technology
31. California Lutheran University
32. California Polytechnic State University-San Luis Obispo
33. Alliant International University-San Diego
34. California State University-Bakersfield
35. California State University-Stanislaus
36. California State University-Chancellors Office
37. California State University-San Bernardino
38. California State Polytechnic University-Pomona
39. California State University-Chico
40. California State University-Dominguez Hills
41. California State University-Fresno
42. California State University-Fullerton
43. California State University-East Bay
44. California State University-Long Beach
45. California State University-Los Angeles
46. California State University-Northridge
47. California State University-Sacramento
48. University of California-Berkeley
49. University of California-Davis
50. University of California-Irvine
51. University of California-Los Angeles
52. University of California-Riverside
53. University of California-San Diego
54. University of California-San Francisco
55. University of California-Santa Barbara
56. University of California-Santa Cruz
57. Sofia University
58. California Beauty School
59. California Christian College
60. Haven University
61. California Hair Design Academy
62. California Institute of the Arts
63. California State University Maritime Academy
64. California Western School of Law
65. Canada College
66. College of the Canyons
67. Career Academy of Beauty
68. Casa Loma College-Los Angeles
69. CET-San Diego
70. CET-San Jose
71. CET-El Centro
72. CET-Colton
73. CET-Watsonville
74. CET-Salinas
75. Cerritos College
76. Cerro Coso Community College
77. Chabot College
78. Chaffey College
79. Chapman University
80. Charles R Drew University of Medicine and Science
81. Concordia University-Irvine
82. San Diego Christian College
83. Church Divinity School of the Pacific
84. Citrus College
85. Citrus Heights Beauty College
86. City College of San Francisco
87. Claremont Graduate University
88. Claremont McKenna College
89. Milan Institute-Visalia
90. Clovis Adult Education
91. Coast Community College District Office
92. Coastline Community College
93. University of Silicon Valley
94. Coba Academy
95. Western University of Health Sciences
96. Columbia College
97. Columbia College Hollywood
98. Compton College
99. Contra Costa Community College District Office
100. Contra Costa College
101. Cosumnes River College
102. Crafton Hills College
103. Cuesta College
104. Cuyamaca College
105. Cypress College
106. De Anza College
107. International School of Beauty Inc
108. "Dell'Arte International School of Physical Theatre"
109. College of the Desert
110. Design Institute of San Diego
111. Dharma Realm Buddhist University
112. Diablo Valley College
113. Dominican University of California
114. Dominican School of Philosophy &amp; Theology
115. East Los Angeles College
116. El Camino Community College District
117. "Emperor's College of Traditional Oriental Medicine"
118. Empire College
119. Evergreen Valley College
120. FIDM-Fashion Institute of Design &amp; Merchandising
121. Feather River Community College District
122. Federico Beauty Institute
123. Fielding Graduate University
124. Five Branches University
125. Redondo Beach Beauty College
126. Foothill College
127. Franciscan School of Theology
128. Fredrick and Charles Beauty College
129. Fresno City College
130. Fresno Pacific University
131. Foothill-De Anza Community College District
132. Fuller Theological Seminary
133. Fullerton College
134. Gavilan College
135. Gemological Institute of America-Carlsbad
136. Glendale Community College
137. Glendale Career College
138. Golden Gate University
139. Golden West College
140. Graduate Theological Union
141. Grossmont-Cuyamaca Community College District
142. Grossmont College
143. Salon Success Academy-Riverside
144. Hartnell College
145. Harvey Mudd College
146. Hilltop Beauty School
147. Holy Names University
148. Pacifica Graduate Institute
149. California State Polytechnic University-Humboldt
150. Humphreys University-Stockton and Modesto Campuses
151. Imperial Valley College
152. Institute for Business and Technology
153. Interior Designers Institute
154. International School of Cosmetology
155. Irvine Valley College
156. Bellus Academy-El Cajon
157. American Jewish University
158. Reedley College
159. Life Pacific University
160. University of La Verne
161. Laguna College of Art and Design
162. Lake Tahoe Community College
163. Lancaster Beauty School
164. Laney College
165. Lassen Community College
166. Latin American Bible Institute
167. Life Chiropractic College West
168. Lincoln University
169. Southern California Seminary
170. La Sierra University
171. Loma Linda University
172. Long Beach City College
173. Southern California University of Health Sciences
174. Los Angeles Harbor College
175. Los Angeles Pierce College
176. Los Angeles Southwest College
177. Los Angeles Trade Technical College
178. Los Angeles Valley College
179. "The Master's University and Seminary"
180. Los Angeles City College
181. Los Angeles County College of Nursing and Allied Health
182. Los Angeles Mission College
183. Los Medanos College
184. Los Rios Community College District Office
185. Loyola Marymount University
186. Lu Ross Academy
187. "Lyle's College of Beauty"
188. Lytles Redwood Empire Beauty College
189. MTI College
190. College of Marin
191. Marymount California University
192. Mendocino College
193. Menlo College
194. Merced College
195. Merritt College
196. Mills College at Northeastern University
197. MiraCosta College
198. Mission College
199. Modern Beauty Academy
200. Modesto Junior College
201. Moler Barber College
202. Middlebury Institute of International Studies at Monterey
203. Monterey Peninsula College
204. Moorpark College
205. Mt San Antonio College
206. "Mount Saint Mary's University"
207. Mt San Jacinto Community College District
208. Musicians Institute
209. Napa Valley College
210. National Holistic Institute
211. National University
212. Naval Postgraduate School
213. Newschool of Architecture and Design
214. "North Adrian's College of Beauty Inc"
215. North Orange County Community College District
216. North-West College-Pomona
217. North-West College-West Covina
218. North-West College-Van Nuys
219. San Francisco Bay University
220. Notre Dame de Namur University
221. Occidental College
222. Ohlone College
223. Orange Coast College
224. Otis College of Art and Design
225. Oxnard College
226. Hope International University
227. Concorde Career College-San Diego
228. Palo Alto University
229. Pacific Oaks College
230. Pacific School of Religion
231. Pacific States University
232. Pacific Union College
233. University of the Pacific
234. Palo Verde College
235. Palomar College
236. Pasadena City College
237. Pepperdine University
238. Peralta Community College System Office
239. Pitzer College
240. Platt College-San Diego
241. Shasta Bible College and Graduate School
242. Point Loma Nazarene University
243. Pomona College
244. Porterville College
245. Professional Institute of Beauty
246. Santa Ana College
247. Pardee RAND Graduate School
248. Shasta School of Cosmetology
249. University of Redlands
250. College of the Redwoods
251. Salon Success Academy-Upland
252. Salon Success Academy-Corona
253. Rio Hondo College
254. Riverside City College
255. Dongguk University Los Angeles
256. Sacramento City College
257. Saddleback College
258. Samuel Merritt University
259. San Diego Community College District-District Office
260. San Diego City College
261. San Diego Mesa College
262. San Diego Miramar College
263. San Diego State University
264. University of San Diego
265. San Francisco Art Institute
266. San Francisco Conservatory of Music
267. San Francisco State University
268. University of San Francisco
269. San Joaquin College of Law
270. San Joaquin Delta College
271. San Joaquin Valley College-Visalia
272. San Joaquin Valley College-Bakersfield
273. William Jessup University
274. San Jose-Evergreen Community College District
275. San Jose City College
276. San Jose State University
277. San Mateo County Community College District Office
278. College of San Mateo
279. Santa Barbara Business College-Bakersfield
280. Santa Barbara City College
281. Santa Clara University
282. Santa Monica College
283. Santa Rosa Junior College
284. Saybrook University
285. Scripps College
286. College of the Sequoias
287. Shasta College
288. Sierra College
289. Sierra College of Beauty
290. Trinity Law School
291. Simpson University
292. College of the Siskiyous
293. Charles A Jones Career and Education Center
294. Skyline College
295. San Bernardino Valley College
296. "Saint Mary's College of California"
297. Solano Community College
298. Sonoma State University
299. South Baylo University
300. South Coast College
301. Vanguard University of Southern California
302. Concorde Career College-Garden Grove
303. Southwestern College
304. Starr King School for the Ministry
305. State Center Community College District
306. Marshall B Ketchum University
307. Southern California Institute of Architecture
308. University of Southern California
309. The Colleges of Law at Ventura
310. Southwestern Law School
311. Taft College
312. Claremont School of Theology
313. Thomas Aquinas College
314. Epic Bible College &amp; Graduate School
315. University of California-System Administration Central Office
316. UEI College-Huntington Park
317. Concorde Career College-San Bernardino
318. Concorde Career College-North Hollywood
319. Ventura County Community College System Office
320. Ventura College
321. Bridges Beauty College
322. Victor Valley College
323. Berkeley City College
324. West Valley Mission Community College District Office
325. Waynes College of Beauty
326. West Hills College-Coalinga
327. West Los Angeles College
328. West Valley College
329. Carrington College-Sacramento
330. Westminster Theological Seminary in California
331. Westmont College
332. Whittier College
333. Woodbury University
334. The Wright Institute
335. Thomas Jefferson School of Law
336. Yeshiva Ohr Elchonon Chabad West Coast Talmudical Seminary
337. Yosemite Community College District Office
338. Yuba College
339. Ashford University
340. Stanford University
341. Antioch University-Los Angeles
342. Antioch University-Santa Barbara
343. Carrington College-San Leandro Campus
344. Platt College-Los Angeles
345. Bethel Seminary-San Diego
346. University of Massachusetts Global
347. "Adrian's Beauty College of Turlock"
348. California Career School
349. San Joaquin Valley College-Fresno
350. Palomar Institute of Cosmetology
351. InterCoast Colleges-Santa Ana
352. Las Positas College
353. California State University-San Marcos
354. University of St. Augustine for Health Sciences
355. Hypnosis Motivation Institute
356. Thanh Le College School of Cosmetology
357. Downey Adult School
358. CRU Institute of Cosmetology and Barbering
359. Modern Technology School
360. National Career Education
361. North-West College-Glendale
362. Fremont University
363. Pomona Unified School District Adult and Career Education
364. Universal College of Beauty Inc-Los Angeles 2
365. CET-Coachella
366. American College of Healthcare and Technology
367. Bellus Academy-Poway
368. Capstone College
369. Central Coast College
370. Pacific College of Health and Science
371. CET-Oxnard
372. CET-Santa Maria
373. Mt. Diablo Adult Education-Mt. Diablo USD
374. Hacienda La Puente Adult Education
375. UEI College-Ontario
376. UEI College-Reseda
377. Acupuncture and Integrative Medicine College-Berkeley
378. Alhambra Beauty College
379. UEI College-Gardena
380. Asian-American International Beauty College
381. Copper Mountain Community College
382. Diversified Vocational College
383. UEI College-Fresno
384. Santiago Canyon College
385. Southern California Institute of Technology
386. Soka University of America
387. Summit College
388. Advance Beauty College
389. Los Angeles Pacific College
390. World Mission University
391. Yo San University of Traditional Chinese Medicine
392. California State University-Monterey Bay
393. Marian Health Careers Center-Los Angeles Campus
394. Spartan College of Aeronautics &amp; Technology
395. Premiere Career College
396. Estes Institute of Cosmetology Arts and Science
397. Baldwin Park Adult &amp; Community Education
398. Ventura Adult and Continuing Education
399. North-West College-Anaheim
400. Central California School of Continuing Education
401. San Joaquin Valley College-Trades Education Center
402. Pacific College
403. PCI College
404. John Wesley International Barber and Beauty College
405. San Bernardino Community College District
406. Institute of Technology
407. South Orange County Community College District
408. Platt College-Ontario
409. American University of Health Sciences
410. Career Networks Institute
411. California Aeronautical University
412. Pima Medical Institute-Chula Vista
413. Los Angeles Film School
414. Professional Golfers Career College
415. Carrington College-San Jose
416. Carrington College-Pleasant Hill Campus
417. Universal Technical Institute of California Inc
418. Rancho Santiago Community College District Office
419. CBD College
420. "My Le's Beauty College"
421. Keck Graduate Institute
422. Miami Ad School-San Francisco
423. American Career College-Anaheim
424. Smith Chason College
425. Irell &amp; Manella Graduate School of Biological Sciences at City of Hope
426. "Design's School of Cosmetology"
427. California State University-Channel Islands
428. Paul Mitchell the School-Costa Mesa
429. San Joaquin Valley College-Ontario
430. Milan Institute-Palm Desert
431. InterCoast Colleges-Riverside
432. University of Antelope Valley
433. California Healing Arts College
434. International Technological University
435. NTMA Training Centers of Southern California
436. West Coast University-Los Angeles
437. InterCoast Colleges-West Covina
438. University of East-West Medicine
439. Northcentral University
440. Folsom Lake College
441. ATI College-Whittier
442. ATA College
443. CES College
444. Stellar Career College
445. University of California-Merced
446. North-West College-Riverside
447. Sutter County Career Training Center
448. Career Care Institute
449. Community Christian College
450. Los Angeles College of Music
451. Stanbridge University
452. United States University
453. San Joaquin Valley College-Modesto
454. SAE Expression College
455. UEI College-Chula Vista
456. UEI College-West Covina
457. California Career College
458. Palladium Technical Academy Inc
459. Los Angeles College of Aesthetics
460. National Polytechnic College
461. American Career College-Ontario
462. Asher College
463. American Institute of Massage Therapy
464. Blake Austin College
465. SUM Bible College and Theological Seminary
466. San Joaquin Valley College-Rancho Cordova
467. San Joaquin Valley College-Central Administrative Office
468. Universal Technical Institute of Northern California Inc
469. West Hills College-Lemoore
470. West Hills Community College District
471. Milan Institute-Clovis
472. Beaumont Adult School
473. Gnomon
474. Coachella Valley Beauty College
475. Valley College of Medical Careers
476. University of the West
477. Paul Mitchell the School-San Diego
478. Paul Mitchell the School-Sherman Oaks
479. Carrington College-Stockton
480. Carrington College-Citrus Heights
481. Healthcare Career College
482. Coastline Beauty College
483. Academy for Jewish Religion-California
484. Milan Institute of Cosmetology-Vacaville
485. Mayfield College
486. Academy of Esthetics and Cosmetology
487. "Borner's Barber College"
488. Paul Mitchell the School-Pasadena
489. San Francisco Institute of Esthetics &amp; Cosmetology Inc
490. Laurus College
491. Healing Hands School of Holistic Health
492. Career Development Institute Inc
493. The Chicago School of Professional Psychology at Anaheim
494. Woodland Community College
495. The Chicago School of Professional Psychology at Los Angeles
496. California Nurses Educational Institute
497. Paul Mitchell the School-Sacramento
498. Providence Christian College
499. National Career College
500. Salon Success Academy-Fontana
501. Salon Success Academy-Redlands
502. San Joaquin Valley College-Hesperia
503. Milan Institute-Bakersfield
504</t>
  </si>
  <si>
    <t>Incorrect</t>
  </si>
  <si>
    <t>692 results</t>
  </si>
  <si>
    <t>14,962 prompt tokens / $0.007481
168 completion tokens / $0.000252
Time to first token: N/A</t>
  </si>
  <si>
    <t>Which universities require personal statement or essay for getting admission in undergraduate program in Texas state?</t>
  </si>
  <si>
    <t>SELECT unitid, instnm
  FROM hd2022
  WHERE unitid IN (
      SELECT unitid
      FROM adm2022
      WHERE xapplcn = 'A'
      AND xapplcnm = 'A'
      AND xapplcnw = 'A'
      AND xapplcnan = 'A'
      AND xapplcnun = 'A'
  )
  AND stabbr = 'TX';</t>
  </si>
  <si>
    <t>Complex</t>
  </si>
  <si>
    <t>The SQL query provided is attempting to retrieve information from tables that do not exist in the database, specifically the "c2022a" table. This is why the query is returning an error. In order to answer the user question about which universities in Texas state require a personal statement or essay for undergraduate admission, a different query or database with the relevant information would need to be used.</t>
  </si>
  <si>
    <t>27,596 prompt tokens / $0.013798
3,776 completion tokens / $0.005664
Time to first token: N/A</t>
  </si>
  <si>
    <t>Which universities require secondary school GPA for getting admission in undergraduate program in Texas?</t>
  </si>
  <si>
    <t>SELECT instnm
FROM hd2022
WHERE stabbr = 'TX';</t>
  </si>
  <si>
    <t>SELECT unitid
  FROM adm2022
  WHERE unitid IN (
      SELECT unitid
      FROM hd2022
      WHERE stabbr = 'TX'
  )
  AND admcon1 = 1;</t>
  </si>
  <si>
    <t>The error in the SQL query is due to the fact that the column "state" does not exist in the table "adm2022". To answer the user question, you can modify the query to use a different column that represents the state of the university in Texas. If there is no specific column for state, you may need to refer to the data dictionary or consult with the database administrator to determine the correct column to use for filtering universities in Texas.</t>
  </si>
  <si>
    <t>21,071 prompt tokens / $0.0105355
315 completion tokens / $0.0004725
Time to first token: N/A</t>
  </si>
  <si>
    <t>What are the total female applicants in Boston University for undergraduate?</t>
  </si>
  <si>
    <t>SELECT applcnw
  FROM adm2022
  WHERE unitid = 164988;</t>
  </si>
  <si>
    <t>The total number of female applicants for undergraduate programs at Boston University is 33,197.</t>
  </si>
  <si>
    <t xml:space="preserve">20,943 prompt tokens / $0.0104715
112 completion tokens / $0.000168
Time to first token: N/A
</t>
  </si>
  <si>
    <t>What are the top 5  universities in Florida state shows Highest number of men enrolled for the graduate program in 2022?</t>
  </si>
  <si>
    <t>SELECT hd.instnm
  FROM hd2022 hd
  JOIN effy2022 ON hd.unitid = effy2022.unitid
  WHERE hd.stabbr = 'FL'
  ORDER BY effy2022.efytotlm DESC
  LIMIT 5;</t>
  </si>
  <si>
    <t>SELECT hd.instnm, effy2022.efytotlm
  FROM hd2022 hd
  JOIN effy2022 ON hd.unitid = effy2022.unitid
  WHERE hd.stabbr = 'FL'
  ORDER BY effy2022.efytotlm DESC
  LIMIT 5;</t>
  </si>
  <si>
    <t>The error message indicates that the column "enrlm" does not exist in the table gr2022. This could be a typo or the actual column name might be different. Please check the column names in the gr2022 table and adjust the SQL query accordingly to retrieve the desired information.</t>
  </si>
  <si>
    <t>20,815 prompt tokens / $0.0104075
228 completion tokens / $0.000342
Time to first token: N/A</t>
  </si>
  <si>
    <t>What is the average SAT and ACT scores for admitted students at Boston University, Boston?</t>
  </si>
  <si>
    <t>SELECT AVG(satvr50) AS avg_sat_score, AVG(satmt50) AS avg_sat_math_score, AVG(actcm50) AS avg_act_score
  FROM adm2022
  WHERE unitid = 164988;</t>
  </si>
  <si>
    <t>The error message indicates that the column "satnum" does not exist in the table hd2022. This is why the query is failing to execute. To find the average SAT and ACT scores for admitted students at Boston University, you will need to identify the correct column names for SAT and ACT scores in the hd2022 table and use those in the query.</t>
  </si>
  <si>
    <t xml:space="preserve">21,775 prompt tokens / $0.0108875
263 completion tokens / $0.0003945
Time to first token: N/A
</t>
  </si>
  <si>
    <t>Where is Texas State University located?</t>
  </si>
  <si>
    <t>SELECT pcinstnm, pccity, pcstabbr
  FROM ic2022campuses
  WHERE pcinstnm = 'Texas State University';</t>
  </si>
  <si>
    <t>Texas State University is located at 601 University Dr, San Marcos, TX.</t>
  </si>
  <si>
    <t>20,148 prompt tokens / $0.010074
75 completion tokens / $0.0001125
Time to first token: N/A</t>
  </si>
  <si>
    <t>How many students are enrolled in the year 2022 in Northeastern University, Boston?</t>
  </si>
  <si>
    <t xml:space="preserve"> SELECT enrlt
  FROM adm2022
  WHERE unitid = 167358;</t>
  </si>
  <si>
    <t>The error message indicates that the column "efytotlt" does not exist in the table "hd2022". Therefore, the query cannot be executed as written. To find out how many students are enrolled in the year 2022 at Northeastern University in Boston, you will need to identify the correct column that contains the enrollment data in the "hd2022" table and modify the query accordingly.</t>
  </si>
  <si>
    <t>21,230 prompt tokens / $0.010615
204 completion tokens / $0.000306
Time to first token: N/A</t>
  </si>
  <si>
    <t>What is the average acceptance rate for Boston University, Boston?</t>
  </si>
  <si>
    <t>SELECT AVG(admssn::numeric / applcn::numeric) AS avg_acceptance_rate
  FROM hd2022 hd
  JOIN adm2022 adm ON hd.unitid = adm.unitid
  WHERE hd.instnm = 'Boston University';</t>
  </si>
  <si>
    <t>The average acceptance rate for Boston University in Boston is approximately 14.37%.</t>
  </si>
  <si>
    <t xml:space="preserve">21,906 prompt tokens / $0.010953
138 completion tokens / $0.000207
Time to first token: N/A
</t>
  </si>
  <si>
    <t xml:space="preserve"> List the colleges in Massachusetts that offer graduate programs</t>
  </si>
  <si>
    <t>SELECT hd.instnm
  FROM hd2022 hd
  WHERE hd.stabbr = 'MA' AND hd.iclevel = 5;</t>
  </si>
  <si>
    <t>The colleges in Massachusetts that offer graduate programs are Boston College, Brandeis University, University of Massachusetts-Amherst, Massachusetts Institute of Technology, and Northeastern University.</t>
  </si>
  <si>
    <t>0.01</t>
  </si>
  <si>
    <t>what is the best way to reach northeastern university for admission</t>
  </si>
  <si>
    <t>SELECT instnm, webaddr, gentele, addr, city, stabbr, zip
  FROM hd2022
  WHERE instnm LIKE '%Northeastern University%';</t>
  </si>
  <si>
    <t>The best way to reach Northeastern University for admission is to visit their website at www.northeastern.edu/admissions/ for information on the application process. You can also find information on student finance at studentfinance.northeastern.edu/ and access the application at www.commonapp.org/. The university is located in Boston.</t>
  </si>
  <si>
    <t>where is ganon university?</t>
  </si>
  <si>
    <t>SELECT addr, city, stabbr
  FROM hd2022
  WHERE instnm = 'Gannon University';</t>
  </si>
  <si>
    <t xml:space="preserve"> Gannon University is located in Erie, Pennsylvania.</t>
  </si>
  <si>
    <t>0.00</t>
  </si>
  <si>
    <t>List the colleges in Massachusetts along with their control type (e.g., Public, Private Nonprofit, Private For-Profit):</t>
  </si>
  <si>
    <t>ic2022campuses</t>
  </si>
  <si>
    <t>SELECT ic.pcinstnm, 
          CASE 
                  WHEN ic.pccontrol = 1 THEN 'Public'
                  WHEN ic.pccontrol = 2 THEN 'Private Nonprofit'
                  WHEN ic.pccontrol = 3 THEN 'Private For-Profit'
                  ELSE 'Unknown'
          END AS Control_Type
  FROM ic2022campuses ic
  WHERE ic.pcstabbr = 'MA';</t>
  </si>
  <si>
    <t>SELECT ic.pcinstnm, 
  	CASE 
  		WHEN ic.pccontrol = 1 THEN 'Public'
  		WHEN ic.pccontrol = 2 THEN 'Private Nonprofit'
  		WHEN ic.pccontrol = 3 THEN 'Private For-Profit'
  		ELSE 'Unknown'
  	END AS Control_Type
  FROM ic2022campuses ic
  WHERE ic.pcstabbr = 'MA';</t>
  </si>
  <si>
    <t>The colleges in Massachusetts along with their control type are as follows:
Thomas Aquinas College - New England - Private Nonprofit
Porter and Chester Institute of Worcester - Private For-Profit
Porter and Chester Institute - Brockton - Private For-Profit
Porter and Chester Institute - Chicopee - Private For-Profit
Bard College - Holyoke Microcollege - Private Nonprofit
Northern Vermont University - Northern Essex Community College - Public</t>
  </si>
  <si>
    <t>Who is the president of the University of Alabama at Birmingham</t>
  </si>
  <si>
    <t>SELECT chfnm, chftitle
  FROM hd2022
  WHERE instnm = 'University of Alabama at Birmingham';</t>
  </si>
  <si>
    <t>The president of the University of Alabama at Birmingham is Ray L. Watts.</t>
  </si>
  <si>
    <t>Calculating the average secondary school GPA</t>
  </si>
  <si>
    <t>SELECT AVG(admcon1) AS avg_secondary_school_GPA
  FROM adm2022;</t>
  </si>
  <si>
    <t>The average secondary school GPA for the students in the adm2022 table is approximately 1.68.</t>
  </si>
  <si>
    <t>Can you provide the website URL for the University of Alabama in Huntsville</t>
  </si>
  <si>
    <t>SELECT webaddr
  FROM hd2022
  WHERE instnm = 'University of Alabama in Huntsville';</t>
  </si>
  <si>
    <t>The website URL for the University of Alabama in Huntsville is www.uah.edu.</t>
  </si>
  <si>
    <t>Total universities in North dakota</t>
  </si>
  <si>
    <t xml:space="preserve"> SELECT COUNT(*)
  FROM hd2022
  WHERE stabbr = 'ND';</t>
  </si>
  <si>
    <t>There are 1,275 first-time degree/certificate-seeking students who have submitted SAT scores.</t>
  </si>
  <si>
    <t>Retrieving the city and state abbreviation of all branch campuses</t>
  </si>
  <si>
    <t xml:space="preserve"> SELECT pcinstnm, pcaddr, pccity, pcstabbr
  FROM ic2022campuses;</t>
  </si>
  <si>
    <t>The SQL query provided retrieves the city and state abbreviation of all branch campuses. The SQL result contains a list of tuples, where each tuple represents a branch campus with its corresponding city and state abbreviation.</t>
  </si>
  <si>
    <t>1510 Whitewater Avenue	Phenix City	AL	36869-4419
231 Montgomery Street	Montgomery	AL	36103-4419
500 University Drive	Dothan	AL	36303-4419
241 Adams Administration Building	Troy	AL	36082-5327
2855 Old Milton Pkwy #100	Alpharetta	GA	30009
4701 W Thunderbird Road	Glendale	AZ	85306
7001 E Williams Field Road	Mesa	AZ	85212
411 N Central Ave	Phoenix	AZ	85004
340 North Commerce Park Loop	Tucson	AZ	85745-4284
100 University Way	Lake Havasu City	AZ	86403-6877
615 North Stadium Avenue	Thatcher	AZ	85552-5545
2020 South Avenue Eight East	Yuma	AZ	85365-6900
540 N Camino Mercado	Casa Grande	AZ	85122
901 N Colombo Ave	Sierra Vista	AZ	85635-2317
6955 Panther Path	Prescott Valley	AZ	86314-2252
2202 West Anklam Road	Tucson	AZ	85709-0001
1800 I Street North West	Washington	DC	20006-5407
1001 West Deuce of Clubs	Show Low	AZ	85901-6211
50 Centennial Way	Mesa	AZ	85201-7416
9100 Rodney Parham  Suite 101	Little Rock	AR	72205-4949
1000 Cherry Road	Memphis	TN	38117-5499
821 S Mount Olive	Siloam Springs	AR	72761-4217
2100 W. Hudson Rd Ste 10	Rogers	AR	72756-2102
4310 W Martin Luther King Blvd	Fayetteville	AR	72701-4217
1000 Phoenix Avenue	Fort Smith	AR	72901-7814
3501 U of A Way	Texarkana	AR	71854-1467
5130 East Clinton Way	Fresno	CA	93727
1000 South Fremont Ave, #5	Alhambra	CA	91803
1475 66th Street, Suite 104	Emeryville	CA	94608</t>
  </si>
  <si>
    <t xml:space="preserve">The address of Alabama A &amp; M University </t>
  </si>
  <si>
    <t>SELECT addr 
  FROM hd2022 
  WHERE instnm = 'Alabama A &amp; M University';</t>
  </si>
  <si>
    <t>The address of Alabama A &amp; M University is 4900 Meridian Street, Normal, AL, 35762.</t>
  </si>
  <si>
    <t>who is the president of boston university</t>
  </si>
  <si>
    <t>SELECT chfnm
  FROM hd2022
  WHERE instnm = 'Boston University';</t>
  </si>
  <si>
    <t>The president of Boston University is Robert A. Brown.</t>
  </si>
  <si>
    <t>what is the best way to reach boston university for admission</t>
  </si>
  <si>
    <t>SELECT pcinstnm, pcwebaddr, pcadminurl
  FROM ic2022campuses
  WHERE pcinstnm = 'Boston University';</t>
  </si>
  <si>
    <t>It seems like there was an error in the SQL query provided. The best way to reach Boston University for admission is to visit their official admissions website at https://www.bu.edu/admissions/. On the website, you can find detailed information about the admission process, application requirements, deadlines, and contact information for any further inquiries.</t>
  </si>
  <si>
    <t>where is michigan state university located</t>
  </si>
  <si>
    <t>SELECT instnm, city, stabbr
  FROM hd2022
  WHERE instnm = 'Michigan State University';</t>
  </si>
  <si>
    <t>Michigan State University is located in East Lansing, MI.</t>
  </si>
  <si>
    <t>Total enrolled students at Harvard university?</t>
  </si>
  <si>
    <t>adam2022</t>
  </si>
  <si>
    <t>SELECT enrlt
  FROM adm2022
  WHERE unitid = 166027;</t>
  </si>
  <si>
    <t>The total enrolled students at Harvard University for the year 2022 is 1,646.</t>
  </si>
  <si>
    <t>is ganon university accredited</t>
  </si>
  <si>
    <t>SELECT hd.instnm, hd.ialias, hd.webaddr
  FROM hd2022 hd
  WHERE hd.instnm LIKE '%Gannon University%';</t>
  </si>
  <si>
    <t>I'm sorry, but I can only assist with SQL-related queries. If you have any questions or need help with SQL queries, feel free to ask!</t>
  </si>
  <si>
    <t>Outer limits</t>
  </si>
  <si>
    <t>Count the number of colleges in Massachusetts</t>
  </si>
  <si>
    <t>SELECT COUNT(*) FROM hd2022 WHERE stabbr = 'MA';</t>
  </si>
  <si>
    <t>SELECT COUNT(unitid) AS number_of_colleges_in_Massachusetts
  FROM hd2022
  WHERE stabbr = 'MA';</t>
  </si>
  <si>
    <t>There are 146 colleges in Massachusetts.</t>
  </si>
  <si>
    <t>There are 148 colleges in Massachusetts.</t>
  </si>
  <si>
    <t>Inaccurate response</t>
  </si>
  <si>
    <t>List the colleges in Massachusetts along with their websites</t>
  </si>
  <si>
    <t>SELECT instnm, webaddr
  FROM hd2022
  WHERE stabbr = 'MA';</t>
  </si>
  <si>
    <t>Here is a list of colleges in Massachusetts along with their websites:
North Bennet Street School - www.nbss.edu/
Hult International Business School - www.hult.edu/
American International College - www.aic.edu/
Amherst College - www.amherst.edu/
Anna Maria College - www.annamaria.edu/
Assabet Valley Regional Technical School - www.assabet.org/
Assumption University - https://www.assumption.edu/
Babson College - www.babson.edu/
Bancroft School of Massage Therapy - https://www.bancroftsmt.com/
Boston Baptist College - www.boston.edu/
Bay Path University - www.baypath.edu/
Bay State College - https://www.baystate.edu/
Bentley University - www.bentley.edu/
Berklee College of Music - www.berklee.edu/
Cambridge College - www.cambridgecollege.edu/
Berkshire Community College - www.berkshirecc.edu/
Empire Beauty School-Boston - www.empire.edu/
Boston Architectural College - www.the-bac.edu/
Boston Graduate School of Psychoanalysis Inc - https://www.bgsp.edu/
Boston College - www.bc.edu/
Boston University - www.bu.edu/
Brandeis University - https://www.brandeis.edu/
Bridgewater State University - www.bridgew.edu/
Bristol Community College - www.bristolcc.edu/
Signature Healthcare Brockton Hospital School of Nursing - www.bhson.org/
Bunker Hill Community College - www.bhcc.edu/
Cape Cod Community College - www.capecod.edu/
Catherine Hinds Institute of Esthetics - www.catherinehinds.edu/
Laboure College of Healthcare - https://www.laboure.edu/
Clark University - www.clarku.edu/
Conway School of Landscape Design - www.csld.edu/
Curry College - https://www.curry.edu/
Lincoln Technical Institute-Somerville - www.lincolntech.edu/campus/somerville-ma
Dean College - www.dean.edu/
Diman Regional Technical Institute - www.dimanregional.org/
National Aviation Academy of New England - www.naa.edu/
Eastern Nazarene College - https://www.enc.edu/
Emerson College - www.emerson.edu/
Emmanuel College - www.emmanuel.edu/
Endicott College - www.endicott.edu/
Rob Roy Academy-Fall River - www.rob-roy.com/
Fisher College - www.fisher.edu/
Fitchburg State University - www.fitchburgstate.edu/
Framingham State University - www.framingham.edu/
Benjamin Franklin Cummings Institute of Technology - www.bfit.edu/
Gordon College - www.gordon.edu/
Gordon-Conwell Theological Seminary - www.gordonconwell.edu/
Greenfield Community College - www.gcc.mass.edu/
Hampshire College - www.hampshire.edu/
Harvard University - www.harvard.edu/
Hebrew College - www.hebrewcollege.edu/
Hellenic College-Holy Cross Greek Orthodox School of Theology - www.hchc.edu/
College of the Holy Cross - www.holycross.edu/
Holyoke Community College - www.hcc.edu/
Lasell University - www.lasell.edu/
Lawrence Memorial Hospital School of Nursing - www.lmregis.org/
Lesley University - www.lesley.edu/
Longy School of Music of Bard College - longy.edu/
Lowell Academy Hairstyling Institute - www.lowellacademy.com/
University of Massachusetts-Lowell - www.uml.edu/
University of Massachusetts-Amherst - www.umass.edu/
University of Massachusetts-Boston - www.umb.edu/
Massachusetts Bay Community College - https://www.massbay.edu/
MCPHS University - www.mcphs.edu/
University of Massachusetts-Central Office - www.massachusetts.edu/
Massachusetts College of Art and Design - www.massart.edu/
Massachusetts Institute of Technology - web.mit.edu/
Massachusetts Maritime Academy - https://www.maritime.edu/
University of Massachusetts Chan Medical School - www.umassmed.edu/
William James College - www.williamjames.edu/
Massachusetts School of Barbering - massschoolofbarbering.com/
Massasoit Community College - https://www.massasoit.edu/
Salem State University - www.salemstate.edu/
Merrimack College - https://www.merrimack.edu/
MGH Institute of Health Professions - www.mghihp.edu/
Middlesex Community College - https://www.middlesex.mass.edu/
Montserrat College of Art - https://www.montserrat.edu/
Mount Holyoke College - https://www.mtholyoke.edu/
Mount Wachusett Community College - mwcc.edu/
Rob Roy Academy-New Bedford - www.rob-roy.com/
The New England Conservatory of Music - https://necmusic.edu/
New England College of Optometry - www.neco.edu/
New England Law-Boston - www.nesl.edu/
Nichols College - www.nichols.edu/
North Shore Community College - www.northshore.edu/
Massachusetts College of Liberal Arts - https://www.mcla.edu/
Northeastern University - www.northeastern.edu/
Northern Essex Community College - www.necc.mass.edu/
College of Our Lady of the Elms - https://www.elms.edu/
Pine Manor College -
Pope St John XXIII National Seminary - www.psjs.edu/
Quincy College - https://www.quincycollege.edu/
Quinsigamond Community College - www.qcc.edu/
Regis College - www.regiscollege.edu/
Roxbury Community College - www.rcc.mass.edu/
Saint John's Seminary - www.sjs.edu/
Wellesley College - www.wellesley.edu/
Simmons University - www.simmons.edu/
Bard College at Simon's Rock - www.simons-rock.edu/
Smith College - www.smith.edu/
Southeastern Technical Institute - www.stitech.edu/
Springfield College - www.springfield.edu/
Springfield Technical Community College - www.stcc.edu/
University of Massachusetts-Dartmouth - www.umassd.edu/
Stonehill College - https://www.stonehill.edu/
Suffolk University - https://www.suffolk.edu/
Rob Roy Academy-Taunton - www.rob-roy.com/
Tufts University - https://www.tufts.edu/
Wentworth Institute of Technology - https://wit.edu/
Western New England University - www1.wne.edu/
Westfield State University - www.westfield.ma.edu/
Wheaton College (Massachusetts) - www.wheatoncollege.edu/
Williams College - https://www.williams.edu/
Worcester Polytechnic Institute - https://www.wpi.edu/
Worcester State University - https://www.worcester.edu/
Northpoint Bible College - www.northpoint.edu/
Blue Hills Regional Technical School - www.bluehills.org/postgraduate-practical-nursing-program/
Elizabeth Grady School of Esthetics and Massage Therapy - elizabethgrady.edu/
Massachusetts School of Law - www.mslaw.edu/
New England Hair Academy - www.newenglandhairacademy.com/
Rob Roy Academy-Worcester - www.rob-roy.com/
Upper Cape Cod Regional Technical School - www.uctpracticalnursing.com/
Greater Lowell Technical School - www.gltech.org/domain/99
Empire Beauty School-Malden - www.empire.edu/
EINE Inc - electrologyinstitute.com/
Shawsheen Valley School of Practical Nursing - https://www.shawsheenpracticalnursing.com/
Motoring Technical Training Institute - www.mtti.edu/
Charles H McCann Technical School - www.mccanntech.org/
Mildred Elley-Pittsfield Campus - www.mildred-elley.edu/
Urban College of Boston - https://www.urbancollege.edu/
Monty Tech - www.montytech.net/
Toni &amp; Guy Hairdressing Academy-Worcester - worcester.toniguy.edu/
FINE Mortuary College - www.fmc.edu/
Franklin W Olin College of Engineering - www.olin.edu/
Spa Tech Institute-Westboro - www.spatech.edu/
Spa Tech Institute-Plymouth - www.spatech.edu/
DiGrigoli School of Cosmetology - www.digrigoli.com/school
Millennium Training Institute - www.millennium.edu/
Blackstone Valley Vocational Regional School District - www.valleytech.k12.ma.us/
Southern Worcester County Regional Vocational School District - www.baypath.net/evening-programs-division/practical-nursing/
Tri County Regional Vocational Technical High School - www.tri-county.us/
New England Tractor Trailer Training School of Massachusetts - www.nettts.com/
Springfield College-Regional, Online, and Continuing Education - https://springfield.edu/regional-and-online
Alexander Academy - www.alexanderacademy.com/
Northeastern University Professional Programs - https://www.northeastern.edu/
Jupiter Beauty Academy - www.jba.edu/
Porter and Chester Institute of Worcester - www0porterchester0edu/
Porter and Chester Institute - Brockton - https://www0porterchester0edu/
Porter and Chester Institute - Chicopee - https://www0porterchester0edu/
Bard College - Holyoke Microcollege - No website provided
Northern Vermont University - Northern Essex Community College - No website provided</t>
  </si>
  <si>
    <t>148 colleges and websites</t>
  </si>
  <si>
    <t>Are there specific support services for veterans at harvard university</t>
  </si>
  <si>
    <t>SELECT instnm, veturl
  FROM hd2022
  WHERE instnm = 'Harvard University';</t>
  </si>
  <si>
    <r>
      <rPr>
        <rFont val="Times New Roman"/>
        <color rgb="FF000000"/>
        <sz val="12.0"/>
      </rPr>
      <t xml:space="preserve">Yes, there are specific support services for veterans at Harvard University. The website for veteran and military benefits at Harvard University is </t>
    </r>
    <r>
      <rPr>
        <rFont val="Times New Roman"/>
        <color rgb="FF1155CC"/>
        <sz val="12.0"/>
        <u/>
      </rPr>
      <t>sfs.harvard.edu/veteran-military-benefits.</t>
    </r>
  </si>
  <si>
    <t>What is the acceptance rate at saint louis university</t>
  </si>
  <si>
    <t>SELECT admssn, (CAST(admssn AS NUMERIC) / CAST(applcn AS NUMERIC)) * 100 AS acceptance_rate
  FROM adm2022
  WHERE unitid = 179867;</t>
  </si>
  <si>
    <t xml:space="preserve">The acceptance rate at Saint Louis University is approximately 11.76%. </t>
  </si>
  <si>
    <t>which university has more indian student</t>
  </si>
  <si>
    <t>SELECT ic.pcinstnm
  FROM adm2022 a
  join ic2022campuses ic
  on ic.unitid = a.unitid
  ORDER BY a.applcnm DESC
  LIMIT 1;</t>
  </si>
  <si>
    <t>SELECT unitid, instnm, applcn, applcnm
  FROM adm2022
  ORDER BY applcnm DESC
  LIMIT 1;</t>
  </si>
  <si>
    <t>The error message indicates that the column "instnm" does not exist in the table adm2022. Therefore, the query cannot be executed as written. You will need to check the column names in the table and adjust the query accordingly to retrieve the desired information about Indian students at universities.</t>
  </si>
  <si>
    <t>What is the total number of institutions listed in the dataset?</t>
  </si>
  <si>
    <t>SELECT COUNT(unitid) AS total_institutions
  FROM hd2022;</t>
  </si>
  <si>
    <t>The total number of institutions listed in the dataset is 5957.</t>
  </si>
  <si>
    <t>incorrect</t>
  </si>
  <si>
    <t>It should be the number 6256, but it returns 5957</t>
  </si>
  <si>
    <t>0.004</t>
  </si>
  <si>
    <t>Jinsheng Wei</t>
  </si>
  <si>
    <t>Generated query is right, but the output is inaccurate.</t>
  </si>
  <si>
    <t>What is the address of the University of California, Berkeley?</t>
  </si>
  <si>
    <t>SELECT pcaddr
  FROM ic2022campuses
  WHERE pcinstnm = 'University of California, Berkeley';</t>
  </si>
  <si>
    <t>The alias name for the University of California, Berkeley is "UC Berkeley".</t>
  </si>
  <si>
    <t>Can you find the street address for Stanford University?</t>
  </si>
  <si>
    <t>SELECT ADDR
  FROM hd2022
  WHERE INSTNM = 'Stanford University';</t>
  </si>
  <si>
    <t>SELECT addr
  FROM hd2022
  WHERE instnm = 'Stanford University';</t>
  </si>
  <si>
    <t>The SQL query did not return a street address for Stanford University. It is possible that the address information is not stored in the 'addr' column of the 'hd2022' table. You may need to check a different column or source for the street address of Stanford University.</t>
  </si>
  <si>
    <t>Generate improperate indentity which no exist in hd2022, It needs to shows the institution name.</t>
  </si>
  <si>
    <t>Unambigous query, invalid column name</t>
  </si>
  <si>
    <t>List all institutions in california</t>
  </si>
  <si>
    <t>SELECT instnm
  FROM hd2022
  WHERE stabbr = 'CA';</t>
  </si>
  <si>
    <t>The SQL query provided lists all institutions in the state of California. The result includes a long list of institutions along with their corresponding unit IDs and names. Some of the institutions listed include University of California-Berkeley, California State University-Los Angeles, and Stanford University.</t>
  </si>
  <si>
    <t>--</t>
  </si>
  <si>
    <t>looks nice</t>
  </si>
  <si>
    <t>Which states have the highest number of institutions?</t>
  </si>
  <si>
    <t>SELECT stabbr, COUNT(unitid) 
  FROM hd2022
  GROUP BY stabbr
  ORDER BY COUNT(unitid) DESC;</t>
  </si>
  <si>
    <t>SELECT stabbr, COUNT(unitid) AS institution_count
  FROM hd2022
  GROUP BY stabbr
  ORDER BY institution_count DESC;</t>
  </si>
  <si>
    <t>The states with the highest number of institutions are California (CA) with 653 institutions, New York (NY) with 408 institutions, and Texas (TX) with 374 institutions.</t>
  </si>
  <si>
    <t>0.024</t>
  </si>
  <si>
    <t>Are there any institutions in Alaska?</t>
  </si>
  <si>
    <t>SELECT COUNT(*) 
  FROM hd2022 
  WHERE stabbr = 'AK';</t>
  </si>
  <si>
    <t>Yes, there are 10 institutions in Alaska.</t>
  </si>
  <si>
    <t>Identify institutions that do not participate in Title IV but have a deferment agreement.</t>
  </si>
  <si>
    <t>SELECT pcinstnm
  FROM ic2022campuses
  WHERE pcopeflag = 0;</t>
  </si>
  <si>
    <t>SELECT pcinstnm
  FROM ic2022campuses
  WHERE pcopeflag = 0 AND pcdefer IS NOT NULL;</t>
  </si>
  <si>
    <t>The error message indicates that the column "defagree" does not exist in the table "hd2022". Therefore, the SQL query cannot be executed as written. To identify institutions that do not participate in Title IV but have a deferment agreement, you will need to find the correct column that represents the deferment agreement status in the "hd2022" table and adjust the query accordingly.</t>
  </si>
  <si>
    <t>0.008</t>
  </si>
  <si>
    <t>Not found in database</t>
  </si>
  <si>
    <t>SQL [42703]: ERROR: column "defagree" does not exist</t>
  </si>
  <si>
    <t>How many institutions are currently not active?</t>
  </si>
  <si>
    <t>SELECT COUNT(*)
  FROM ic2022campuses
  WHERE pcact = "1";</t>
  </si>
  <si>
    <t>SELECT COUNT(*)
  FROM ic2022campuses
  WHERE pcact = 1;</t>
  </si>
  <si>
    <t>There are 0 institutions that are currently not active.</t>
  </si>
  <si>
    <t>0.005</t>
  </si>
  <si>
    <t>What is the identification number for Harvard University?</t>
  </si>
  <si>
    <t>SELECT unitid
  FROM hd2022
  WHERE instnm = 'Harvard University';</t>
  </si>
  <si>
    <t>The identification number for Harvard University is 166027.</t>
  </si>
  <si>
    <t>0.006</t>
  </si>
  <si>
    <t>Top 10 research universities.</t>
  </si>
  <si>
    <t>SELECT hd.instnm
  FROM hd2022 hd
  WHERE hd.c15basic = 15
  ORDER BY hd.c18basic DESC
  LIMIT 10;</t>
  </si>
  <si>
    <t>The institution with the specific name alias 'Troy University-Phenix City Campus' has a unitid of 102368.</t>
  </si>
  <si>
    <t>cant find the information</t>
  </si>
  <si>
    <t>Top 5 research universities in massachusetts</t>
  </si>
  <si>
    <t>There are 5,957 institutions that have a name alias.</t>
  </si>
  <si>
    <t>How many institutions are located in rural versus urban areas?</t>
  </si>
  <si>
    <t>SELECT locale, COUNT(*) 
  FROM hd2022 
  GROUP BY locale;</t>
  </si>
  <si>
    <t>There are a total of 5957 institutions. Out of these, 819 institutions are located in rural areas and 5135 institutions are located in urban areas.</t>
  </si>
  <si>
    <t>What percentage of institutions are in Florida?</t>
  </si>
  <si>
    <t>SELECT 
      COUNT(*) AS total_institutions,
      (COUNT(*) * 100.0 / (SELECT COUNT(*) FROM hd2022)) AS percentage_in_florida
  FROM 
      hd2022
  WHERE 
      stabbr = 'FL';</t>
  </si>
  <si>
    <t>5.34% of institutions are in Florida.</t>
  </si>
  <si>
    <t>0.007</t>
  </si>
  <si>
    <t>What is the distribution of institutions by sector (public, private non-profit, private for-profit)?</t>
  </si>
  <si>
    <t>SELECT
      CASE
          WHEN hd.sector = 1 THEN 'Public'
          WHEN hd.sector = 2 THEN 'Private Non-Profit'
          WHEN hd.sector = 3 THEN 'Private For-Profit'
      END AS Sector,
      COUNT(*) AS Institution_Count
  FROM
      hd2022 hd
  GROUP BY
      Sector;</t>
  </si>
  <si>
    <t>The distribution of institutions by sector is as follows:
Public: 71 institutions
Private non-profit: 810 institutions
Private for-profit: 1610 institutions</t>
  </si>
  <si>
    <t>How many institutions are in suburbs</t>
  </si>
  <si>
    <t>SELECT COUNT(*)
  FROM ic2022campuses
  WHERE pclocale = 32;</t>
  </si>
  <si>
    <t>The SQL query provided counts the number of institutions in each Core-Based Statistical Area (CBSA). The result shows the CBSA code along with the corresponding count of institutions in that area. For example, CBSA code 47900 has 9 institutions, CBSA code 30780 has 1 institution, and so on.</t>
  </si>
  <si>
    <t>Which institutions are located in Boston?</t>
  </si>
  <si>
    <t>SELECT instnm
  FROM hd2022
  WHERE city = 'Boston';</t>
  </si>
  <si>
    <t>OperationalError: (psycopg2.OperationalError) server closed the connection unexpectedly This probably means the server terminated abnormally before or while processing the request. server closed the connection unexpectedly This probably means the server terminated abnormally before or while processing the request.</t>
  </si>
  <si>
    <t>Here are the top five institutions in [Region/City] by enrollment size:
Institution A: 50,000 students
Institution B: 45,000 students
Institution C: 40,000 students
Institution D: 35,000 students
Institution E: 30,000 students.</t>
  </si>
  <si>
    <t>SQL: ERROR: column "enrlt" does not exist</t>
  </si>
  <si>
    <t>Can you give me the address of Northeastern University?</t>
  </si>
  <si>
    <t xml:space="preserve"> SELECT pcaddr
  FROM ic2022campuses
  WHERE unitid = 167358;</t>
  </si>
  <si>
    <t>The address of Northeastern University is 360 Huntington Ave.</t>
  </si>
  <si>
    <t>2.341</t>
  </si>
  <si>
    <t>Which state has the highest number of educational institutions?</t>
  </si>
  <si>
    <t>SELECT hd.stabbr, COUNT(*) AS institution_count
  FROM hd2022 hd
  GROUP BY hd.stabbr
  ORDER BY institution_count DESC
  LIMIT 1;</t>
  </si>
  <si>
    <t>The congressional district with the highest number of educational institutions is district 7298, with a total of 125 institutions.</t>
  </si>
  <si>
    <t>What is the name of the institution with the ID 123456?</t>
  </si>
  <si>
    <t>SELECT pcinstnm
  FROM ic2022campuses
  WHERE unitid = 123456;</t>
  </si>
  <si>
    <t>The name of the institution with the ID 123456 is "Example University."</t>
  </si>
  <si>
    <t>What are the contact details for the financial aid office of a Northeastern University?</t>
  </si>
  <si>
    <t>SELECT pcfaidurl
  FROM ic2022campuses
  WHERE unitid = 167358;</t>
  </si>
  <si>
    <r>
      <rPr>
        <rFont val="Times New Roman"/>
        <color rgb="FF000000"/>
        <sz val="12.0"/>
      </rPr>
      <t xml:space="preserve">The contact details for the financial aid office of the University of California-Berkeley can be found at the following URL: </t>
    </r>
    <r>
      <rPr>
        <rFont val="Times New Roman"/>
        <color rgb="FF1155CC"/>
        <sz val="12.0"/>
        <u/>
      </rPr>
      <t>https://financialaid.berkeley.edu/contact-us.</t>
    </r>
  </si>
  <si>
    <t>How many institutions have a chief administrator.</t>
  </si>
  <si>
    <t xml:space="preserve"> SELECT COUNT(*)
  FROM hd2022
  WHERE chfnm IS NOT NULL;</t>
  </si>
  <si>
    <t>The SQL query provided will list institutions that have a chief administrator with the specific title 'Title of chief administrator'. The result of the query will display the names of these institutions in the 'instnm' column from the 'hd2022' table.</t>
  </si>
  <si>
    <t>SQL [22P02]: ERROR: invalid input syntax for type bigint: "Title of chief administrator"</t>
  </si>
  <si>
    <t>SELECT hd.instnm
  FROM public."HD2022" hd
  JOIN public."IC2022_CAMPUSES" ic ON hd.unitid = ic.unitid
  WHERE ic.pcchftitle = 'Title of chief administrator';</t>
  </si>
  <si>
    <t>Which institutions are located in Washington, D.C.?</t>
  </si>
  <si>
    <t>SELECT pcinstnm
  FROM ic2022campuses
  WHERE pccity = 'Washington'
  AND pcstabbr = 'DC';</t>
  </si>
  <si>
    <t>The institutions located in Washington, D.C. are:
American University
The Catholic University of America
University of the District of Columbia
Pontifical Faculty of the Immaculate Conception at the Dominican House of Studies
Gallaudet University
George Washington University
Georgetown University
Howard University
Strayer University-District of Columbia
National Conservatory of Dramatic Arts
Trinity Washington University
Wesley Theological Seminary
Career Technical Institute
University of the Potomac-Washington DC Campus
Bennett Career Institute
Technical Learning Centers Inc</t>
  </si>
  <si>
    <t>What is the frequency of institutions by county?</t>
  </si>
  <si>
    <t>SELECT AVG(institution_count) AS average_institutions_per_county
  FROM (
      SELECT count(*) AS institution_count
      FROM ic2022campuses
      GROUP BY pccountynm
  ) AS county_counts;</t>
  </si>
  <si>
    <t>The frequency of institutions by county is provided in the SQL result. Each county name is listed along with the corresponding frequency of institutions in that county.</t>
  </si>
  <si>
    <t>0.009</t>
  </si>
  <si>
    <t>How many institutions do not offer any financial aid?</t>
  </si>
  <si>
    <t xml:space="preserve"> SELECT COUNT(*)
  FROM ic2022campuses
  WHERE pcfaidurl IS NULL</t>
  </si>
  <si>
    <t>Based on the SQL query and result, there are 0 institutions that do not offer any financial aid.</t>
  </si>
  <si>
    <t>0.005695</t>
  </si>
  <si>
    <t>What is the net price calculator URL for Harvard?</t>
  </si>
  <si>
    <t>SELECT npricurl
  FROM hd2022
  WHERE instnm = 'Harvard';</t>
  </si>
  <si>
    <r>
      <rPr>
        <rFont val="Times New Roman"/>
        <color rgb="FF000000"/>
        <sz val="12.0"/>
      </rPr>
      <t xml:space="preserve">The net price calculator URL for Alabama A &amp; M University is </t>
    </r>
    <r>
      <rPr>
        <rFont val="Times New Roman"/>
        <color rgb="FF1155CC"/>
        <sz val="12.0"/>
        <u/>
      </rPr>
      <t>www.aamu.edu/admissions-aid/tuition-fees/net-price-calculator.html.</t>
    </r>
  </si>
  <si>
    <t>0.005684</t>
  </si>
  <si>
    <t>Are there any universities in Hawaii?</t>
  </si>
  <si>
    <t>SELECT *
  FROM hd2022
  WHERE stabbr = 'HI';</t>
  </si>
  <si>
    <t>Yes, there are several universities in Hawaii. Some of them include Chaminade University of Honolulu, University of Hawaii at Hilo, University of Hawaii at Manoa, Hawaii Pacific University, Brigham Young University-Hawaii, and others.</t>
  </si>
  <si>
    <t>0.0078365</t>
  </si>
  <si>
    <t>How many institutions have multiple campus locations?</t>
  </si>
  <si>
    <t>SELECT COUNT(unitid) 
  FROM ic2022campuses 
  WHERE unitid IN (
      SELECT unitid
      FROM ic2022campuses
      GROUP BY unitid
      HAVING COUNT(campusid) &gt; 1
  );</t>
  </si>
  <si>
    <t>There are 379 institutions that have multiple campus locations.</t>
  </si>
  <si>
    <t>0.0070905</t>
  </si>
  <si>
    <t>How many institutions have a specific accreditation status?</t>
  </si>
  <si>
    <t>SELECT COUNT(*) 
  FROM hd2022
  WHERE ialias = 'AAMU';</t>
  </si>
  <si>
    <t>There is 1 institution with the specific accreditation status 'AAMU'.</t>
  </si>
  <si>
    <t>0.0057555</t>
  </si>
  <si>
    <t>Which institution has the longest name?</t>
  </si>
  <si>
    <t>SELECT instnm
  FROM hd2022
  ORDER BY LENGTH(instnm) DESC
  LIMIT 1;</t>
  </si>
  <si>
    <t>The institution with the longest name is Universal Technical Institute-Auto Motorcycle &amp; Marine Mechanics Institute Division-Orlando.</t>
  </si>
  <si>
    <t>0.006251</t>
  </si>
  <si>
    <t>Can you provide a list of all private colleges in Massachusetts?</t>
  </si>
  <si>
    <t>SELECT instnm
  FROM hd2022
  WHERE control = 2 AND stabbr = 'MA';</t>
  </si>
  <si>
    <t>Here is a list of private colleges in Massachusetts based on the SQL query and result provided:
North Bennet Street School
Hult International Business School
American International College
Amherst College
Anna Maria College
Assumption University
Babson College
Boston Baptist College
Bay Path University
Bentley University
Berklee College of Music
Cambridge College
Boston Architectural College
Boston Graduate School of Psychoanalysis Inc
Boston College
Boston University
Brandeis University
Signature Healthcare Brockton Hospital School of Nursing
Laboure College of Healthcare
Clark University
Conway School of Landscape Design
Curry College
Dean College
Eastern Nazarene College
Emerson College
Emmanuel College
Endicott College
Fisher College
Benjamin Franklin Cummings Institute of Technology
Gordon College
Gordon-Conwell Theological Seminary
Hampshire College
Harvard University
Hebrew College
Hellenic College-Holy Cross Greek Orthodox School of Theology
College of the Holy Cross
Lasell University
Lawrence Memorial Hospital School of Nursing
Lesley University
Longy School of Music of Bard College
MCPHS University
Massachusetts Institute of Technology
William James College
Merrimack College
MGH Institute of Health Professions
Montserrat College of Art
Mount Holyoke College
The New England Conservatory of Music
New England College of Optometry
New England Law-Boston
Nichols College
Northeastern University
College of Our Lady of the Elms
Pine Manor College
Pope St John XXIII National Seminary
Regis College
Saint John's Seminary
Wellesley College
Simmons University
Bard College at Simon's Rock
Smith College
Springfield College
Stonehill College
Suffolk University
Tufts University
Wentworth Institute of Technology
Western New England University
Wheaton College (Massachusetts)
Williams College
Worcester Polytechnic Institute
Northpoint Bible College
Massachusetts School of Law
Urban College of Boston
Franklin W Olin College of Engineering
Springfield College-Regional, Online, and Continuing Education
Northeastern University Professional Programs</t>
  </si>
  <si>
    <t>0.0056935</t>
  </si>
  <si>
    <t>How many institutions have Asians?</t>
  </si>
  <si>
    <t>SELECT COUNT(*)
  FROM ic2022campuses ic
  JOIN gr2022 gr
  ON ic.UNITID = gr.UNITID
  WHERE gr.grasiat &gt; 0;</t>
  </si>
  <si>
    <t>SELECT COUNT(*)
  FROM ic2022campuses
  WHERE pcasiat &gt; 0;</t>
  </si>
  <si>
    <t>There are 143,362 institutions that have Asian students.</t>
  </si>
  <si>
    <t>Nannan Yu</t>
  </si>
  <si>
    <t>How many institutions have Black or African Americans?</t>
  </si>
  <si>
    <t>SELECT COUNT(unitid) 
  FROM "EFFY2022" e
  WHERE efybkaat IS NOT NULL;</t>
  </si>
  <si>
    <t>SELECT COUNT(unitid) 
  FROM effy2022 
  WHERE efybkaat IS NOT NULL;</t>
  </si>
  <si>
    <t>There are 143,362 institutions that have Black or African Americans.</t>
  </si>
  <si>
    <t>There are 117521 institutions that have Black or African Americansstudents.</t>
  </si>
  <si>
    <t>How many institutions have Hispanic or Latino women?</t>
  </si>
  <si>
    <t>SELECT COUNT(unitid) 
  FROM effy2022 
  WHERE efyhispm &gt; 0;</t>
  </si>
  <si>
    <t>There are 114,409 institutions that have Hispanic or Latino women.</t>
  </si>
  <si>
    <t>What is the number of Grand total students enrolled for credit during the 12-month reporting period?</t>
  </si>
  <si>
    <t>SELECT SUM(efytotlt) AS Grand_Total FROM "EFFY2022" e;</t>
  </si>
  <si>
    <t>SELECT SUM(grtotlt) AS total_students_enrolled
  FROM gr2022;</t>
  </si>
  <si>
    <t>The number of Grand total students enrolled for credit during the 12-month reporting period is 12,992,674.</t>
  </si>
  <si>
    <t>Total count of male and female students.</t>
  </si>
  <si>
    <t>SELECT SUM(efytotlm) AS total_male_students, SUM(efytotlw) AS total_female_students
  FROM effy2022;</t>
  </si>
  <si>
    <t>The total count of male students is 116,750,314 and the total count of female students is 163,523,589.</t>
  </si>
  <si>
    <t>How many institutions have part time students?</t>
  </si>
  <si>
    <t>SELECT COUNT(*) 
  FROM "EFFY2022" e  
 WHERE effyalev = 42;</t>
  </si>
  <si>
    <t>SELECT COUNT(unitid) 
  FROM effy2022 
  WHERE xeytotlt = 'R';</t>
  </si>
  <si>
    <t>There are 143,334 institutions that have part time students.</t>
  </si>
  <si>
    <t>Total number of students with unknown or another gender.</t>
  </si>
  <si>
    <t xml:space="preserve">SELECT SUM(efygutot) AS total_unknown_other_gender
  FROM "EFFY2022" e </t>
  </si>
  <si>
    <t>SELECT SUM(efyunknt + efyunknm + efyunknw) AS total_unknown_gender
  FROM effy2022;</t>
  </si>
  <si>
    <t>The error message indicates that the function SUM() cannot be used with character varying data types, which suggests that the columns efyguun and efyguan are of type character varying. To fix this issue, you can cast the columns to appropriate data types before using the SUM() function.
Here is the corrected SQL query:
SELECT SUM(CAST(efyguun AS INTEGER)) + SUM(CAST(efyguan AS INTEGER)) AS total_unknown_other_gender FROM effy2022;
By casting the columns efyguun and efyguan to INTEGER data type, the SUM() function can now be used to calculate the total number of students with unknown or another gender.</t>
  </si>
  <si>
    <t>Total number of students with unknown or another gender is 810412.</t>
  </si>
  <si>
    <t>Average count of students per racial category.</t>
  </si>
  <si>
    <t>SELECT AVG(efyaiant) AS avg_American_Indian_or_Alaska_Native_total
         AVG(efyaianm) AS avg_native_American_Indian_or_Alaska_Native_total_male,
         AVG(efyaianw) AS avg_native_American_Indian_or_Alaska_Native_female,
         AVG(efyasiat) AS avg_asian,
         AVG(efyasiam) AS avg_asian_male,
         AVG(efyasiaw) AS avg_asian_female,
         AVG(efybkaat) AS avg_black_or_african_american,
         AVG(efybkaam) AS avg_black_or_african_american_male,
         AVG(efybkaaw) AS avg_black_or_african_american_female,
         AVG(efyhispt) AS avg_hispanic,
         AVG(efyhispm) AS avg_hispanic_male,
         AVG(efyhispw) AS avg_hispanic_female,
         AVG(efynhpit) AS avg_native_hawaiian_or_other_pacific_islander_total,
         AVG(efynhpim) AS avg_asian_total,
         AVG(efynhpiw) AS avg_black_or_african_american_total,
         AVG(efywhitt) AS avg_white,
         AVG(efywhitm) AS avg_white_male,
         AVG(efywhitw) AS avg_white_female,
         AVG(efy2mort) AS avg_two_or_more_races,
         AVG(efy2morm) AS avg_two_or_more_races_male,
         AVG(efy2morw) AS avg_two_or_more_races_female,
         AVG(efyunknt) AS avg_race_ethnicity_unknown_total,
         AVG(efyunknm) AS avg_race_ethnicity_unknown_male,
         AVG(efyunknw) AS avg_race_ethnicity_unknown_female,
         AVG(efynralt) AS avg_nonresident_alien_total,
         AVG(efynralm) AS avg_nonresident_alien_male,
         AVG(efynralw) AS avg_nonresident_alien_female
  FROM "EFFY2022" e ;</t>
  </si>
  <si>
    <t>SELECT 
      AVG(efyaiant) AS avg_american_indian_or_alaska_native,
      AVG(efyasiat) AS avg_asian,
      AVG(efybkaat) AS avg_black_or_african_american,
      AVG(efyhispt) AS avg_hispanic_or_latino,
      AVG(efynhpit) AS avg_native_hawaiian_or_other_pacific_islander,
      AVG(efywhitt) AS avg_white,
      AVG(efy2mort) AS avg_two_or_more_races,
      AVG(efyunknt) AS avg_race_or_ethnicity_unknown,
      AVG(efynralt) AS avg_us_nonresident
  FROM effy2022;</t>
  </si>
  <si>
    <t>complex</t>
  </si>
  <si>
    <t>The average count of students per racial category based on the SQL query and result are as follows:
Average count of Native Hawaiian or Other Pacific Islander students: 12.63
Average count of Native Hawaiian or Other Pacific Islander male students: 4.60
Average count of Native Hawaiian or Other Pacific Islander female students: 8.04
Average count of Asian students: 139.03
Average count of Asian male students: 63.20
Average count of Asian female students: 75.83
Average count of Black or African American students: 243.65
Average count of Black or African American male students: 86.08
Average count of Black or African American female students: 157.58
Average count of Hispanic students: 439.57
Average count of Hispanic male students: 174.23
Average count of Hispanic female students: 265.34
Average count of White students: 6.06
Average count of White male students: 2.52
Average count of White female students: 3.54
Average count of Two or More Races students: 873.61
Average count of Two or More Races male students: 373.66
Average count of Two or More Races female students: 499.94
Average count of Race/Ethnicity Unknown students: 78.34
Average count of Race/Ethnicity Unknown male students: 31.99
Average count of Race/Ethnicity Unknown female students: 46.35
Average count of Nonresident Alien students: 93.09
Average count of Nonresident Alien male students: 41.29
Average count of Nonresident Alien female students: 51.80</t>
  </si>
  <si>
    <t>All different numbers.</t>
  </si>
  <si>
    <t>Total number of US non-resident students.</t>
  </si>
  <si>
    <t>SELECT SUM(efynralt) AS total_non_resident_students
  FROM "EFFY2022" e ;</t>
  </si>
  <si>
    <t>SELECT SUM(efygukn) AS total_us_non_resident_students
  FROM effy2022;</t>
  </si>
  <si>
    <t>The total number of US non-resident students is 67,076,330.</t>
  </si>
  <si>
    <t>Detailed count of students by gender across each level of study.</t>
  </si>
  <si>
    <t>SELECT effylev, SUM(efytotlt) AS total_students, SUM(efytotlm) AS total_male_students, SUM(efytotlw) AS total_female_students
  FROM "EFFY2022" e
  GROUP BY effylev;</t>
  </si>
  <si>
    <t>SELECT 
      effylev,
      SUM(efytotlt) AS total_students,
      SUM(efytotlm) AS total_male_students,
      SUM(efytotlw) AS total_female_students
  FROM effy2022
  GROUP BY effylev;</t>
  </si>
  <si>
    <t>The detailed count of students by gender across each level of study is as follows:
Level -2: Total students: 212,068,599, Male students: 88,461,392, Female students: 123,607,207
Level 1: Total students: 34,102,652, Male students: 14,144,461, Female students: 19,958,191
Level 2: Total students: 28,670,983, Male students: 12,069,119, Female students: 16,601,864
Level 4: Total students: 5,431,669, Male students: 2,075,342, Female students: 3,356,327</t>
  </si>
  <si>
    <t>How many Hispanic or Latino across the institutions?</t>
  </si>
  <si>
    <t>SELECT SUM(EFYHISPT) AS total_hispanic_latino
  FROM "EFFY2022" e ;</t>
  </si>
  <si>
    <t>SELECT SUM(efyasiat + efyasiat + efyasiat) AS total_hispanic_latino
  FROM effy2022;</t>
  </si>
  <si>
    <t>There are a total of 59,796,897 Hispanic or Latino individuals across the institutions.</t>
  </si>
  <si>
    <t>SQL Query, JSON</t>
  </si>
  <si>
    <t>What is the total number of students identified with two or more races?</t>
  </si>
  <si>
    <t>SELECT SUM(efy2mort) AS total_students_identified_with_two_or_more_races
  FROM "EFFY2022" e ;</t>
  </si>
  <si>
    <t>SELECT SUM(efy2mort + efy2morw) AS total_students_identified_with_two_or_more_races
  FROM effy2022;</t>
  </si>
  <si>
    <t>The total number of students identified with two or more races is 17,875,726.</t>
  </si>
  <si>
    <t>How many institutions that have full-time graduate students?</t>
  </si>
  <si>
    <t>SELECT COUNT(*) 
  FROM "EFFY2022" e  
 WHERE effyalev = 32;</t>
  </si>
  <si>
    <t>SELECT COUNT(unitid) 
  FROM effy2022 
  WHERE efy2mot &gt; 0;</t>
  </si>
  <si>
    <t>The error message indicates that the column "efy2mot" does not exist in the table "effy2022". It suggests possible alternatives such as "effy2022.xefy2mot" or "effy2022.efy2mort". You should review the column names in the table and adjust the SQL query accordingly to reference the correct column that represents full-time graduate students.</t>
  </si>
  <si>
    <t>How many Black or African American total are enrolled?</t>
  </si>
  <si>
    <t>SELECT SUM(efybkaat) AS total_black_african_american_enrolled
  FROM "EFFY2022" e ;</t>
  </si>
  <si>
    <t>SELECT SUM(efybkaam) AS total_black_african_american
  FROM effy2022;</t>
  </si>
  <si>
    <t>There are a total of 12,339,911 Black or African Americans.</t>
  </si>
  <si>
    <t>How many institutions that have graduate students of over 1000?</t>
  </si>
  <si>
    <t>SELECT COUNT(unitid) 
  FROM "EFFY2022" e
  WHERE effylev  = 4 and EFYTOTLT &gt; 1000;</t>
  </si>
  <si>
    <t>SELECT SUM(efyaiant) AS total_asian_male, SUM(efyaianw) AS total_asian_female
  FROM effy2022;</t>
  </si>
  <si>
    <t>There are 1910 institutions that have graduate students of over 1000.</t>
  </si>
  <si>
    <t>How many Asian female and male students across the institutions?</t>
  </si>
  <si>
    <t>SELECT SUM(efyasiam) AS asian_male_students, SUM(efyasiaw) AS asian_female_students
  FROM "EFFY2022" e ;</t>
  </si>
  <si>
    <t>There are a total of 1,811,172 Asian male students and 1,152,046 Asian female students across the institutions.</t>
  </si>
  <si>
    <t>There are 6233936 Asian male students and 7529978 Asian female students.</t>
  </si>
  <si>
    <t>0.0054455</t>
  </si>
  <si>
    <t>Compare the number of white male and female students.</t>
  </si>
  <si>
    <t>SELECT SUM(efywhitm) AS total_white_male_students, SUM(efywhitw) AS total_white_female_students
  FROM effy2022;</t>
  </si>
  <si>
    <t>There are 53,569,144 white male students and 71,673,002 white female students.</t>
  </si>
  <si>
    <t>0.007672</t>
  </si>
  <si>
    <t>How many students are reported in categories not classified under the typical male/female gender binary?</t>
  </si>
  <si>
    <t>SELECT SUM(efyunknt + efyunknm + efyunknw) AS total_non_binary_students
  FROM effy2022;</t>
  </si>
  <si>
    <t>There are 26,691,856 students reported in categories not classified under the typical male/female gender binary.</t>
  </si>
  <si>
    <t>0.0050365</t>
  </si>
  <si>
    <t>How many institutions that have unknown Race/ethnicity?</t>
  </si>
  <si>
    <t>SELECT COUNT(EFYUNKNT) 
  FROM "EFFY2022" e  ;</t>
  </si>
  <si>
    <t>SELECT COUNT(unitid) 
  FROM effy2022 
  WHERE xefyguun = 'A' OR xefyguan = 'A' OR xefyguto = 'A';</t>
  </si>
  <si>
    <t>There are 139,471 institutions that have unknown Race/ethnicity.</t>
  </si>
  <si>
    <t>0.005926</t>
  </si>
  <si>
    <t>How many part time students are there?</t>
  </si>
  <si>
    <t>SELECT COUNT(*)
  FROM effy2022
  WHERE lstudy = 999;</t>
  </si>
  <si>
    <t>There are 139,471 non-degree seeking students.</t>
  </si>
  <si>
    <t>0.0051315</t>
  </si>
  <si>
    <t>How many students that have unknown gender are there?</t>
  </si>
  <si>
    <t>SELECT COUNT(*)
  FROM effy2022
  WHERE efyguan = 'Unknown';</t>
  </si>
  <si>
    <t>There are 126660 students that have an unknown gender.</t>
  </si>
  <si>
    <t>0.005108</t>
  </si>
  <si>
    <t>How many US non-resident male students are there?</t>
  </si>
  <si>
    <t>SELECT SUM(EFYNRALM) AS total_us_non_resident_male_students
  FROM "EFFY2022" e ;</t>
  </si>
  <si>
    <t>SELECT SUM(efygukn) AS total_us_nonresident_male_students
  FROM effy2022;</t>
  </si>
  <si>
    <t>There are 67,076,330 US non-resident male students.</t>
  </si>
  <si>
    <t>0.0060575</t>
  </si>
  <si>
    <t>How many American Indian or Alaska Native students enrolled for credit over the 12-month period are there?</t>
  </si>
  <si>
    <t>SELECT SUM(efyaianm + efyaianw) 
  FROM effy2022;</t>
  </si>
  <si>
    <t>SELECT SUM(efyaianm + efyaianw) AS total_native_students
  FROM effy2022;</t>
  </si>
  <si>
    <t>The number of American Indian or Alaska Native students is 1,811,172.</t>
  </si>
  <si>
    <t>0.005981</t>
  </si>
  <si>
    <t>What is the number of Native Hawaiian or Other Pacific Islander students?</t>
  </si>
  <si>
    <t>SELECT SUM(efynhpit) AS total_native_hawaiian_pacific_islander_students
  FROM effy2022;</t>
  </si>
  <si>
    <t>SELECT SUM(efyasiat) AS total_nhpi_students
  FROM effy2022;</t>
  </si>
  <si>
    <t>The number of Native Hawaiian or Other Pacific Islander students is 869,010.</t>
  </si>
  <si>
    <t>0.005177</t>
  </si>
  <si>
    <t>What percentage of the total enrollment is Black or African American students?</t>
  </si>
  <si>
    <t>SELECT SUM(efybkaat) * 100.0 / SUM(EFYTOTLT) AS percentage_black_african_american
  FROM 
      "EFFY2022" e ;</t>
  </si>
  <si>
    <t>SELECT (SUM(efybkaat) + SUM(efybkaam) + SUM(efybkaaw)) * 100.0 / SUM(efytotlt) AS percentage_black_african_american
  FROM effy2022;</t>
  </si>
  <si>
    <t>Approximately 30.94% of the total enrollment is Black or African American students.</t>
  </si>
  <si>
    <t>0.0053255</t>
  </si>
  <si>
    <t xml:space="preserve">How many institutions that have Non-degree/certificate-seeking students?
</t>
  </si>
  <si>
    <t>SELECT COUNT(unitid) 
  FROM "EFFY2022" 
  WHERE effyalev  = 11;</t>
  </si>
  <si>
    <t>SELECT COUNT(unitid) 
  FROM effy2022 
  WHERE effylev = -2;</t>
  </si>
  <si>
    <t>There are 126,660 institutions that have Non-degree/certificate-seeking students.</t>
  </si>
  <si>
    <t>0.005094</t>
  </si>
  <si>
    <t>What is the ratio of male to female students who enrolled for credit over the 12-month period have two or more races?</t>
  </si>
  <si>
    <t xml:space="preserve">SELECT (SUM(EFY2MORM) * 100.0) / SUM(EFY2MORW) as asian_percentage
from "EFFY2022" e </t>
  </si>
  <si>
    <t xml:space="preserve"> SELECT COUNT(CASE WHEN xefy2mot = 'M' THEN 1 END) AS male_count,
         COUNT(CASE WHEN xefy2mot = 'F' THEN 1 END) AS female_count
  FROM effy2022
  WHERE xefy2mot IN ('M', 'F')</t>
  </si>
  <si>
    <t>The ratio of men to women who have two or more races is approximately 1:1.05.</t>
  </si>
  <si>
    <t>0.0050055</t>
  </si>
  <si>
    <t>How many male students who have unknown Race/ethnicity?</t>
  </si>
  <si>
    <t>SELECT SUM(efyunknm) AS male_students_with_unknown_race_ethnicity
  FROM effy2022;</t>
  </si>
  <si>
    <t>SELECT COUNT(*) 
  FROM effy2022
  WHERE efynralm &gt; 0;</t>
  </si>
  <si>
    <t>There are 69,142 male students who have unknown Race/ethnicity.</t>
  </si>
  <si>
    <t>0.006283</t>
  </si>
  <si>
    <t>How many institutions have Total students enrolled for credit of over 500?</t>
  </si>
  <si>
    <t>SELECT COUNT(unitid) 
  FROM "EFFY2022" e
  WHERE efytotlt &gt; 500;</t>
  </si>
  <si>
    <t>SELECT COUNT(unitid) 
  FROM effy2022 
  WHERE efytotlt &gt; 500;</t>
  </si>
  <si>
    <t>There are 62,367 institutions that have total students enrolled for credit of over 500.</t>
  </si>
  <si>
    <t>0.0063455</t>
  </si>
  <si>
    <t>How many hispanic or Latino students are there?</t>
  </si>
  <si>
    <t>SELECT SUM(EFYHISPT) AS Hispanic_Latino_students 
  FROM "EFFY2022" e ;</t>
  </si>
  <si>
    <t>SELECT SUM(efyaiant + efyaianm + efyaianw) AS total_hispanic_latino_students
  FROM effy2022;</t>
  </si>
  <si>
    <t>There are a total of 3,622,344 Hispanic or Latino students.</t>
  </si>
  <si>
    <t>0.0049575</t>
  </si>
  <si>
    <t>List the colleges where men's admission are more than women's admissions</t>
  </si>
  <si>
    <t>SELECT ic.pcinstnm
  FROM ic2022campuses ic
  JOIN adm2022 a ON ic.unitid = a.unitid
  WHERE a.admcon1 &gt; a.admcon2;</t>
  </si>
  <si>
    <t>SELECT ic.instnm
  FROM ic2022campuses ic
  JOIN adm2022 a ON ic.unitid = a.unitid
  WHERE a.admcon1 &gt; a.admcon2;</t>
  </si>
  <si>
    <t>The error in the SQL query is due to referencing a column "ic.instnm" that does not exist.</t>
  </si>
  <si>
    <t>The colleges where men's admissions are more than women's admission are:
1. University of Alabama in Huntsville
2. Huntingdon College
3. Heritage Christian University
4. Marion Military Institute
5. United States Sports Academy
.....</t>
  </si>
  <si>
    <t>Arjun</t>
  </si>
  <si>
    <t>Table Join</t>
  </si>
  <si>
    <t>table join</t>
  </si>
  <si>
    <t>Resolved (The chat prompt has an 
instruction for the chatbot to refer to 'pcinstm'
for univ names but it had no information as
to what table to look into. Added 'ic2022campuses'
to the line to augment context)</t>
  </si>
  <si>
    <t>Chat prompt</t>
  </si>
  <si>
    <t>Yes</t>
  </si>
  <si>
    <t>Show institutions with the highest number of applicants</t>
  </si>
  <si>
    <t>SELECT ic.pcinstnm, a.applcn
  FROM adm2022 a
  JOIN ic2022campuses ic ON a.unitid = ic.unitid
  ORDER BY a.applcn DESC
  LIMIT 3;</t>
  </si>
  <si>
    <t>SELECT ic.instnm, a.applcn
  FROM adm2022 a
  JOIN ic2022campuses ic ON a.unitid = ic.unitid
  ORDER BY a.applcn DESC
  LIMIT 3;</t>
  </si>
  <si>
    <t>The error message indicates that the column "ic.instnm" does not exist in the table or dataset</t>
  </si>
  <si>
    <t>Incorrect column name, ambiguity.</t>
  </si>
  <si>
    <t>Query bug</t>
  </si>
  <si>
    <t>Sankalp</t>
  </si>
  <si>
    <t>table join+ output parsing</t>
  </si>
  <si>
    <t xml:space="preserve">List colleges with the most applications
</t>
  </si>
  <si>
    <t>SELECT ic.pcinstnm, a.applcn 
FROM adm2022 a 
JOIN ic2022campuses ic 
ON a.unitid = ic.unitid 
ORDER BY a.applcn 
DESC LIMIT 3;</t>
  </si>
  <si>
    <t>The colleges with the most applications are:
San Diego State University-Imperial Valley Campus with 77,250 applications
Arizona State University-Polytechnic with 68,789 applications
Arizona State University-West with 68,789 applications</t>
  </si>
  <si>
    <t>No bugs</t>
  </si>
  <si>
    <t>Retrieve the colleges where admission test scpre are above 80</t>
  </si>
  <si>
    <t>SELECT ic.pcinstnm
  FROM ic2022campuses ic
  JOIN adm2022 a ON ic.unitid = a.unitid
  WHERE a.satnum &gt; 80 OR a.actnum &gt; 80;</t>
  </si>
  <si>
    <t>The colleges with admission test scores above 80 are: Troy University-Phenix City Campus, Troy University-Montgomery Campus, Troy University-Dothan Campus, Troy University-Online, Troy University-Support Sites, Harding School of Theology, Jesuit School of Th....</t>
  </si>
  <si>
    <t xml:space="preserve">Find institutions in California with more than 1000 applicants and an admissions rate of 
less than 30%
</t>
  </si>
  <si>
    <t>SELECT hd.instnm
  FROM hd2022 hd
  JOIN adm2022 ad ON hd.unitid = ad.unitid
  WHERE hd.stabbr = 'CA' 
  AND ad.applcn &gt; 1000 
  AND (ad.admssn::FLOAT / ad.applcn) * 100 &lt; 30;</t>
  </si>
  <si>
    <t xml:space="preserve">The institutions in California with more than 1000 applicants and an admissions rate of less than 30% are:
California Institute of Technology
University of California-Berkeley
University of California-Irvine
University of California-Los Angeles
</t>
  </si>
  <si>
    <t>Doesn't work if the question is framed 
ambiguously</t>
  </si>
  <si>
    <t>Retrieve colleges with a completion of college-preparatory program percentage
 between 50% and 70%</t>
  </si>
  <si>
    <t xml:space="preserve">SELECT ic.pcinstnm
  FROM adm2022 a
  JOIN ic2022campuses ic ON a.unitid = ic.unitid
  WHERE a.admcon4 BETWEEN 50 AND 70;
  LIMIT 3;  
  </t>
  </si>
  <si>
    <t>SELECT unitid
  FROM adm2022
  WHERE admcon4 BETWEEN 50 AND 70;</t>
  </si>
  <si>
    <t>The SQL query retrieves the unitid of colleges with a completion of college-preparatory program percentage between 50% and 70%</t>
  </si>
  <si>
    <t>Rongji</t>
  </si>
  <si>
    <t xml:space="preserve">Find institutions with more women applicants than men applicants, but a higher 
admission rate for men applicants compared to women applicants.
</t>
  </si>
  <si>
    <t>SELECT ic.pcinstnm
  FROM ic2022campuses ic
  JOIN adm2022 a ON ic.unitid = a.unitid
  WHERE a.applcnw &gt; a.applcn
  AND a.admcon2 &gt; a.admcon1;</t>
  </si>
  <si>
    <t>The SQL query provided is looking for institutions where the number of women applicants is greater than the number of men applicants, and the admission rate for men is higher than the admission rate for women. The SQL result will display the names of the institutions that meet these criteria.</t>
  </si>
  <si>
    <t>There are no institutions with more women applicants than men applicants, 
but a higher admission rate for men applicants compared to women 
applicants.</t>
  </si>
  <si>
    <t>Generated query is right, but the output 
is inaccurate.</t>
  </si>
  <si>
    <t>Output</t>
  </si>
  <si>
    <t>Sanchi</t>
  </si>
  <si>
    <t xml:space="preserve">Retrieve colleges with a secondary school GPA of 3 or higher in Massachusetts
</t>
  </si>
  <si>
    <t>SELECT hd.instnm
  FROM hd2022 hd
  JOIN adm2022 ad ON hd.unitid = ad.unitid
  WHERE ad.admcon1 &gt;= 3
  AND hd.stabbr = 'MA';</t>
  </si>
  <si>
    <t>The colleges in Massachusetts with a secondary school GPA of 3 or higher are:
Amherst College
Assabet Valley Regional Technical School
Boston Baptist College
Bentley University</t>
  </si>
  <si>
    <t>Works fine with synonymous questions as 
well</t>
  </si>
  <si>
    <t xml:space="preserve">Find institutions in california where the number of admissions is less than 50% of the 
number of applicants
</t>
  </si>
  <si>
    <t>SELECT ic.instnm
  FROM hd2022 ic
  JOIN adm2022 a ON ic.unitid = a.unitid
  WHERE a.admssn &lt; 0.5 * a.applcn
  AND ic.stabbr = 'CA';</t>
  </si>
  <si>
    <t>The institutions in California where the number of admissions is less than 50% of the number of applicants are: California Institute of Technology, California Polytechnic State University-San Luis Obispo, Alliant International University-San Diego, ....</t>
  </si>
  <si>
    <t>Works fine with synonymous queries but 
not with grammatically incorrect queries.</t>
  </si>
  <si>
    <t xml:space="preserve">Find institutions with a high number of applicants, but a lower admission rate for 
legacy applicants compared to non-legacy applicants
</t>
  </si>
  <si>
    <t>SELECT ic.pcinstnm, a.applcn, a.admssn, a.applcnm, a.applcnw, a.admssnm, a.admssnw
  FROM a.adm2022
  JOIN ic2022campuses ic on a.UNITID = ic.UNITID
  WHERE a.applcn &gt; 1000
  AND (a.admssnm::numeric / a.applcnm::numeric) &lt; (a.admssnw::numeric / a.applcnw::numeric);</t>
  </si>
  <si>
    <t>SELECT unitid, applcn, admssn, applcnm, applcnw, admssnm, admssnw
  FROM adm2022
  WHERE applcn &gt; 1000
  AND (admssnm::numeric / applcnm::numeric) &lt; (admssnw::numeric / applcnw::numeric);</t>
  </si>
  <si>
    <t>Error code: 400 - {'error': {'message': "This model's maximum context length is 16385 tokens. However, your messages resulted in 26406 tokens. Please reduce the length of the messages.", 'type': 'invalid_request_error', 'param': 'messages', 'code': 'context_length_exceeded'}</t>
  </si>
  <si>
    <t>0.02</t>
  </si>
  <si>
    <t>Response is too big</t>
  </si>
  <si>
    <t>List colleges where the number of admissions is significantly higher than the number 
of applicants, in California</t>
  </si>
  <si>
    <t>SELECT ic.pcinstnm
  FROM adm2022 a
  JOIN c2022dep c ON a.unitid = c.unitid
  JOIN ic2022campuses ic ON a.unitid = ic.unitid
  WHERE a.admssn &gt; a.applcn
  AND c.cipcode = 6.0;</t>
  </si>
  <si>
    <t>SELECT a.unitid
  FROM adm2022 a
  JOIN c2022dep c ON a.unitid = c.unitid
  WHERE a.admssn &gt; a.applcn
  AND c.admcon4 &lt; 30
  AND a.unitid IN (
      SELECT unitid
      FROM ic2022campuses
      WHERE state = 'CA'
  AND unitid IN (
      SELECT unitid
      FROM hd2022
      WHERE stabbr = 'CA'
  )
  AND admssn &gt; applcn * 2;</t>
  </si>
  <si>
    <t xml:space="preserve">The error in the SQL query is due to referencing the column "c.admcon4" which does not exist. The correct column to reference is "a.admcon4". To fix the query, you should replace "c.admcon4" with "a.admcon4" in the WHERE clause.
</t>
  </si>
  <si>
    <t>The query is using a wrong table in the WHERE clause</t>
  </si>
  <si>
    <t>SQL</t>
  </si>
  <si>
    <t>list the college names with high admissions</t>
  </si>
  <si>
    <t>SELECT ic.pcinstnm
  FROM adm2022 a
  JOIN ic2022campuses ic ON a.UNITID = ic.UNITID
  WHERE a.admssn &gt; 5000;</t>
  </si>
  <si>
    <t>SELECT unitid, instnm, admssn
  FROM adm2022
  WHERE admssn &gt; 5000;</t>
  </si>
  <si>
    <t>The error message indicates that the column "instnm" does not exist in the table "adm2022".</t>
  </si>
  <si>
    <t xml:space="preserve">list institutions in washington with good performance
</t>
  </si>
  <si>
    <t>SELECT ic.pcinstnm
  FROM hd2022 h
  JOIN ic2022campuses ic
  ON h.UNITID = ic.UNITID
  WHERE stabbr = 'WA';</t>
  </si>
  <si>
    <t>SELECT unitid, instnm
  FROM hd2022
  WHERE stabbr = 'WA';</t>
  </si>
  <si>
    <t xml:space="preserve">To list institutions in Washington with good performance, additional criteria or data points need to be defined to determine what constitutes "good performance." The SQL query provided only retrieves the names and unit IDs of institutions in Washington without specifying any performance metrics.
To evaluate performance, additional columns such as graduation rates, retention rates, student satisfaction scores, or other relevant metrics would need to be included in the query. Once these performance metrics are defined, they can be used to filter and rank institutions based on their performance.
</t>
  </si>
  <si>
    <t>[(102845, 'Charter College'), (459550, 'Summit Salon Academy'), 
(234669, 'Bellevue College'), (234696, 'Bellingham Technical College'), 
(234711, 'Big Bend Community College'), (234827, 'Central Washington University'), 
(234845, 'Centralia College'), (234915, 'City University of Seattle'),</t>
  </si>
  <si>
    <t>Resolved (Changed 'instnm' to 'pcinstnm'
in the chatprompt</t>
  </si>
  <si>
    <t>Chat prompt + table join</t>
  </si>
  <si>
    <t xml:space="preserve">List colleges with most applicants
</t>
  </si>
  <si>
    <t>SELECT ic.pcinstnm
  FROM adm2022 a
  JOIN ic2022campuses ic
  ON ic.UNITID = a.UNITID
  ORDER BY a.applcn DESC</t>
  </si>
  <si>
    <t>SELECT unitid, applcn
  FROM adm2022
  ORDER BY applcn DESC</t>
  </si>
  <si>
    <t xml:space="preserve">The error message indicates that the column "instnm" does not exist in the table "adm2022". </t>
  </si>
  <si>
    <t>Ambiguous query, referencing incorrect 
column name</t>
  </si>
  <si>
    <t>Manikandan</t>
  </si>
  <si>
    <t>Table join</t>
  </si>
  <si>
    <t xml:space="preserve">Find institutions with a significant difference between the number of male and female 
applicants, but a similar admission rate for both genders
</t>
  </si>
  <si>
    <t>SELECT ic.pcinstnm
  FROM adm2022 a
  JOIN ic2022campuses ic
  ON ic.UNITID = a.UNITID
  WHERE ABS(a.applcnm - a.applcnw) &gt; 500
  AND ABS((a.admssnm::numeric / a.applcnm::numeric) - (a.admssnw::numeric / a.applcnw::numeric)) &lt; 0.05;</t>
  </si>
  <si>
    <t>SELECT unitid, instnm, applcnm, applcnw, admssnm, admssnw
  FROM adm2022
  WHERE ABS(applcnm - applcnw) &gt; 500
  AND ABS((admssnm::numeric / applcnm::numeric) - (admssnw::numeric / applcnw::numeric)) &lt; 0.05;</t>
  </si>
  <si>
    <t>What are the schools in Massachusetts
List them</t>
  </si>
  <si>
    <t>SELECT COUNT(unitid) 
  FROM hd2022 
  WHERE stabbr = 'MA';</t>
  </si>
  <si>
    <t>Simple (Chained)</t>
  </si>
  <si>
    <t>Error code: 400 - {'error': {'message': "This model's maximum context length is 16385 tokens. However, your messages resulted in 17137 tokens. Please reduce the length of the messages.</t>
  </si>
  <si>
    <t>Fails with chained queries</t>
  </si>
  <si>
    <t>Memory/ Context</t>
  </si>
  <si>
    <t>SQL Syntax</t>
  </si>
  <si>
    <t xml:space="preserve">Get colleges where admissions are higher than applications
</t>
  </si>
  <si>
    <t>SELECT ic.pcinstnm
  FROM adm2022 a
  JOIN ic2022campuses ic
  ON ic.UNITID = a.UNITID
  WHERE a.admssn &gt; a.applcn;</t>
  </si>
  <si>
    <t>SELECT unitid
  FROM adm2022
  WHERE admssn &gt; applcn;</t>
  </si>
  <si>
    <t xml:space="preserve">The SQL query will retrieve the unitid of colleges where the number of admissions is higher than the number of applications.
</t>
  </si>
  <si>
    <t>Should return all the names of the universities that satisfy the given condition
Instead verbally pointing to the output</t>
  </si>
  <si>
    <t>Query is poorly worded</t>
  </si>
  <si>
    <t>vague query</t>
  </si>
  <si>
    <t>Find colleges with admissions from another gender but not from men or women</t>
  </si>
  <si>
    <t>SELECT ic.pcinstnm
  FROM adm2022 a
  JOIN ic2022campuses ic
  ON ic.UNITID = a.UNITID
  WHERE a.admssnan &gt; 0 AND a.admssnan &lt;&gt; a.applcnm AND a.admssnan &lt;&gt; a.applcnw;</t>
  </si>
  <si>
    <t>SELECT unitid
  FROM adm2022
  WHERE admssnan &gt; 0 AND admssnan &lt;&gt; applcnm AND admssnan &lt;&gt; applcnw;</t>
  </si>
  <si>
    <t>The colleges with admissions from another gender but not from men or women are those with unitids: 100830, 101709, 102094, 106342, 107983, 108852, 109651, 109785, 110370, 111081, 112394, 118198, 120883, 121257, 122506, 123961, 126182, 126818, 127185, 127918, 129774, 130314, 130493, 130989, 131159, 131450, 131520, 132602, 133526, 133711, 133881, 133979, 134079, 134097, 137032, 137476, 137546, 138293</t>
  </si>
  <si>
    <t>Should return insitution names instead of ids</t>
  </si>
  <si>
    <t>The query is simply rerturning the ids of 
the institutions , instead it shouls join other 
tables for names</t>
  </si>
  <si>
    <t xml:space="preserve">Find institutions where the percentage of students submitting SAT scores is greater than
 50% and the percentage of students submitting ACT scores is greater than 60%
</t>
  </si>
  <si>
    <t>SELECT ic.pcinstnm
  FROM adm2022 a
  JOIN ic2022campuses ic
  ON a.UNITID = ic.UNITID
  WHERE (a.satpct &gt; 50) AND (a.actpct &gt; 60);</t>
  </si>
  <si>
    <t>SELECT unitid
  FROM adm2022
  WHERE (satpct &gt; 50) AND (actpct &gt; 60);</t>
  </si>
  <si>
    <t>The institutions where the percentage of students submitting SAT scores is greater than 50% and the percentage of students submitting ACT scores is greater than 60% are the ones with unit IDs 138354, 172033, and 237367.</t>
  </si>
  <si>
    <t>The results would be more readable if the 
query joins other tables for institution
 names</t>
  </si>
  <si>
    <t>SQL Query</t>
  </si>
  <si>
    <t>Retreive all colleges with their total number of applications and admissions</t>
  </si>
  <si>
    <t>SELECT ic.pcinstnm, a.applcn, a.admssn
  FROM adm2022 a
  JOIN ic2022campuses ic
  ON ic.UNITID = a.UNITID;</t>
  </si>
  <si>
    <t>SELECT unitid, applcn, admssn
  FROM adm2022;</t>
  </si>
  <si>
    <t>BadRequestError: Error code: 400 - {'error': {'message': "This model's maximum context length is 16385 tokens. However, your messages resulted in 22362 tokens. Please reduce the length of the messages.</t>
  </si>
  <si>
    <t>Out of tokens</t>
  </si>
  <si>
    <t>Get the total number of women graduates</t>
  </si>
  <si>
    <t>gr2022</t>
  </si>
  <si>
    <t>SELECT 
      SUM(grtotlw) AS total_women_graduates
  FROM 
      gr2022;</t>
  </si>
  <si>
    <t>The total number of women graduates by race is 6,959,434.</t>
  </si>
  <si>
    <t xml:space="preserve">Calculate the average graduation rate for each racial/ethnic group
</t>
  </si>
  <si>
    <t>SELECT 
    AVG(graiant) AS avg_american_indian_alaska_native,
    AVG(grasiam) AS avg_asian,
    AVG(grbkaam) AS avg_black_african_american,
    AVG(grhispm) AS avg_hispanic,
    AVG(grnhpim) AS avg_native_hawaiian_pacific_islander,
    AVG(grwhitm) AS avg_white,
    AVG(gr2morm) AS avg_two_or_more_races,
    AVG(grunknm) AS avg_race_ethnicity_unknown,
    AVG(grnralm) AS avg_us_nonresident
  FROM gr2022;</t>
  </si>
  <si>
    <t xml:space="preserve">The average graduation rates for each racial/ethnic group are as follows:
American Indian/Alaska Native: 1.68%
Asian: 8.89%
Black/African American: 13.33%
Hispanic: 21.58%
Native Hawaiian/Pacific Islander: 0.36%
White: 69.39%
Two or More Races: 4.90%
Race/Ethnicity Unknown: 3.97%
US Nonresident: 6.12%
</t>
  </si>
  <si>
    <t xml:space="preserve">Identify institutions with a graduation rate greater than 90% for women
</t>
  </si>
  <si>
    <t>SELECT ic.pcinstnm
  FROM gr2022 g
  JOIN ic2022campuses ic
  ON ic.UNITID = g.UNITID
  WHERE g.graianw &gt; 90;</t>
  </si>
  <si>
    <t>SELECT unitid
  FROM gr2022
  WHERE graianw &gt; 90;</t>
  </si>
  <si>
    <t xml:space="preserve">The institutions with a graduation rate greater than 90% for women are identified by the unitid numbers: 102845, 127185, 155140, 187596, 187958, 188100, 199281, 206817, 207263, 207388, 418296, and 439570.
</t>
  </si>
  <si>
    <t xml:space="preserve">Find out the institutions with a graduation rate status indicating "Disclosed" and 
their total graduates
</t>
  </si>
  <si>
    <t>SELECT ic.pcinstnm
  FROM gr2022 g
  JOIN ic2022campuses ic
  ON ic.UNITID = g.UNITID
  WHERE g.chrtstat = 1;</t>
  </si>
  <si>
    <t>SELECT unitid, grtotlt
  FROM gr2022
  WHERE chrtstat = 1;</t>
  </si>
  <si>
    <t>The SQL query provided will return the unitid (institution ID) and total graduates (grtotlt) from the gr2022 table where the graduation rate status (chrtstat) is equal to 1, which likely indicates "Disclosed" status. The result will show the institutions with their corresponding total graduates.</t>
  </si>
  <si>
    <t>Should return all the names of the universities that satisfy the given condition
Instead giving domain information that user cannot understand</t>
  </si>
  <si>
    <t>what is the best university in oregon</t>
  </si>
  <si>
    <t>SELECT hd.instnm
  FROM hd2022 hd
  WHERE hd.stabbr = 'OR'
  ORDER BY hd.act DESC
  LIMIT 1;</t>
  </si>
  <si>
    <t xml:space="preserve">ValueError: table_names {'gr2020', 'gr2019', 'gr2021'} not found in database
</t>
  </si>
  <si>
    <t>DB error/json error</t>
  </si>
  <si>
    <t>Retrieve the institution ID and graduation rate for institutions with a graduation rate 
greater than 80%.</t>
  </si>
  <si>
    <t>SELECT unitid, grtotlt
  FROM gr2022
  WHERE grtotlt &gt; 80;</t>
  </si>
  <si>
    <t>[(100654, 1404), (100654, 376), (100654, 480), (100654, 1407), (100654, 1404), (100654, 376), (100654, 376), (100654, 178), (100654, 138), (100654, 480), (100654, 473), (100654, 473), (100663, 1945), (100663, 1253), ......]</t>
  </si>
  <si>
    <t>0.08</t>
  </si>
  <si>
    <t>demands too many tokens</t>
  </si>
  <si>
    <t xml:space="preserve">Calculate the total number of graduates for institutions in each section of the survey 
form.
</t>
  </si>
  <si>
    <t>SELECT section, SUM(grtotlt) AS total_graduates
  FROM gr2022
  GROUP BY section;</t>
  </si>
  <si>
    <t>The total number of graduates for institutions in each section of the survey form are as follows:
Section 1: 3,591,548 graduates
Section 2: 6,642,374 graduates
Section 3: 829,668 graduates
Section 4: 1,929,084 graduates</t>
  </si>
  <si>
    <t>List the institutions where the graduation rate for women is higher than the overall 
graduation rate</t>
  </si>
  <si>
    <t>SELECT ic.pcinstnm
  FROM gr2022 g
  JOIN ic2022campuses ic
  ON ic.UNITID = g.UNITID
  WHERE g.grtotlw &gt; g.grtotlt;</t>
  </si>
  <si>
    <t>SELECT unitid, grtotlt, grtotlw
  FROM gr2022
  WHERE grtotlw &gt; grtotlt;</t>
  </si>
  <si>
    <t>The SQL query provided is selecting the unitid, total graduation rate for all students (grtotlt), and total graduation rate for women (grtotlw) from the gr2022 table where the graduation rate for women is higher than the overall graduation rate. The SQL result will display the unitid of the institutions where this condition is met.</t>
  </si>
  <si>
    <t>table join + output parsing</t>
  </si>
  <si>
    <t>Find out the institutions where the total number of graduates is above the average 
total graduates.</t>
  </si>
  <si>
    <t>SELECT ic.pcinstnm
  FROM gr2022 g
  JOIN ic2022campuses ic
  ON g.UNITID = ic.UNITID
  WHERE g.grtotlt &gt; (SELECT AVG(grtotlt) FROM gr2022);</t>
  </si>
  <si>
    <t>SELECT unitid
  FROM gr2022
  WHERE grtotlt &gt; (SELECT AVG(grtotlt) FROM gr2022);</t>
  </si>
  <si>
    <t>BadRequestError: Error code: 400 - {'error': {'message': "This model's maximum context length is 16385 tokens. However, your messages resulted in 43717 tokens. Please reduce the length of the messages.</t>
  </si>
  <si>
    <t>0.03</t>
  </si>
  <si>
    <t xml:space="preserve">Retrieve the institution names and graduation rate for institutions where the graduation
 rate is below 50%
</t>
  </si>
  <si>
    <t>SELECT ic.pcinstnm
  FROM gr2022 g
  JOIN ic2022campuses ic
  ON ic.UNITID = g.UNITID
  WHERE g.grtotlt &gt; (SELECT AVG(grtotlt) FROM gr2022);</t>
  </si>
  <si>
    <t>RateLimitError: Error code: 429 - {'error': {'message': 'Request too large for gpt-3.5-turbo in organization org-au4BRsYPomApzJSwuLPg2jQd on tokens per min (TPM): Limit 60000, Requested 75643</t>
  </si>
  <si>
    <t>0.09</t>
  </si>
  <si>
    <t>Show the graduation rates for american indian or alaskan natives, broken down by gender</t>
  </si>
  <si>
    <t>SELECT graianm AS "American Indian or Alaska Native Men", graianw AS "American Indian or Alaska Native Women"
  FROM gr2022;</t>
  </si>
  <si>
    <t xml:space="preserve">RateLimitError: Error code: 429 - {'error': {'message': 'Request too large for gpt-3.5-turbo in organization org-au4BRsYPomApzJSwuLPg2jQd on tokens per min (TPM): Limit 60000, Requested 102536. </t>
  </si>
  <si>
    <t>Should return the grad rates by gender</t>
  </si>
  <si>
    <t>0.15</t>
  </si>
  <si>
    <t>What is the average graduation rates for asian students, by gender</t>
  </si>
  <si>
    <t>SELECT AVG(grasiam) AS avg_grad_rate_asian_men, AVG(grasiaw) AS avg_grad_rate_asian_women
  FROM gr2022;</t>
  </si>
  <si>
    <t xml:space="preserve">The average graduation rate for Asian men is approximately 8.89% and the average graduation rate for Asian women is approximately 10.09%.
</t>
  </si>
  <si>
    <t>What are the top 10 institutions with lowest graduation rates</t>
  </si>
  <si>
    <t>SELECT ic.pcinstnm
  FROM gr2022 g
  JOIN ic2022campuses ic
  ON ic.UNITID = g.UNITID
  ORDER BY g.graduation_rate
  LIMIT 10;</t>
  </si>
  <si>
    <t>SELECT unitid, grtotlt AS graduation_rate
  FROM gr2022
  ORDER BY graduation_rate
  LIMIT 10;</t>
  </si>
  <si>
    <t xml:space="preserve">The top 10 institutions with the lowest graduation rates are:
Unit ID: 101116, Graduation Rate: 1
Unit ID: 101116, Graduation Rate: 1
Unit ID: 100690, Graduation Rate: </t>
  </si>
  <si>
    <t>Should return institution names instead of IDs</t>
  </si>
  <si>
    <t>Should join other table for institution 
names</t>
  </si>
  <si>
    <t>What is the average graduation rate for US non resident students</t>
  </si>
  <si>
    <t>SELECT AVG(grnralt) AS avg_us_non_resident_graduation_rate
  FROM gr2022;</t>
  </si>
  <si>
    <t xml:space="preserve">The average graduation rate for US non-resident students is approximately 11.48%.
</t>
  </si>
  <si>
    <t>Display the names of the universities where the total graduation rate is greater than 80%</t>
  </si>
  <si>
    <t>SELECT hd.instnm
  FROM hd2022 hd
  JOIN gr2022 gr 
  ON hd.unitid = gr.unitid
  WHERE gr.grtotlt &gt; 80;</t>
  </si>
  <si>
    <t>SELECT hd.instnm
  FROM hd2022 hd
  JOIN gr2022 gr ON hd.unitid = gr.unitid
  WHERE gr.grtotlt &gt; 80;</t>
  </si>
  <si>
    <t>Error code: 429 - {'error': {'message': 'Request too large for gpt-3.5-turbo in organization org-au4BRsYPomApzJSwuLPg2jQd on tokens per min (TPM): Limit 60000, Requested 181809</t>
  </si>
  <si>
    <t>$0.094155</t>
  </si>
  <si>
    <t>Retrieve the names of institutions where the graduation rate for White students is higher than the graduation 
rates for both Black or African American students and Hispanic students.</t>
  </si>
  <si>
    <t>SELECT hd.instnm
  FROM hd2022 hd
  JOIN gr2022 gr ON hd.unitid = gr.unitid
  WHERE gr.grtotlt &gt; gr.grasiat AND gr.grtotlt &gt; gr.grasiam;</t>
  </si>
  <si>
    <t>SELECT hd.instnm
  FROM hd2022 hd
  JOIN gr2022 gr ON hd.unitid = gr.unitid
  WHERE grtotlt &gt; grasiat AND grtotlt &gt; grasiam;</t>
  </si>
  <si>
    <t>RateLimitError: Error code: 429 - {'error': {'message': 'Request too large for gpt-3.5-turbo in organization org-au4BRsYPomApzJSwuLPg2jQd on tokens per min (TPM): Limit 60000, Requested 374651</t>
  </si>
  <si>
    <t>$0.186158</t>
  </si>
  <si>
    <t xml:space="preserve">How many universities have graduation rates less than 50%
</t>
  </si>
  <si>
    <t>SELECT COUNT(unitid) 
  FROM gr2022 
  WHERE grtotlt &lt; 50;</t>
  </si>
  <si>
    <t xml:space="preserve">There are 22,414 universities with graduation rates less than 50%.
</t>
  </si>
  <si>
    <t>$0.0049805</t>
  </si>
  <si>
    <t>list the institutions along with their grand total graduation rates</t>
  </si>
  <si>
    <t>SELECT hd.instnm, gr.grtotlt
  FROM hd2022 hd
  JOIN gr2022 gr ON hd.unitid = gr.unitid
  WHERE gr.cohort = '19';</t>
  </si>
  <si>
    <t>The SQL query provided lists the institutions where the cohort is '19' along with their grand total graduation rates.</t>
  </si>
  <si>
    <t>$0.0055435</t>
  </si>
  <si>
    <t xml:space="preserve">Number of Universities with 100% grad rates
</t>
  </si>
  <si>
    <t>SELECT COUNT(unitid) 
  FROM gr2022 
  WHERE grtotlt = 100;</t>
  </si>
  <si>
    <t xml:space="preserve">There are 82 universities with a 100% graduation rate.
</t>
  </si>
  <si>
    <t>$0.00486</t>
  </si>
  <si>
    <t>List 5 universities with least graduation rates</t>
  </si>
  <si>
    <t>SELECT ic.pcinstnm
  FROM gr2022 g
  JOIN ic2022campuses ic
  ON ic.UNITID = g.UNITID
  ORDER BY g.grtotlt
  LIMIT 5;</t>
  </si>
  <si>
    <t>SELECT unitid, grtotlt
  FROM gr2022
  ORDER BY grtotlt
  LIMIT 5;</t>
  </si>
  <si>
    <t>The SQL query provided does not return the actual names of the universities, only their unit IDs and graduation rates.</t>
  </si>
  <si>
    <t>$0.0048275</t>
  </si>
  <si>
    <t>How many institutions offer bachelor’s degree programs?</t>
  </si>
  <si>
    <t>"C2022DEP"</t>
  </si>
  <si>
    <t>SELECT COUNT(DISTINCT UNITID) AS Institutions
FROM "C2022DEP"
WHERE PBACHL &gt; 0;</t>
  </si>
  <si>
    <t>SELECT COUNT(unitid) 
  FROM c2022dep 
  WHERE pbachl &gt; 0;</t>
  </si>
  <si>
    <t>There are 2,441 institutions that offer bachelor's degree programs.</t>
  </si>
  <si>
    <t>Xi Chen</t>
  </si>
  <si>
    <t>What is the average number of master’s degree programs offered per institution?</t>
  </si>
  <si>
    <t>SELECT AVG(PMASTR) AS AvgMastersPrograms
FROM "C2022DEP";</t>
  </si>
  <si>
    <t>SELECT AVG(pmastr) AS avg_master_programs
  FROM c2022dep;</t>
  </si>
  <si>
    <t>The average number of master's degree programs offered per institution is approximately 0.52.</t>
  </si>
  <si>
    <t>$0.004894</t>
  </si>
  <si>
    <t>Which subject offers the most remote courses at the doctorate level?</t>
  </si>
  <si>
    <t>SELECT CIPCODE, MAX(PDOCRSDE) AS MaxRemoteDoctorate
FROM "C2022DEP"
GROUP BY CIPCODE
ORDER BY MaxRemoteDoctorate DESC
LIMIT 1;</t>
  </si>
  <si>
    <t>The subject with the CIP code 99.0 offers the most remote courses at the doctorate level, with a total of 163 courses.</t>
  </si>
  <si>
    <t>$0.00495</t>
  </si>
  <si>
    <t>How many programs are there in total across all institutions?</t>
  </si>
  <si>
    <t>SELECT SUM(PTOTAL) AS TotalPrograms
FROM "C2022DEP";</t>
  </si>
  <si>
    <t>SELECT SUM(ptotal) AS total_programs
  FROM c2022dep;</t>
  </si>
  <si>
    <t>There are a total of 784,979 programs across all institutions.</t>
  </si>
  <si>
    <t>$0.0054345</t>
  </si>
  <si>
    <t>The results are not significantly different and can be considered correct.</t>
  </si>
  <si>
    <t>Can you tell me the total number of doctoral programs available?</t>
  </si>
  <si>
    <t>SELECT SUM(PDOCRS + PDOCPP + PDOCOT) AS TotalDoctoralPrograms
FROM "C2022DEP";</t>
  </si>
  <si>
    <t>SELECT SUM(pdocrs + pdocrsde + pdocrsdes) AS total_doctoral_programs
  FROM c2022dep;</t>
  </si>
  <si>
    <t>There are a total of 41,298 doctoral programs available.</t>
  </si>
  <si>
    <t>$0.004546</t>
  </si>
  <si>
    <t>What is the minimum and maximum number of associate degree programs offered by any institution?</t>
  </si>
  <si>
    <t>SELECT MIN(PASSOC) AS MinAssociatePrograms, MAX(PASSOC) AS MaxAssociatePrograms
FROM "C2022DEP";</t>
  </si>
  <si>
    <t>SELECT MIN(passoc) AS min_associate_programs, MAX(passoc) AS max_associate_programs
  FROM c2022dep;</t>
  </si>
  <si>
    <t>The minimum number of associate degree programs offered by any institution is 0, and the maximum number is 131.</t>
  </si>
  <si>
    <t>$0.0051435</t>
  </si>
  <si>
    <t>How many colleges offer certificates that are less than 12 weeks in duration?</t>
  </si>
  <si>
    <t>SELECT COUNT(DISTINCT UNITID) AS Institutions
FROM "C2022DEP"
WHERE PCERT1A &gt; 0;</t>
  </si>
  <si>
    <t xml:space="preserve"> SELECT COUNT(DISTINCT unitid) AS num_colleges
  FROM c2022dep
  WHERE pcert1a &gt; 0;</t>
  </si>
  <si>
    <t>There are 111 colleges that offer certificates that are less than 12 weeks in duration.</t>
  </si>
  <si>
    <t>$0.0046965</t>
  </si>
  <si>
    <t>Which degree levels typically offer remote education options?</t>
  </si>
  <si>
    <t>SELECT unitid, cipcode, pdocot AS remote_courses
  FROM c2022dep
  WHERE pdocot = (SELECT MAX(pdocot) FROM c2022dep WHERE pdocot &gt; 0 AND cipcode &lt;&gt; 0);</t>
  </si>
  <si>
    <t>SELECT 
      SUM(pbachlde) AS "Bachelor's Degree - Remote Education Options",
      SUM(pmastrde) AS "Master's Degree - Remote Education Options",
      SUM(pdocrsde) AS "Doctor's Degree-Research/Scholarship - Remote Education Options",
      SUM(pdocppde) AS "Doctor's Degree-Professional Practice - Remote Education Options",
      SUM(pdocotde) AS "Doctor's Degree-Other - Remote Education Options",
      SUM(pcert1ade) AS "Certificates of less than 12 weeks - Remote Education Options",
      SUM(pcert1bde) AS "Certificates of at least 12 weeks; but less than 1 year - Remote Education Options",
      SUM(pcert2de) AS "Certificates of 1 year; but less than 2 years - Remote Education Options",
      SUM(pcert4de) AS "Certificates of 2 years; but less than 4 years - Remote Education Options",
      SUM(ppbaccde) AS "Postbaccalaureate Certificate - Remote Education Options",
      SUM(ppmastde) AS "Post-master's Certificate - Remote Education Options"
  FROM c2022dep;</t>
  </si>
  <si>
    <t>The subject with the most remote courses at the doctorate level is represented by the CIP code 99.0, which offers a total of 9 remote courses.</t>
  </si>
  <si>
    <t>$0.0054545</t>
  </si>
  <si>
    <t>Which city has most universities</t>
  </si>
  <si>
    <t>SELECT city, COUNT(*) AS university_count
  FROM hd2022
  GROUP BY city
  ORDER BY university_count DESC
  LIMIT 1;</t>
  </si>
  <si>
    <t>Based on the SQL query results, it appears that Master's degrees typically offer the most remote education options, with a total of 23,433 instances. Bachelor's degrees come in second with 16,845 instances. Doctoral degrees in research/scholarship, professional practice, and other have 1,947, 876, and 177 instances respectively. Certificates of less than 12 weeks have 576 instances, certificates of at least 12 weeks but less than 1 year have 9,960 instances, certificates of 1 year but less than 2 years have 5,922 instances, certificates of 2 years but less than 4 years have 231 instances, and postbaccalaureate certificates and post-master's certificates have 10,383 and 2,949 instances respectively.</t>
  </si>
  <si>
    <t>Master        23157
Doctorate        1917
Bachelor        16464</t>
  </si>
  <si>
    <t>$0.0048835</t>
  </si>
  <si>
    <t>Overall, how many courses are available to be completed entirely via distance education?</t>
  </si>
  <si>
    <t>SELECT SUM(PTOTALDE) AS TotalDistanceEducationCourses
FROM "C2022DEP";</t>
  </si>
  <si>
    <t>SELECT SUM(pdocot) AS total_distance_courses
  FROM c2022dep;</t>
  </si>
  <si>
    <t>There are a total of 726 courses available to be completed entirely via distance education.</t>
  </si>
  <si>
    <t>$0.0048825</t>
  </si>
  <si>
    <t>How do the proportions of master's and doctorate distance education courses compare?</t>
  </si>
  <si>
    <t>SELECT 
  (SUM(PMASTRDE) * 100.0 / SUM(PMASTR)) AS MastersPercentage,
  (SUM(PDOCRSDE) * 100.0 / SUM(PDOCRS)) AS DoctoratePercentage
FROM C2022DEP;</t>
  </si>
  <si>
    <t>SELECT 
      SUM(CASE WHEN grtype = 'Cohort data' THEN 1 ELSE 0 END) AS total_courses,
      SUM(CASE WHEN grtype = 'Cohort data' AND chrtstat = 'Master\'s' THEN 1 ELSE 0 END) AS master_courses,
      SUM(CASE WHEN grtype = 'Cohort data' AND chrtstat = 'Doctorate' THEN 1 ELSE 0 END) AS doctorate_courses,
      (master_courses::NUMERIC / total_courses) AS master_proportion,
      (doctorate_courses::NUMERIC / total_courses) AS doctorate_proportion
  FROM gr2022;</t>
  </si>
  <si>
    <t>The SQL query provided has a syntax error due to the use of an escape character () before the apostrophe in the word "Master's". To fix this error, you should remove the escape character and write it as "Master's" without the backslash.
Corrected SQL Query: SELECT SUM(CASE WHEN grtype = 'Cohort data' THEN 1 ELSE 0 END) AS total_courses, SUM(CASE WHEN grtype = 'Cohort data' AND chrtstat = 'Master's' THEN 1 ELSE 0 END) AS master_courses, SUM(CASE WHEN grtype = 'Cohort data' AND chrtstat = 'Doctorate' THEN 1 ELSE 0 END) AS doctorate_courses, (master_courses::NUMERIC / total_courses) AS master_proportion, (doctorate_courses::NUMERIC / total_courses) AS doctorate_proportion FROM gr2022;
Once the query is corrected and executed successfully, you can compare the proportions of master's and doctorate distance education courses by looking at the calculated values for the master_proportion and doctorate_proportion columns in the SQL result.</t>
  </si>
  <si>
    <t>18.4272720762013894  ，        5.1565526145900581</t>
  </si>
  <si>
    <t>$0.0063975</t>
  </si>
  <si>
    <t>Rongji Yang</t>
  </si>
  <si>
    <t>Which subject offers the most short-term certificate courses through distance education?</t>
  </si>
  <si>
    <t>SELECT CIPCODE, MAX(PCERT1ADE)
FROM C2022DEP
GROUP BY CIPCODE
ORDER BY MAX(PCERT1ADE) DESC
LIMIT 1;</t>
  </si>
  <si>
    <t>SELECT unitid, cipcode, pcert1a AS short_term_certificates
  FROM c2022dep
  ORDER BY short_term_certificates DESC
  LIMIT 1;</t>
  </si>
  <si>
    <t>The subject with the most short-term certificate courses offered through distance education is subject with CIP code 99.0, offered by unit ID 104151, with a total of 204 short-term certificates.</t>
  </si>
  <si>
    <t>$0.00707</t>
  </si>
  <si>
    <t>Which CIP code sees the highest number of doctoral degrees?</t>
  </si>
  <si>
    <t>SELECT CIPCODE, SUM(PDOCRS + PDOCPP + PDOCOT) AS TotalDoctoralDegrees
FROM "C2022DEP"
GROUP BY CIPCODE
ORDER BY TotalDoctoralDegrees DESC
LIMIT 1;</t>
  </si>
  <si>
    <t xml:space="preserve"> SELECT cipcode, SUM(pdocrs) AS total_doctoral_degrees
  FROM c2022dep
  GROUP BY cipcode
  ORDER BY total_doctoral_degrees DESC
  LIMIT 1;</t>
  </si>
  <si>
    <t>The CIP code 99.0 sees the highest number of doctoral degrees, with a total of 12,661 doctoral degrees awarded.</t>
  </si>
  <si>
    <t>99, 14759</t>
  </si>
  <si>
    <t>$0.004688</t>
  </si>
  <si>
    <t>How many colleges offer post-master's certificates?</t>
  </si>
  <si>
    <t>SELECT COUNT(*) 
  FROM c2022dep
  WHERE pcert4 &gt; 0;</t>
  </si>
  <si>
    <t xml:space="preserve">OperationalError: (psycopg2.OperationalError) could not receive data from server: Operation timed out SSL SYSCALL error: Operation timed out [SQL: SELECT c2022dep.unitid, c2022dep.cipcode, c2022dep.ptotal, c2022dep.ptotalde, c2022dep.ptotaldes, c2022dep.passoc, c2022dep.passocde, c2022dep.passocdes, c2022dep.pbachl, c2022dep.pbachlde, c2022dep.pbachldes, c2022dep.pmastr, c2022dep.pmastrde, c2022dep.pmastrdes, c2022dep.pdocrs, c2022dep.pdocrsde, c2022dep.pdocrsdes, c2022dep.pdocpp, c2022dep.pdocppde, c2022dep.pdocppdes, c2022dep.pdocot, c2022dep.pdocotde, c2022dep.pdocotdes, c2022dep.pcert1a, c2022dep.pcert1ade, c2022dep.pcert1ades, c2022dep.pcert1b, c2022dep.pcert1bde, c2022dep.pcert1bdes, c2022dep.pcert2, c2022dep.pcert2de, c2022dep.pcert2des, c2022dep.pcert4, c2022dep.pcert4de, c2022dep.pcert4des, c2022dep.ppbacc, c2022dep.ppbaccde, c2022dep.ppbaccdes, c2022dep.ppmast, c2022dep.ppmastde, c2022dep."ppmastdes " FROM c2022dep LIMIT %(param_1)s] [parameters: {'param_1': 3}] (Background on this error at: https://sqlalche.me/e/20/e3q8)
</t>
  </si>
  <si>
    <t>$0.00384</t>
  </si>
  <si>
    <t>What is the total number of educational programs that are not recognized by the Department of Education?</t>
  </si>
  <si>
    <t>SELECT SUM(PTOTALDES) AS TotalUnrecognizedPrograms
FROM "C2022DEP";</t>
  </si>
  <si>
    <t>SELECT COUNT(*) 
  FROM c2022dep 
  WHERE ptotalde = 0;</t>
  </si>
  <si>
    <t>There are a total of 210,849 educational programs that are not recognized by the Department of Education.</t>
  </si>
  <si>
    <t>Which type of degree has the highest total number of programs offered?</t>
  </si>
  <si>
    <t>SELECT hloffer, COUNT(*) AS program_count
  FROM hd2022
  GROUP BY hloffer
  ORDER BY program_count DESC
  LIMIT 1;</t>
  </si>
  <si>
    <t>The SQL query provided is attempting to determine which type of degree has the highest total number of programs offered by comparing the sums of different degree types. However, the query contains an error related to a column name "ppmastdes" that does not exist in the table "c2022dep".
To answer the user question, the SQL query needs to be corrected to reference the correct column names in the table "c2022dep" for the different degree types. Once the query is corrected and successfully executed, the result will show which type of degree has the highest total number of programs offered.</t>
  </si>
  <si>
    <t>What are the numbers of distance education courses for each degree type (bachelor's, master's, doctorate)?</t>
  </si>
  <si>
    <t>SELECT 
  'Bachelor' AS DegreeLevel, SUM(PBACHLDE) AS Total,
  'Master' AS DegreeLevel, SUM(PMASTRDE) AS Total,
  'Doctorate' AS DegreeLevel, SUM(PDOCRSDE) AS Total
FROM "C2022DEP";</t>
  </si>
  <si>
    <t>SELECT 
      SUM(pbachlde) AS bachelor_distance_courses,
      SUM(pmastrde) AS master_distance_courses,
      SUM(pdocrsde + pdocppde + pdocotde) AS doctorate_distance_courses
  FROM c2022dep;</t>
  </si>
  <si>
    <t>There are 16,845 distance education courses for bachelor's degrees, 23,433 distance education courses for master's degrees, and 3,000 distance education courses for doctorate degrees.</t>
  </si>
  <si>
    <t>Bachelor	16464	Master	23157	Doctorate	1917</t>
  </si>
  <si>
    <t>How is the distribution of distance education courses across different degree levels?</t>
  </si>
  <si>
    <t>SELECT 
  SUM(PCERT1ADE) AS CertLess12Weeks,
  SUM(PCERT1BDE) AS Cert12WeeksToYear,
  SUM(PCERT2DE) AS Cert1Year,
  SUM(PBACHLDE) AS Bachelors,
  SUM(PMASTRDE) AS Masters,
  SUM(PDOCRSDE) AS Doctorate
FROM "C2022DEP";</t>
  </si>
  <si>
    <t>SELECT
      SUM(pbachl) AS bachelor_distance_courses,
      SUM(pmastr) AS master_distance_courses,
      SUM(pdocrs + pdocpp + pdocot) AS doctorate_distance_courses
  FROM c2022dep;</t>
  </si>
  <si>
    <t>The distribution of distance education courses across different degree levels is as follows:
Bachelor's degree level: 245,874 distance courses
Master's degree level: 127,200 distance courses
Doctorate degree level: 45,156 distance courses</t>
  </si>
  <si>
    <t>579	10008	5940	16464	23157	1917</t>
  </si>
  <si>
    <t>Overall, what percentage of courses are available through distance education across all degree levels?</t>
  </si>
  <si>
    <t>SELECT
  (SUM(PCERT1ADE) + SUM(PCERT1BDE) + SUM(PCERT2DE) + SUM(PCERT4DE) + SUM(PBACHLDE) + SUM(PMASTRDE) + SUM(PDOCRSDE)) * 100.0 /
  (SUM(PCERT1A) + SUM(PCERT1B) + SUM(PCERT2) + SUM(PCERT4) + SUM(PBACHL) + SUM(PMASTR) + SUM(PDOCRS)) AS OverallPercentage
FROM C2022DEP;</t>
  </si>
  <si>
    <t>SELECT 
      SUM(efytotlt + efytotlm + efytotlw) AS total_courses,
      SUM(efyaiant + efyaianm + efyaianw + efyasiat + efyasiam + efyasiaw + efybkaat + efybkaam + efybkaaw + efyhispt + efyhispm + efyhispw + efynhpit + efynhpim + efynhpiw + efywhitt + efywhitm + efywhitw + efy2mort + efy2morm + efy2morw + efyunknt + efyunknm + efyunknw + efynralt + efynralm + efynralw + efyguun + efyguan + efygutot + efygukn) AS distance_courses,
      (distance_courses::NUMERIC / total_courses) * 100 AS percentage_distance_courses
  FROM effy2022;</t>
  </si>
  <si>
    <t>The error in the SQL query is due to trying to add integer values with character varying values. To fix this issue, you need to explicitly cast the character varying values to integers before performing the addition.
Here is the corrected SQL query:
SELECT 
    SUM(efytotlt + efytotlm + efytotlw) AS total_courses,
    SUM(CAST(efyaiant AS INTEGER) + CAST(efyaianm AS INTEGER) + CAST(efyaianw AS INTEGER) + CAST(efyasiat AS INTEGER) + CAST(efyasiam AS INTEGER) + CAST(efyasiaw AS INTEGER) + CAST(efybkaat AS INTEGER) + CAST(efybkaam AS INTEGER) + CAST(efybkaaw AS INTEGER) + CAST(efyhispt AS INTEGER) + CAST(efyhispm AS INTEGER) + CAST(efyhispw AS INTEGER) + CAST(efynhpit AS INTEGER) + CAST(efynhpim AS INTEGER) + CAST(efynhpiw AS INTEGER) + CAST(efywhitt AS INTEGER) + CAST(efywhitm AS INTEGER) + CAST(efywhitw AS INTEGER) + CAST(efy2mort AS INTEGER) + CAST(efy2morm AS INTEGER) + CAST(efy2morw AS INTEGER) + CAST(efyunknt AS INTEGER) + CAST(efyunknm AS INTEGER) + CAST(efyunknw AS INTEGER) + CAST(efynralt AS INTEGER) + CAST(efynralm AS INTEGER) + CAST(efynralw AS INTEGER) + CAST(efyguun AS INTEGER) + CAST(efyguan AS INTEGER) + CAST(efygutot AS INTEGER) + CAST(efygukn AS INTEGER)) AS distance_courses,
    (distance_courses::NUMERIC / total_courses) * 100 AS percentage_distance_courses
FROM effy2022;
After running this corrected query, you will get the percentage of courses available through distance education across all degree levels.</t>
  </si>
  <si>
    <t>Which subjects offer at least 10 different courses through distance education?</t>
  </si>
  <si>
    <t>SELECT CIPCODE
FROM "C2022DEP"
WHERE PCERT1ADE &gt; 0 AND PBACHLDE &gt; 0 AND PMASTRDE &gt; 0 AND PDOCRSDE &gt; 0;</t>
  </si>
  <si>
    <t>SELECT unitid, cipcode, SUM(ptotal) as total_courses
  FROM c2022dep
  GROUP BY unitid, cipcode
  HAVING SUM(ptotal) &gt;= 10;</t>
  </si>
  <si>
    <t>BadRequestError: Error code: 400 - {'error': {'message': "This model's maximum context length is 16385 tokens. However, your messages resulted in 119664 tokens. Please reduce the length of the messages.", 'type': 'invalid_request_error', 'param': 'messages', 'code': 'context_length_exceeded'}}</t>
  </si>
  <si>
    <t>cipcode 99</t>
  </si>
  <si>
    <t>How many associate degree programs are offered by the institution with the highest number?</t>
  </si>
  <si>
    <t>SELECT MAX(PASSOC) AS MaxAssociatePrograms
FROM "C2022DEP";</t>
  </si>
  <si>
    <t>SELECT passoc
  FROM c2022dep
  ORDER BY passoc DESC
  LIMIT 1;</t>
  </si>
  <si>
    <t>The institution with the highest number of associate degree programs offers a total of 131 associate degree programs.</t>
  </si>
  <si>
    <t>What is the least common type of certificate program offered?</t>
  </si>
  <si>
    <t>SELECT 
      SUM(pcert1a) AS Certificates_of_less_than_12_weeks,
      SUM(pcert1b) AS Certificates_of_at_least_12_weeks_but_less_than_1_year,
      SUM(pcert2) AS Certificates_of_1_year_but_less_than_2_years,
      SUM(pcert4) AS Certificates_of_2_years_but_less_than_4_years,
      SUM(ppbacc) AS Postbaccalaureate_certificate,
      SUM(ppmast) AS Post_master_certificate
  FROM c2022dep;</t>
  </si>
  <si>
    <t>Based on the SQL query and result provided, the least common type of certificate program offered is the pcert4 program with a total of 5304 certificates awarded.</t>
  </si>
  <si>
    <t>2 years but less than 4 years        5436
Less than 12 weeks        9216
1 year but less than 2 years        78708
At least 12 weeks but less than 1 year        85971</t>
  </si>
  <si>
    <t>In distance education, which subjects are expected to have the highest enrollment rates?</t>
  </si>
  <si>
    <t>SELECT CIPCODE, PTOTALDE
FROM "C2022DEP"
ORDER BY PTOTALDE DESC
LIMIT 5;</t>
  </si>
  <si>
    <t>The error in the SQL query is caused by referencing the alias total_distance_enrollment in the calculation for distance_enrollment_rate before it has been defined. To fix this error, you can either repeat the calculation for total_distance_enrollment in the calculation for distance_enrollment_rate or use a subquery to calculate total_distance_enrollment before calculating distance_enrollment_rate.</t>
  </si>
  <si>
    <t>ptotalde
226
204
192
189
158</t>
  </si>
  <si>
    <t>How many subjects offer bachelor's degree programs that can be completed entirely via distance education?</t>
  </si>
  <si>
    <t xml:space="preserve"> SELECT COUNT(DISTINCT cipcode) AS total_subjects
  FROM c2022dep
  WHERE pbachl = ptotalde</t>
  </si>
  <si>
    <t>SELECT COUNT(DISTINCT cipcode) AS total_subjects
  FROM c2022dep
  WHERE pbachl = ptotalde;</t>
  </si>
  <si>
    <t>There are 1571 subjects that offer bachelor's degree programs that can be completed entirely via distance education.</t>
  </si>
  <si>
    <t>Which institution offers the most diverse range of programs ?</t>
  </si>
  <si>
    <t>SELECT UNITID, COUNT(DISTINCT CIPCODE) AS ProgramDiversity
FROM "C2022DEP"
GROUP BY UNITID
ORDER BY ProgramDiversity DESC
LIMIT 1;</t>
  </si>
  <si>
    <t>SELECT unitid, 
         SUM(COALESCE(passoc, 0) + COALESCE(pbachl, 0) + COALESCE(pmastr, 0) + COALESCE(pdocrs, 0) + COALESCE(pdocpp, 0) + COALESCE(pdocot, 0) + COALESCE(pcert1a, 0) + COALESCE(pcert1b, 0) + COALESCE(pcert2, 0) + COALESCE(pcert4, 0) + COALESCE(ppbacc, 0) + COALESCE(ppmast, 0)) AS total_programs
  FROM c2022dep
  GROUP BY unitid
  ORDER BY total_programs DESC
  LIMIT 1;</t>
  </si>
  <si>
    <t>The institution with the unitid 104151 offers the most diverse range of programs, with a total of 3288 programs.</t>
  </si>
  <si>
    <t>236948,  407</t>
  </si>
  <si>
    <t>How many colleges offer professional practice doctoral degrees?</t>
  </si>
  <si>
    <t>SELECT COUNT(DISTINCT UNITID) AS Institutions
FROM "C2022DEP"
WHERE PDOCPP &gt; 0;</t>
  </si>
  <si>
    <t>SELECT COUNT(unitid) 
  FROM c2022dep 
  WHERE pdocpp &gt; 0;</t>
  </si>
  <si>
    <t>There are 4,177 colleges that offer professional practice doctoral degrees.</t>
  </si>
  <si>
    <t>$0.004564</t>
  </si>
  <si>
    <t>Does the computer science offer any short-term (less than 12 weeks) certificate courses through distance education?</t>
  </si>
  <si>
    <t>SELECT CASE WHEN SUM(PCERT1ADE) &gt; 0 THEN 'Yes' ELSE 'No' END AS OffersShortTermCertificates
FROM "C2022DEP"
WHERE CIPCODE = '11.0000'</t>
  </si>
  <si>
    <t>SELECT cipcode, ptotal, pcert1a, pcert1ade
  FROM c2022dep
  WHERE cipcode = 11.0101
  AND pcert1a &gt; 0
  AND pcert1ade &gt; 0;</t>
  </si>
  <si>
    <t>Yes, the computer science department offers short-term certificate courses through distance education.</t>
  </si>
  <si>
    <t>$0.007747</t>
  </si>
  <si>
    <t>Does the computer science offer two-year certificate courses that can be completed entirely via distance education?</t>
  </si>
  <si>
    <t xml:space="preserve">SELECT CASE WHEN SUM(PCERT4DE) &gt; 0 THEN 'Yes' ELSE 'No' END AS OffersTwoYearCertificates
FROM "C2022DEP"
WHERE CIPCODE = '11.0000'
</t>
  </si>
  <si>
    <t>SELECT c.unitid, c.pcert2
  FROM c2022dep c
  WHERE c.pcert2 = 'Certificates of 2 years; but less than 4 years - programs offered'</t>
  </si>
  <si>
    <t>Based on the error message provided, it seems that there is an issue with the data type being compared in the SQL query. The column pcert2 is likely stored as an integer type, but the comparison is being made with a string value 'Certificates of 2 years; but less than 4 years - programs offered'.
To resolve this issue, you may need to check the data type of the pcert2 column and ensure that the comparison value matches the data type expected by the column. Additionally, you may need to adjust the comparison value to match the format or data type of the column in order to retrieve the desired information about two-year certificate courses offered by the computer science department.</t>
  </si>
  <si>
    <t>YES</t>
  </si>
  <si>
    <t>$0.007769</t>
  </si>
  <si>
    <t>Can you tell me the number of institutions that offer certificates of 2 years but less than 4 years?</t>
  </si>
  <si>
    <t>SELECT COUNT(DISTINCT UNITID) AS Institutions
FROM "C2022DEP"
WHERE PCERT4 &gt; 0;</t>
  </si>
  <si>
    <t xml:space="preserve"> SELECT COUNT(DISTINCT unitid) 
  FROM c2022dep
  WHERE pcert2 &gt; 0 AND pcert2 &lt; 4;</t>
  </si>
  <si>
    <t>There are 3,640 institutions that offer certificates of 2 years but less than 4 years.</t>
  </si>
  <si>
    <t>$0.0046055</t>
  </si>
  <si>
    <t>How many different programs are available in 'Health Professions and Related Programs'?</t>
  </si>
  <si>
    <t>SELECT COUNT(DISTINCT cipcode) 
  FROM c2022dep 
  WHERE cipcode = 51.0</t>
  </si>
  <si>
    <t>SELECT COUNT(DISTINCT cipcode) 
  FROM c2022dep 
  WHERE cipcode = 51.0;</t>
  </si>
  <si>
    <t>There is 1 different program available in 'Health Professions and Related Programs'.</t>
  </si>
  <si>
    <t>$0.0032995</t>
  </si>
  <si>
    <t>What is the unique identification number of institutions located in New York?</t>
  </si>
  <si>
    <t>IC2022_CAMPUSES</t>
  </si>
  <si>
    <t>SELECT unitid
FROM hd2022
WHERE stabbr = 'NY';</t>
  </si>
  <si>
    <t>The unique identification numbers of institutions located in New York are as follows: 128586, 188340, 188429, 188438, 188517, 188526, 188535, 188580, 188641, 188650, 188669, 188678, ....</t>
  </si>
  <si>
    <t>Listing all the unique id numbers for colleges in New York</t>
  </si>
  <si>
    <t>27.91s</t>
  </si>
  <si>
    <t>Rhea T</t>
  </si>
  <si>
    <t>How many institutions offer doctoral degrees in California?</t>
  </si>
  <si>
    <t>SELECT COUNT(unitid) AS num_institutions
FROM hd2022
WHERE hdegofr1 = 17 AND stabbr = 'CA';</t>
  </si>
  <si>
    <t>There are 0 institutions in California that offer doctoral degrees.</t>
  </si>
  <si>
    <t>Listing all the colleges in California that provide doctoral degree</t>
  </si>
  <si>
    <t>4.54s</t>
  </si>
  <si>
    <t>Display all institutions that have been active in the 2020 year and offer undergraduate programs.</t>
  </si>
  <si>
    <t>SELECT hd.instnm
FROM hd2022 hd
JOIN ic2022campuses ic ON hd.unitid = ic.unitid
WHERE hd.cyactive = 1
AND ic.pcugoffer = 1;</t>
  </si>
  <si>
    <t>The institutions that have been active in the 2020 year and offer undergraduate programs are:
1. Troy University
2. Arizona State University Campus Immersion
3. Arkansas Technical School
4. Career Academy of Hair Design
5. University of Arkansas Hope-Texarkana
6. Humphreys University-Stockton and Modesto Campuses
7. International School of Cosmetology
8. Irvine Valley College
9. Life Pacific University
10. MiraCosta College
11. Mount Saint Mary's University
12. San Diego State University
13. San Joaquin Delta College
14. Thomas Aquinas College
15. Victor Valley College
16. Colorado Technical University-Colorado Springs
17. Otero College
18. Three Rivers Community College
19. Porter &amp; Chester Institute
20. Delaware Technical Community College-Terry
21. Keiser University-Ft Lauderdale
22. Traviss Technical College
23. Robert Morgan Educational Center and Technical College
24. Rasmussen University-Florida
25. East Georgia State College
26. Moody Bible Institute
27. Triton College
28. PJ's College of Cosmetology-Clarksville
29. Ivy Tech Community College
30. Graceland University-Lamoni
31. Baker University
32. Coffeyville Community College
33. Old Town Barber College-Wichita
34. PJ's College of Cosmetology-Bowling Green
35. Beal University
36. University of Maine
37. Empire Beauty School-Maine
38. Hillsdale Beauty College
39. Baker College
40. Calvin University
41. Davenport University
42. Anoka-Ramsey Community College
43. Central Lakes College-Brainerd
44. Minnesota State Community and Technical College
45. Minnesota North College
46. South Central College
47. Mayo Clinic College of Medicine and Science
48. Northland Community and Technical College
49. Rasmussen University-Minnesota
50. Minnesota State College Southeast
51. Copiah-Lincoln Community College
52. University of Mississippi
53. Pearl River Community College
54. Columbia College
55. Montana State University Billings
56. The University of Montana
57. New Hampshire Institute for Therapeutic Arts
58. American Institute-Clifton
59. Bard College
60. Bryant &amp; Stratton College-Syracuse North
61. Bryant &amp; Stratton College-Buffalo
62. Bryant &amp; Stratton College-Greece
63. Culinary Institute of America
64. Jamestown Business College
65. New York School for Medical and Dental Assistants
66. Pratt Institute-Main
67. Rabbinical Seminary of America
68. St. John's University-New York
69. Gaston College
70. Winston Salem Barber School
71. Bryant &amp; Stratton College-Parma
72. Mount Carmel College of Nursing
73. Union Institute &amp; University
74. The Beauty Institute-Ambler
75. Bucks County Community College
76. Harrisburg Area Community College
77. UPMC Jameson School of Nursing
78. Mercyhurst University
79. New Castle School of Trades
80. Northampton County Area Community College
81. UPMC Shadyside School of Nursing
82. South Hills School of Business &amp; Technology
83. South College
84. San Jacinto Community College
85. Snow College
86. Northern Vermont University
87. Bryant &amp; Stratton College-Virginia Beach
88. Tidewater Tech-Trades
89. Strayer University-Virginia
90. Shoreline Community College
91. Washington State University
92. NUC University
93. University of the Virgin Islands
94. Purdue University-Main Campus
95. Fayette County Career &amp; Technical Institute Practical Nursing Program
96. ECPI University
97. Northwest Technology Center-Alva
98. Rob Roy Academy-Worcester
99. Nuvani Institute
100. Everglades University
101. Florida National University-Main Campus
102. CT Aerotech
103. Indian Capital Technology Center-Muskogee
104. Central California School of Continuing Education
105. Compu-Med Vocational Careers Corp
106. Osceola Technical College
107. Southeastern College-West Palm Beach
108. Strayer University-Maryland
109. Blue Cliff College-Metairie
110. Texas Barber College
111. Strayer University-Tennessee
112. Strayer University-Pennsylvania
113. Leston College
114. SAE Institute of Technology-Nashville
115. Aviator College of Aeronautical Science and Technology
116. Rasmussen University-Illinois
117. Strayer University-Florida
118. Academy Di Capelli-School of Cosmetology
119. Dayton School of Medical Massage
120. CCI Training Center-Arlington
121. Strayer University-Alabama
122. Rasmussen University-Wisconsin
123. Coastline Beauty College
124. Elevate Salon Institute
125. Academy of Hair Design-Springfield
126. Bryant &amp; Stratton College-Wauwatosa
127. Strayer University-North Carolina
128. Cambridge College of Healthcare &amp; Technology
129. Celebrity School of Beauty
130. Jersey College
131. Skin Science Institute
132. L'esprit Academy
133. Strayer University-Georgia
134. Strayer University-South Carolina
135. Strayer University-Texas
136. Unitek College
137. Keweenaw Bay Ojibwa Community College
138. Cinta Aveda Institute
139. Southern California Health Institute
140. Relay Graduate School of Education
141. Salon Institute-Toledo Campus
142. Digital Film Academy
143. Rasmussen University-Kansas
144. Designer Barber &amp; Stylist School
145. Sharp Edgez Barber Institute
146. The Chrysm Institute of Esthetics
147. Lynnes Welding Training
148. Networks Barber College
149. East-West Healing Arts Institute
150. Alliance Computing Solutions
151. Bay Area Medical Academy
152. High Desert Medical College
153. University of West Los Angeles
154. Georgia Military College
155. American College of Barbering
156. Phipps Academy of Barbering
157. HCI College
158. MAK Beauty Institute
159. Urban Barber College
160. Wilton Simpson Technical College</t>
  </si>
  <si>
    <t>Active colleges that offer undergraduate programs in 2020</t>
  </si>
  <si>
    <t>28.90s</t>
  </si>
  <si>
    <t>What are the names of institutions classified as Historically Black Colleges or Universities?</t>
  </si>
  <si>
    <t>SELECT instnm
FROM hd2022
WHERE hbcu = 1;</t>
  </si>
  <si>
    <t>The names of institutions classified as Historically Black Colleges or Universities are listed in the SQL result. Some examples include Alabama A &amp; M University, Howard University, Spelman College, Morehouse College, and Tuskegee University.</t>
  </si>
  <si>
    <t>There are 101 colleges but chatbot failed to give names for all</t>
  </si>
  <si>
    <t>4.53s</t>
  </si>
  <si>
    <t>How many insititutions offer post-master's certificates?</t>
  </si>
  <si>
    <t>SELECT COUNT(*)
  FROM c2022dep
  WHERE pcert4 &gt; 0;</t>
  </si>
  <si>
    <t>The error message indicates that the column "roomamt" does not exist in the table hd2022. This means that the query is trying to select a column that is not present in the database table. To fix this error, you will need to check the actual column names in the hd2022 table and use the correct column names in the SELECT statement.</t>
  </si>
  <si>
    <t>Receiving some Syntax error</t>
  </si>
  <si>
    <t>5.34s</t>
  </si>
  <si>
    <t>What is the average number of months to complete the largest program offered by institutions in Texas?</t>
  </si>
  <si>
    <t>SELECT AVG(pdocpp)
FROM c2022dep
WHERE unitid IN (
    SELECT unitid
    FROM hd2022
    WHERE stabbr = 'TX'
);</t>
  </si>
  <si>
    <t>The average number of months to complete the largest program offered by institutions in Texas is approximately 0.0224 months.</t>
  </si>
  <si>
    <t>6.54s</t>
  </si>
  <si>
    <t>List all institutions that provide Postbaccalaureate certificate</t>
  </si>
  <si>
    <t>SELECT pcinstnm
FROM ipedsdata.ic2022campuses
WHERE PCLEVEL6 &gt; 0;</t>
  </si>
  <si>
    <t>SELECT instnm
FROM c2022dep
WHERE pcert4 &gt; 0;</t>
  </si>
  <si>
    <t>The error message indicates that the column "instnm" does not exist in the table "c2022dep". This means that the query is trying to select a column that is not present in the table. To fix this error, you will need to identify the correct column name that contains the institution names in the "c2022dep" table and use that in the SELECT statement.</t>
  </si>
  <si>
    <t>SQL Syntax error</t>
  </si>
  <si>
    <t>6.12s</t>
  </si>
  <si>
    <t>List 5 institutions with lowest acceptance rate</t>
  </si>
  <si>
    <t>SELECT hd.instnm, adm.admssn, adm.applcn
  FROM hd2022 hd
  JOIN adm2022 adm ON hd.unitid = adm.unitid
  ORDER BY (CAST(adm.admssn AS DECIMAL) / CAST(adm.applcn AS DECIMAL)) ASC
  LIMIT 5;</t>
  </si>
  <si>
    <t>The error in the SQL query is due to the column name "Books and supplies 2021-22" being enclosed in double quotes. To fix this error, remove the double quotes around the column name in the SELECT statement. The corrected SQL query should be:
SELECT hd.instnm, hd."Books and supplies 2021-22"
FROM hd2022 hd
JOIN c2022dep cd ON hd.unitid = cd.unitid
WHERE cd.pdocrs &gt; 0;
After correcting the SQL query, you should be able to retrieve the list of books and supplies costs for institutions with doctoral programs for the academic year 2021-22.</t>
  </si>
  <si>
    <t>Books and supplies cost for institutions with doctoral programs</t>
  </si>
  <si>
    <t>2.19s</t>
  </si>
  <si>
    <t>0.003</t>
  </si>
  <si>
    <t>What are the branch campus names of institutions located in Texas?</t>
  </si>
  <si>
    <t>SELECT ic.pcinstnm
FROM ic2022campuses ic
WHERE ic.pcstabbr = 'TX';</t>
  </si>
  <si>
    <t>The branch campus names of institutions located in Texas are:
1. Columbia College - Fort Worth
2. Columbia College - Mesquite
3. Columbia College - Eastfield Pleasant Grove
4. Culinary Institute of America, San Antonio
5. Huston - Tillotson University - Center for Entrepreneurship and Innova
6. San Jacinto College-North Campus
7. San Jacinto College-South Campus
8. San Jacinto Community College District - Generation Park Campus
9. ECPI University - San Antonio
10. Nuvani Institute-Uvalde
11. Nuvani Institute-Del Rio
12. Nuvani Institute-South Campus
13. Texas Barber College - Branch Campus #1
14. Texas Barber College - Branch Campus #2
15. Texas Barber College - Branch Campus #5
16. CCI Training Center
17. Academy of Hair Design - Austin
18. Strayer University-Northwest Houston
19. Strayer University-Cedar Hill
20. Strayer University-North Dallas
21. Strayer University-San Antonio
22. Strayer University - Northwest Houston Campus
23. Relay Graduate School of Education - Houston
24. Relay Graduate School of Education - San Antonio
25. Relay Graduate School of Education - Dallas-Fort Worth</t>
  </si>
  <si>
    <t>Branch campus names of institutions in Texas</t>
  </si>
  <si>
    <t>8.94s</t>
  </si>
  <si>
    <t>Which institutions offer a Doctor's degree in professional practice?</t>
  </si>
  <si>
    <t>SELECT hd.instnm
FROM hd2022 hd
JOIN c2022dep cd ON hd.unitid = cd.unitid
WHERE cd.pdocpp &gt; 0;</t>
  </si>
  <si>
    <t>BadRequestError: Error code: 400 - {'error': {'message': "This model's maximum context length is 16385 tokens. However, your messages resulted in 31779 tokens. Please reduce the length of the messages.", 'type': 'invalid_request_error', 'param': 'messages', 'code': 'context_length_exceeded'}}</t>
  </si>
  <si>
    <t>List of institutions that offer doctor program</t>
  </si>
  <si>
    <t>7.40s</t>
  </si>
  <si>
    <t>input is too large</t>
  </si>
  <si>
    <t>List all institutions with a disability services web address.</t>
  </si>
  <si>
    <t>SELECT instnm
FROM hd2022
WHERE disaurl IS NOT NULL;</t>
  </si>
  <si>
    <t>BadRequestError: Error code: 400 - {'error': {'message': "This model's maximum context length is 16385 tokens. However, your messages resulted in 51536 tokens. Please reduce the length of the messages.", 'type': 'invalid_request_error', 'param': 'messages', 'code': 'context_length_exceeded'}}</t>
  </si>
  <si>
    <t>List of institutions with disability web services</t>
  </si>
  <si>
    <t>6.14s</t>
  </si>
  <si>
    <t>How many institutions have an undergraduate application fee listed?</t>
  </si>
  <si>
    <t>SELECT COUNT(unitid) 
FROM adm2022 
WHERE xapplcn IS NOT NULL;</t>
  </si>
  <si>
    <t>There are 1991 institutions that have an undergraduate application fee listed.</t>
  </si>
  <si>
    <t>Undergraduate application fee listed result</t>
  </si>
  <si>
    <t>3.95s</t>
  </si>
  <si>
    <t>Which institutions in Florida offer Associate's degrees?</t>
  </si>
  <si>
    <t>SELECT hd.instnm
FROM hd2022 hd
JOIN c2022dep cd ON hd.unitid = cd.unitid
WHERE cd.passoc = 1
AND hd.stabbr = 'FL';</t>
  </si>
  <si>
    <t>The institutions in Florida that offer Associate's degrees are:
1. Eastern Florida State College
2. Chipola College
3. Daytona State College
4. South University-West Palm Beach
5. Florida SouthWestern State College
6. Florida Career College-Miami
7. Broward College
8. Hillsborough Community College
9. Hobe Sound Bible College
10. Indian River State College
11. AI Miami International University of Art and Design
12. North Florida College
13. Lynn University
14. Full Sail University
15. Gulf Coast State College
16. Key College
17. Florida State College at Jacksonville
18. Florida State University
19. University of Florida
20. Gulf Coast State College
21. Hillsborough Community College
22. Hobe Sound Bible College
23. Indian River State College
24. AI Miami International University of Art and Design
25. North Florida College
26. Lynn University
27. Full Sail University
28. Gulf Coast State College
29. Key College
30. Florida State College at Jacksonville
31. Florida State University
32. University of Florida
33. Gulf Coast State College
34. Hillsborough Community College
35. Hobe Sound Bible College
36. Indian River State College
37. AI Miami International University of Art and Design
38. North Florida College
39. Lynn University
40. Full Sail University
41. Gulf Coast State College
42. Key College
43. Florida State College at Jacksonville
44. Florida State University
45. University of Florida</t>
  </si>
  <si>
    <t>there are more than 600+ college results through the SQL query</t>
  </si>
  <si>
    <t>11.34s</t>
  </si>
  <si>
    <t>0.012</t>
  </si>
  <si>
    <t>Correct response but limited results</t>
  </si>
  <si>
    <t>Provide the names of institutions that have full-time, first-time degree/certificate-seeking students required to live on campus.</t>
  </si>
  <si>
    <t>SELECT DISTINCT ic.pcinstnm
FROM ic2022campuses ic
JOIN gr2022 g ON ic.unitid = g.unitid
WHERE g.grnralt = 1;</t>
  </si>
  <si>
    <t>SELECT DISTINCT a.instnm
FROM adm2022 a
JOIN gr2022 g ON a.unitid = g.unitid
WHERE g.grnralt = 1;</t>
  </si>
  <si>
    <t>The error message indicates that the column "instnm" does not exist in the table or alias "a". This could be due to a typo in the column name or the column not being present in the table. To provide the names of institutions that have full-time, first-time degree/certificate-seeking students required to live on campus, you should check the correct column name for the institution name and update the query accordingly.</t>
  </si>
  <si>
    <t>5.36s</t>
  </si>
  <si>
    <t>We can ask ''provide list of all insitutions requiring full-time or first time students to live on campus</t>
  </si>
  <si>
    <t>Can you list the website addresses of all institutions offering certificates of less than 1 year?</t>
  </si>
  <si>
    <t>SELECT hd.webaddr
FROM hd2022 hd
JOIN c2022dep cd ON hd.unitid = cd.unitid
WHERE cd.pcert1a &gt; 0 OR cd.pcert1b &gt; 0 OR cd.pcert2 &gt; 0 OR cd.pcert4 &gt; 0;</t>
  </si>
  <si>
    <t>SELECT hd.pcwebaddr
FROM hd2022 hd
JOIN c2022dep cd ON hd.unitid = cd.unitid
WHERE cd.pcert1a &gt; 0 OR cd.pcert1b &gt; 0 OR cd.pcert2 &gt; 0 OR cd.pcert4 &gt; 0;</t>
  </si>
  <si>
    <t>Received the correct response after modifying the generated SQL. Instead of pcwedaddr, I modified it to wedaddr</t>
  </si>
  <si>
    <t>8.20s</t>
  </si>
  <si>
    <t>Which institutions have a post-secondary institution indicator and are open to the general public?</t>
  </si>
  <si>
    <t>SELECT hd.instnm
FROM hd2022 hd
WHERE hd.postsec = 1 AND hd.openpubl = 1;</t>
  </si>
  <si>
    <t>BadRequestError: Error code: 400 - {'error': {'message': "This model's maximum context length is 16385 tokens. However, your messages resulted in 51274 tokens. Please reduce the length of the messages.", 'type': 'invalid_request_error', 'param': 'messages', 'code': 'context_length_exceeded'}}</t>
  </si>
  <si>
    <t>7.80s</t>
  </si>
  <si>
    <t>How many institutions have an admissions office web address listed?</t>
  </si>
  <si>
    <t>SELECT COUNT(*) 
FROM hd2022
WHERE adminurl IS NOT NULL;</t>
  </si>
  <si>
    <t>There are 5957 institutions that have an admissions office web address listed.</t>
  </si>
  <si>
    <t>6.10s</t>
  </si>
  <si>
    <t>SELECT pcinstnm FROM ic2022campuses WHERE pcstabbr = 'TX';</t>
  </si>
  <si>
    <t>The branch campus names of institutions located in Texas are:Columbia College - Fort WorthColumbia College - MesquiteColumbia College - Eastfield Pleasant GroveCulinary Institute of America, San AntonioHuston - Tillotson University - Center for Entrepreneurship and InnovaSan Jacinto College-North CampusSan Jacinto College-South CampusSan Jacinto Community College District - Generation Park CampusECPI University - San AntonioNuvani Institute-UvaldeNuvani Institute-Del RioNuvani Institute-South CampusTexas Barber College - Branch Campus #1Texas Barber College - Branch Campus #2Texas Barber College - Branch Campus #5CCI Training CenterAcademy of Hair Design - AustinStrayer University-Northwest Houston 
Strayer University-Cedar HillStrayer University-North DallasStrayer University-San AntonioStrayer University - Northwest Houston CampusRelay Graduate School of Education - HoustonRelay Graduate School of Education - San AntonioRelay Graduate School of Education - Dallas-Fort Worth</t>
  </si>
  <si>
    <t>Received all results</t>
  </si>
  <si>
    <t>8.52s</t>
  </si>
  <si>
    <t>How many institutions are public in florida</t>
  </si>
  <si>
    <t>SELECT COUNT(*)
  FROM hd2022
  WHERE stabbr = 'FL' AND control = 1;</t>
  </si>
  <si>
    <t>The error message indicates that the column "cd.hdegofr1" does not exist. It suggests referencing the column "hd.hdegofr1" instead. To fix the query, you should change "cd.hdegofr1" to "hd.hdegofr1" in the WHERE clause.</t>
  </si>
  <si>
    <t>List the names of institutions in Florida that offer 4 year undergraduate programs</t>
  </si>
  <si>
    <t>SELECT instnm
FROM hd2022
WHERE stabbr = 'FL' AND iclevel = 1;</t>
  </si>
  <si>
    <t>The names of institutions in Florida that offer 4-year undergraduate programs are:</t>
  </si>
  <si>
    <t>Received all 136 results</t>
  </si>
  <si>
    <t>0.0061665</t>
  </si>
  <si>
    <t>Display the financial aid office web addresses for institutions that provide on-campus housing.</t>
  </si>
  <si>
    <t>SELECT faidurl FROM hd2022 WHERE hloffer = 1;</t>
  </si>
  <si>
    <t>The financial aid office web addresses for institutions that provide on-campus housing are as follows:
1. www.roberto-venn.com/guitar-making-repair-program/financial-aid/
2. www.easterncollege.edu/
3. www.atcsd.edu/financial-aid.html
4. www.beebehealthcare.org/margaret-h-rollins-school-nursing/financial-information
5. www.crescent.edu/
6. www.saoic.org/admissions-gettingstarted/financial-aid/
7. www.berktradeschool.com/
8. https://www.christinevalmy.com/ny-financial-aid/
9. https://www.newmediaschool.edu/financial-aid/
10. https://wayne.uakron.edu/admissions/financial-aid/
11. https://www.hamrickschool.edu/financial-aid/
12. https://www.orleanstech.edu/financial-assistance/
13. www.oceancorp.com/financial-aid/
14. www.dda.edu/financial-aid/
15. www.rolf.org/financial_aid.php
16. www.intercoast.edu/
17. ntts.edu/financial-aid/
18. nce.edu/admissions/financial-aid/
19. dda.edu/financial-aid/
20. https://ntts.edu/financial-aid/
21. https://www.grantcareer.com/o/GCC/page/financial-assistance
22. asi.edu/financial_aid
23. https://www.sarasotaschoolofmassagetherapy.edu/admissions/tuition.cfm
24. myotherapycollege.com/financial-aid/
25. https://core-docs.s3.amazonaws.com/documents/asset/uploaded_file/1428831/Financial_Aide.pdf
26. https://www.pentacareercenter.org/FinancialAid.aspx
27. www.caycereilly.edu/admissions/financial-aid/
28. www.mtcbr.com/
29. tufuturovale.com/spa/asistencia-financiera/
30. https://massageprogram.com/financial-aid/
31. www.chac.edu/admissions/financial-aid/
32. www.irenes.edu/
33. www.milaninstitute.edu/
34. www.soma.edu/
35. https://www.estellemedical.edu/
36. www.augustamassage.com/
37. www.mtnstmassage.com/financial-aid
38. www.psmthc.com/
39. www.ccitraining.edu/
40. www.lexingtonhealingarts.com/financial-aid/
41. www.massage-academy.com/financial-information/
42. www.carlsoncollege.com/
43. www.millennium.edu/admissions-students/financial-aid
44. https://www.thehealingartscenter.com/financial-aid
45. https://handsontherapyschools.vfao.com/default.aspx
46. centerformassage.com/
47. https://www.ice.edu/newyork/admissions-financial-aid/financial-aid
48. www.spatrainingacademy.edu/admissions-aid/financial-aid/
49. https://www.sageschoolofmassage.com/financial-aid/
50. www.collegemassagetherapy.com/
51. https://www.nvschoolofmassage.com/our-partners
52. www.estelle.edu/admissions/financial-aid/
53. www.nailskinhairinstitute.edu/financial-aid/
54. ntinow.edu/financial-aid/
55. www.allenschool.edu/
56. www.newyorkschoolofesthetics.com/
57. www.bbiny.edu/financial-assistance/
58. https://advanced.edu/tuition-assistance/
59. nettts.com/admissions/financial-aid/
60. www.sharpedgezbarberinstitute.com/index.php?option=com_content&amp;view=article&amp;id=8&amp;Itemid=317
61. https://centerforthehealingartsnj.com/financial-aid/
62. chrysm.org/contacts-for-assistance-in-obtaining-financial-aid.html
63. learntoweld.com/financial/
64. thefabschool.com/services/financialaid/
65. https://www.electricaltrainingcenter.edu/fa
66. acupressureschool.com/index.php/financial-aid
67. asismassage.edu/admissions-massage-therapy-school/financial-aid/
68. https://leeproinstitute.edu/financial-assistance
69. www.culinarytechcenter.edu/enrollment/#_financial
70. www.rcbh.edu/financial-aid.html
71. nptiflorida.edu/admissions/
72. https://mobiletechtraining.com/financial-aid-information/
73. https://estheticinstitute.com/financial-aid/
74. www.aci.edu/
75. https://commercialdiversinternational.edu/financial-aid
76. https://cims.edu/financial-aid/
77. https://www.seestheticsinstitute.com/financial-aid.html
78. https://dsdt.edu/financial-aid/
79. www.escondidoadultschool.org/
80. www.powayadultschool.com/
81. www.vistaadultschool.org/student-resources/student-support-services
82. learntoweld.com/financial/
83. https://ambimassageschool.com/admissions/financial-assistance/</t>
  </si>
  <si>
    <t>0.010507</t>
  </si>
  <si>
    <t>What is the ZIP code of the institution named "Boston College"?</t>
  </si>
  <si>
    <t>SELECT zip FROM hd2022 WHERE instnm = 'Boston College';</t>
  </si>
  <si>
    <t>The ZIP code of the institution named "Boston College" is 02467.</t>
  </si>
  <si>
    <t>02467</t>
  </si>
  <si>
    <t>0.004896</t>
  </si>
  <si>
    <t>How many insitutions are in massachusetts</t>
  </si>
  <si>
    <t>SELECT COUNT(*)
  FROM hd2022
  WHERE stabbr = 'MA';</t>
  </si>
  <si>
    <t>The ZIP codes for all institutions located in the 'Pacific' BEA region are: 96799-2609, 96913, 96923, 96950-1250.</t>
  </si>
  <si>
    <t>Received 141 responses but chatbot failed to give all</t>
  </si>
  <si>
    <t>0.004821</t>
  </si>
  <si>
    <t>Provide Online application web address for institutions in New York</t>
  </si>
  <si>
    <t>SELECT instnm, webaddr AS online_application_web_address
FROM hd2022
WHERE unitid IN (
    SELECT unitid
    FROM ic2022campuses
    WHERE pcstabbr = 'NY'
)</t>
  </si>
  <si>
    <t>The online application web addresses for institutions in New York are as follows:
Bard College - www.bard.edu/
Bryant &amp; Stratton College-Syracuse North - https://www.bryantstratton.edu/
Bryant &amp; Stratton College-Buffalo - https://www.bryantstratton.edu/
Bryant &amp; Stratton College-Greece - https://www.bryantstratton.edu/
Clarkson University - https://www.clarkson.edu/
CUNY Brooklyn College - www.brooklyn.cuny.edu/
Jamestown Business College - www.jbc.edu/
Pratt Institute-Main - https://www.pratt.edu/
Rabbinical Seminary of America - www.rabbinical.org/
St. John's University-New York - www.stjohns.edu/
SAE Institute of Technology-Nashville - usa.sae.edu/
Sharp Edgez Barber Institute - www.sharpedgez.com/
Alliance Computing Solutions - www.acs.edu/</t>
  </si>
  <si>
    <t>Correct response received</t>
  </si>
  <si>
    <t>SELECT pcinstnm, pcdisaurl FROM ic2022campuses WHERE pcdisaurl IS NOT NULL</t>
  </si>
  <si>
    <t>SELECT instnm, pcdisaurl FROM ic2022campuses WHERE pcdisaurl IS NOT NULL</t>
  </si>
  <si>
    <t>The error message indicates that the column "instnm" does not exist in the table "ic2022campuses". It suggests that you may have meant to reference the column "ic2022campuses.pcinstnm" instead. To list all institutions with a disability services web address, you should modify your SQL query to use the correct column name.</t>
  </si>
  <si>
    <t>Received all institutions. had to make a change in the SQL query generated. Instead of instm, I used pcinstnm</t>
  </si>
  <si>
    <t>0.0091625</t>
  </si>
  <si>
    <t>List all the institutions in Boston that have a graduate application fee listed</t>
  </si>
  <si>
    <t>SELECT COUNT(unitid) FROM adm2022 WHERE xapplcn IS NOT NULL;</t>
  </si>
  <si>
    <t>The institutions in Boston that have a graduate application fee listed are:
Berklee College of Music
Cambridge College
Boston Architectural College
Boston University
Emerson College
Emmanuel College
Fisher College
University of Massachusetts-Boston
MCPHS University
Massachusetts College of Art and Design
MGH Institute of Health Professions
The New England Conservatory of Music
New England College of Optometry
New England Law-Boston
Northeastern University
Simmons University
Suffolk University
Wentworth Institute of Technology
Urban College of Boston
Northeastern University Professional Programs</t>
  </si>
  <si>
    <t>Received all 28 insitution names</t>
  </si>
  <si>
    <t>0.005887</t>
  </si>
  <si>
    <t>Which institutions in Ohio offer Associate's degrees?</t>
  </si>
  <si>
    <t xml:space="preserve"> SELECT hd.instnm
  FROM hd2022 hd
  JOIN c2022dep c ON hd.unitid = c.unitid
  WHERE hd.stabbr = 'OH'
  AND (c.passoc &gt; 0 OR c.passocde &gt; 0 OR c.passocdes &gt; 0);</t>
  </si>
  <si>
    <t xml:space="preserve">BadRequestError: Error code: 400 - {'error': {'message': "This model's maximum context length is 16385 tokens. However, your messages resulted in 23043 tokens. Please reduce the length of the messages.", 'type': 'invalid_request_error', 'param': 'messages', 'code': 'context_length_exceeded'}}
</t>
  </si>
  <si>
    <t>Received 500+ results</t>
  </si>
  <si>
    <t>0.0063875</t>
  </si>
  <si>
    <t>How many institutions provide veterans and military servicemembers tuition policies web address?</t>
  </si>
  <si>
    <t>SELECT COUNT(pcveturl) AS num_institutions_with_veterans_military_tuition_policy_web_address
  FROM ic2022campuses
  WHERE pcveturl IS NOT NULL;</t>
  </si>
  <si>
    <t>There are 497 institutions that provide veterans and military servicemembers tuition policies web addresses.</t>
  </si>
  <si>
    <t>0.0084285</t>
  </si>
  <si>
    <t>How many institutions offer on-campus room and board facilities?</t>
  </si>
  <si>
    <t>SELECT COUNT(*)
  FROM ic2022campuses
  WHERE pcroom = 1;</t>
  </si>
  <si>
    <t>The SQL query provided seems to be formatted incorrectly, resulting in a syntax error. To answer the user question, a corrected version of the SQL query should be:SELECT pcinstnm
FROM ic2022campuses
WHERE pcobereg = 'Central' AND pcroom = 1Once this query is executed successfully, it will return the names of institutions in the 'Central' BEA region that offer on-campus room and board facilities.</t>
  </si>
  <si>
    <t>Syntax error --</t>
  </si>
  <si>
    <t>0.009436</t>
  </si>
  <si>
    <t>List all institutions in California that offer bachelor's degrees</t>
  </si>
  <si>
    <t>SELECT ic.unitid, ic.pcinstnm
FROM ic2022campuses AS ic
JOIN c2022dep AS c
ON ic.unitid = c.unitid
WHERE ic.pcstabbr = 'CA'
AND c.pbachl &gt; 0;</t>
  </si>
  <si>
    <t>The SQL query provided lists all institutions in California that offer bachelor's degrees. The SQL result includes a list of institutions in California that offer bachelor's degrees, such as Alliant International University, Golden Gate University, Humphreys College, MiraCosta College, Mount Saint Mary's University, San Diego State University, Jesuit School of Theology of Santa Clara University, Culinary Institute of America at Greystone, University of West Los Angeles, Columbia College, and Unitek College.</t>
  </si>
  <si>
    <t>Limited response in SQL</t>
  </si>
  <si>
    <t>0.0148255</t>
  </si>
  <si>
    <t>What is the highest degree offered in Boston College</t>
  </si>
  <si>
    <t>SELECT instnm, hdegofr1 FROM hd2022 WHERE unitid = 164924;</t>
  </si>
  <si>
    <t>SELECT instnm, hdegofr1
FROM hd2022
WHERE unitid = 164924;</t>
  </si>
  <si>
    <t>The highest degree offered in Boston College is a Doctor's degree - research/scholarship.</t>
  </si>
  <si>
    <t xml:space="preserve">Graduation Rates by Race/Ethnicity and Gender
</t>
  </si>
  <si>
    <t xml:space="preserve"> SELECT 
      grtotlt AS "Grand Total",
      graiant AS "American Indian or Alaska Native Total",
      graianm AS "American Indian or Alaska Native Men",
      graianw AS "American Indian or Alaska Native Women",
      grasiat AS "Asian Total",
      grasiam AS "Asian Men",
      grasiaw AS "Asian Women",
      grbkaat AS "Black or African American Total",
      grbkaam AS "Black or African American Men",
      grbkaaw AS "Black or African American Women",
      grhispt AS "Hispanic Total",
      grhispm AS "Hispanic Men",
      grhispw AS "Hispanic Women",
      grnhpit AS "Native Hawaiian or Other Pacific Islander Total",
      grnhpim AS "Native Hawaiian or Other Pacific Islander Men",
      grnhpiw AS "Native Hawaiian or Other Pacific Islander Women",
      grwhitt AS "White Total",
      grwhitm AS "White Men",
      grwhitw AS "White Women",
      gr2mort AS "Two or More Races Total",
      gr2morm AS "Two or More Races Men",
      gr2morw AS "Two or More Races Women",
      grunknt AS "Race or Ethnicity Unknown Total",
      grunknm AS "Race or Ethnicity Unknown Men",
      grunknw AS "Race or Ethnicity Unknown Women",
      grnralt AS "U.S. Nonresident Total",
      grnralm AS "U.S. Nonresident Men",
      grnralw AS "U.S. Nonresident Women"
  FROM 
      gr2022;</t>
  </si>
  <si>
    <t>The error in the SQL query is due to the column "grnralw" not existing in the table "gr2022". This column is specified to represent "U.S. Nonresident Women" but it seems to be missing from the table structure. To resolve this issue, you may need to check the table schema and make sure that the column "grnralw" is correctly defined or adjust the query to match the available columns in the table.</t>
  </si>
  <si>
    <t>Mani</t>
  </si>
  <si>
    <t>says a column is missing but it is available in the table</t>
  </si>
  <si>
    <t>Graduation Rates by Gender for Black or African American Students</t>
  </si>
  <si>
    <t>SELECT unitid, grbkaam AS "Black or African American Men", grbkaaw AS "Black or African American Women"
  FROM gr2022;</t>
  </si>
  <si>
    <t>RateLimitError: Error code: 429 - {'error': {'message': 'Request too large for gpt-3.5-turbo in organization org-1NQMdnTrn2retiFKKy1y2lZn on tokens per min (TPM): Limit 60000, Requested 205309. The input or output tokens must be reduced in order to run successfully. Visit https://platform.openai.com/account/rate-limits to learn more.', 'type': 'tokens', 'param': None, 'code': 'rate_limit_exceeded'}}</t>
  </si>
  <si>
    <t xml:space="preserve">10 best universities for men in boston
</t>
  </si>
  <si>
    <t>SELECT pcinstnm
  FROM ic2022campuses
  WHERE pccity = 'Boston'
  ORDER BY pclevel1 DESC
  LIMIT 10;</t>
  </si>
  <si>
    <t>Based on the SQL query result, some of the best universities for men in Boston include Boston University, Northeastern University, University of Massachusetts-Boston, and Wentworth Institute of Technology.</t>
  </si>
  <si>
    <t>SQL query is calling only university name table , it doesnt have a valid data to answer this question</t>
  </si>
  <si>
    <t>universities with good sports team and graduation rate in boston</t>
  </si>
  <si>
    <t>SELECT ic.pcinstnm
  FROM ic2022campuses ic
  JOIN gr2022 gr ON ic.unitid = gr.unitid
  WHERE ic.pccity = 'Boston'
  AND gr.grtype = 1
  ORDER BY gr.grtotlt DESC;</t>
  </si>
  <si>
    <t>sql
  SELECT ic.pcinstnm
  FROM ic2022campuses ic
  JOIN gr2022 gr ON ic.unitid = gr.unitid
  WHERE ic.pccity = 'Boston'
  AND gr.grtype = 1
  ORDER BY gr.grtotlt DESC;</t>
  </si>
  <si>
    <t>The error in the SQL query is due to referencing a column that does not exist in the table. Instead of using "ic.instnm", the correct column name should be "ic.pcinstnm". To fix the query, replace "ic.instnm" with "ic.pcinstnm" in the SELECT statement.</t>
  </si>
  <si>
    <t>popular universities with poor graduation rate</t>
  </si>
  <si>
    <t>SELECT ic.pcinstnm
  FROM ic2022campuses ic
  JOIN gr2022 gr ON ic.unitid = gr.unitid
  WHERE gr.grtype = 1
  AND gr.grtotlt &lt; 50
  ORDER BY ic.pcinstnm</t>
  </si>
  <si>
    <t>```sql
  SELECT ic.pcinstnm
  FROM ic2022campuses ic
  JOIN gr2022 gr ON ic.unitid = gr.unitid
  WHERE gr.grtype = 1
  AND gr.grtotlt &lt; 50
  ORDER BY ic.pcinstnm;
  ```</t>
  </si>
  <si>
    <t>The error message indicates that the table "ic" does not exist in the database. This could be due to a typo in the table name or the table not being created in the database. To fix this error, you will need to ensure that the table "ic" exists in the database and that the correct table name is used in the SQL query.</t>
  </si>
  <si>
    <t>inCorrect</t>
  </si>
  <si>
    <t>which universities in Boston have a high rate of celebrity graduates</t>
  </si>
  <si>
    <t>SELECT pcinstnm AS Institute_Name
  FROM ic2022campuses
  WHERE pccity = 'Boston';</t>
  </si>
  <si>
    <t>SELECT pcinstnm AS Institute_Name
  FROM ic2022campuses
  WHERE city = 'Boston';</t>
  </si>
  <si>
    <t>Some of the universities in Boston with a high rate of celebrity graduates include Berklee College of Music, Emerson College, and Northeastern University.</t>
  </si>
  <si>
    <t>universities which are easy to graduate in Massachusetts</t>
  </si>
  <si>
    <t>SELECT i.pcinstnm AS Institute_Name
FROM ipedsdata.adm2022 a
JOIN ipedsdata.ic2022campuses i ON a.unitid = i.unitid
WHERE a.admcon3 = 1</t>
  </si>
  <si>
    <t>SELECT a.instnm AS Institute_Name
  FROM adm2022 a
  JOIN ic2022campuses i ON a.unitid = i.unitid
  WHERE a.admcon3 = 1
  AND i.pccity = 'Boston';</t>
  </si>
  <si>
    <t>BadRequestError: Error code: 400 - {'error': {'message': "This model's maximum context length is 16385 tokens. However, your messages resulted in 23027 tokens. Please reduce the length of the messages.", 'type': 'invalid_request_error', 'param': 'messages', 'code': 'context_length_exceeded'}}</t>
  </si>
  <si>
    <t>10 universities which are easy to graduate in Massachusettsa</t>
  </si>
  <si>
    <t>SELECT hd.instnm, gr.grtotlt
  FROM hd2022 hd
  JOIN gr2022 gr ON hd.unitid = gr.unitid
  WHERE hd.stabbr = 'MA'
  ORDER BY gr.grtotlt ASC
  LIMIT 10;</t>
  </si>
  <si>
    <t>University with unitid 104151 - Total graduates: 11435
University with unitid 104151 - Total graduates: 11358
University with unitid 104151 - Total graduates: 11358
University with unitid 228723 - Total graduates: 8955
University with unitid 228723 - Total graduates: 8955
University with unitid 228723 - Total graduates: 8955
University with unitid 228778 - Total graduates: 8570
University with unitid 228778 - Total graduates: 8570
University with unitid 228778 - Total graduates: 8570
University with unitid 214777 - Total graduates: 8444
These universities have the highest total number of graduates in Massachusetts based on the data provided.</t>
  </si>
  <si>
    <t>How many universites have graduate offerings</t>
  </si>
  <si>
    <t>SELECT COUNT(*)
  FROM c2022dep
  WHERE pmastr + pmastrde + pmastrdes + pdocrs + pdocrsde + pdocrsdes + pdocpp + pdocppde + pdocppdes + pdocot + pdocotde + pdocotdes + pcert1a + pcert1ade + pcert1ades + pcert1b + pcert1bde + pcert1bdes + pcert2 + pcert2de + pcert2des + pcert4 + pcert4de + pcert4des + ppbacc + ppbaccde + ppbaccdes + ppmast + ppmastde + "ppmastdes  " &gt; 0;</t>
  </si>
  <si>
    <t>The SQL query provided is attempting to select columns unitid, instnm, grtotlt, grtotlm, and grtotlw from the table ic2022campuses and order the results by the column grtotlt in descending order. However, the error message indicates that the column "instnm" does not exist in the table ic2022campuses.
To answer the user question of whether a good graduation rate makes the university better, we would need to analyze the data in the table ic2022campuses, specifically focusing on the graduation rate columns grtotlt, grtotlm, and grtotlw. Unfortunately, without the correct column names, we are unable to provide a direct answer based on the SQL query provided.
The user may need to revise the SQL query to reference the correct column names in the table ic2022campuses in order to analyze the relationship between graduation rates and university quality.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</si>
</sst>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0000"/>
    <numFmt numFmtId="165" formatCode="&quot;$&quot;#,##0.0000000"/>
    <numFmt numFmtId="166" formatCode="&quot;$&quot;#,##0.00_);[Red]\(&quot;$&quot;#,##0.00\)"/>
  </numFmts>
  <fonts count="23">
    <font>
      <sz val="11.0"/>
      <color theme="1"/>
      <name val="Aptos narrow"/>
      <scheme val="minor"/>
    </font>
    <font>
      <b/>
      <sz val="12.0"/>
      <color rgb="FF000000"/>
      <name val="Times New Roman"/>
    </font>
    <font>
      <sz val="12.0"/>
      <color rgb="FF000000"/>
      <name val="Times New Roman"/>
    </font>
    <font>
      <sz val="12.0"/>
      <color rgb="FF1F1F1F"/>
      <name val="Times New Roman"/>
    </font>
    <font>
      <sz val="12.0"/>
      <color rgb="FF4D94D8"/>
      <name val="Times New Roman"/>
    </font>
    <font>
      <sz val="12.0"/>
      <color theme="1"/>
      <name val="Times New Roman"/>
    </font>
    <font>
      <sz val="12.0"/>
      <color rgb="FFFF0000"/>
      <name val="Times New Roman"/>
    </font>
    <font>
      <sz val="12.0"/>
      <color rgb="FF31333F"/>
      <name val="Times New Roman"/>
    </font>
    <font>
      <u/>
      <sz val="12.0"/>
      <color rgb="FF000000"/>
      <name val="Times New Roman"/>
    </font>
    <font>
      <u/>
      <sz val="12.0"/>
      <color rgb="FF000000"/>
      <name val="Times New Roman"/>
    </font>
    <font>
      <sz val="12.0"/>
      <color rgb="FF000000"/>
      <name val="&quot;Times New Roman&quot;"/>
    </font>
    <font>
      <sz val="12.0"/>
      <color rgb="FF31333F"/>
      <name val="&quot;Source Sans Pro&quot;"/>
    </font>
    <font>
      <sz val="14.0"/>
      <color rgb="FF000000"/>
      <name val="Times New Roman"/>
    </font>
    <font>
      <sz val="12.0"/>
      <color rgb="FF25252D"/>
      <name val="Times New Roman"/>
    </font>
    <font>
      <color theme="1"/>
      <name val="Aptos narrow"/>
      <scheme val="minor"/>
    </font>
    <font>
      <sz val="11.0"/>
      <color theme="1"/>
      <name val="Times New Roman"/>
    </font>
    <font>
      <b/>
      <sz val="11.0"/>
      <color rgb="FF000000"/>
      <name val="Aptos narrow"/>
    </font>
    <font>
      <sz val="12.0"/>
      <color theme="1"/>
      <name val="Calibri"/>
    </font>
    <font>
      <sz val="11.0"/>
      <color theme="1"/>
      <name val="Aptos narrow"/>
    </font>
    <font>
      <sz val="11.0"/>
      <color rgb="FF000000"/>
      <name val="Aptos narrow"/>
    </font>
    <font>
      <sz val="12.0"/>
      <color rgb="FFFAFAFA"/>
      <name val="Source sans pro"/>
    </font>
    <font>
      <sz val="11.0"/>
      <color rgb="FFEBEBEF"/>
      <name val="Public Sans"/>
    </font>
    <font>
      <u/>
      <sz val="11.0"/>
      <color theme="10"/>
      <name val="Aptos narrow"/>
    </font>
  </fonts>
  <fills count="11">
    <fill>
      <patternFill patternType="none"/>
    </fill>
    <fill>
      <patternFill patternType="lightGray"/>
    </fill>
    <fill>
      <patternFill patternType="solid">
        <fgColor rgb="FFBDBDBD"/>
        <bgColor rgb="FFBDBDBD"/>
      </patternFill>
    </fill>
    <fill>
      <patternFill patternType="solid">
        <fgColor rgb="FFFFD966"/>
        <bgColor rgb="FFFFD966"/>
      </patternFill>
    </fill>
    <fill>
      <patternFill patternType="solid">
        <fgColor rgb="FFFFFFFF"/>
        <bgColor rgb="FFFFFFFF"/>
      </patternFill>
    </fill>
    <fill>
      <patternFill patternType="solid">
        <fgColor rgb="FFF3F3F3"/>
        <bgColor rgb="FFF3F3F3"/>
      </patternFill>
    </fill>
    <fill>
      <patternFill patternType="solid">
        <fgColor theme="9"/>
        <bgColor theme="9"/>
      </patternFill>
    </fill>
    <fill>
      <patternFill patternType="solid">
        <fgColor rgb="FF93C47D"/>
        <bgColor rgb="FF93C47D"/>
      </patternFill>
    </fill>
    <fill>
      <patternFill patternType="solid">
        <fgColor rgb="FF6AA84F"/>
        <bgColor rgb="FF6AA84F"/>
      </patternFill>
    </fill>
    <fill>
      <patternFill patternType="solid">
        <fgColor rgb="FFFFFF00"/>
        <bgColor rgb="FFFFFF00"/>
      </patternFill>
    </fill>
    <fill>
      <patternFill patternType="solid">
        <fgColor rgb="FF0E1117"/>
        <bgColor rgb="FF0E1117"/>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0" fontId="1" numFmtId="0" xfId="0" applyAlignment="1" applyBorder="1" applyFont="1">
      <alignment horizontal="left"/>
    </xf>
    <xf borderId="1" fillId="0" fontId="1" numFmtId="0" xfId="0" applyAlignment="1" applyBorder="1" applyFont="1">
      <alignment horizontal="left" shrinkToFit="0" wrapText="1"/>
    </xf>
    <xf borderId="1" fillId="0" fontId="1" numFmtId="0" xfId="0" applyAlignment="1" applyBorder="1" applyFont="1">
      <alignment horizontal="left" readingOrder="0" shrinkToFit="0" wrapText="1"/>
    </xf>
    <xf borderId="1" fillId="0" fontId="1" numFmtId="0" xfId="0" applyAlignment="1" applyBorder="1" applyFont="1">
      <alignment horizontal="left" readingOrder="0"/>
    </xf>
    <xf borderId="1" fillId="0" fontId="1" numFmtId="49" xfId="0" applyAlignment="1" applyBorder="1" applyFont="1" applyNumberFormat="1">
      <alignment horizontal="left"/>
    </xf>
    <xf borderId="1" fillId="2" fontId="1" numFmtId="0" xfId="0" applyAlignment="1" applyBorder="1" applyFill="1" applyFont="1">
      <alignment horizontal="left"/>
    </xf>
    <xf borderId="1" fillId="2" fontId="1" numFmtId="0" xfId="0" applyAlignment="1" applyBorder="1" applyFont="1">
      <alignment horizontal="left" readingOrder="0" shrinkToFit="0" wrapText="1"/>
    </xf>
    <xf borderId="1" fillId="2" fontId="1" numFmtId="0" xfId="0" applyAlignment="1" applyBorder="1" applyFont="1">
      <alignment horizontal="left" readingOrder="0"/>
    </xf>
    <xf borderId="1" fillId="2" fontId="1" numFmtId="49" xfId="0" applyAlignment="1" applyBorder="1" applyFont="1" applyNumberFormat="1">
      <alignment horizontal="left"/>
    </xf>
    <xf borderId="1" fillId="3" fontId="1" numFmtId="0" xfId="0" applyAlignment="1" applyBorder="1" applyFill="1" applyFont="1">
      <alignment horizontal="left"/>
    </xf>
    <xf borderId="1" fillId="4" fontId="2" numFmtId="0" xfId="0" applyAlignment="1" applyBorder="1" applyFill="1" applyFont="1">
      <alignment horizontal="left"/>
    </xf>
    <xf borderId="1" fillId="4" fontId="2" numFmtId="0" xfId="0" applyAlignment="1" applyBorder="1" applyFont="1">
      <alignment horizontal="left" shrinkToFit="0" wrapText="1"/>
    </xf>
    <xf borderId="1" fillId="4" fontId="2" numFmtId="0" xfId="0" applyAlignment="1" applyBorder="1" applyFont="1">
      <alignment horizontal="left" readingOrder="0" shrinkToFit="0" wrapText="1"/>
    </xf>
    <xf borderId="1" fillId="4" fontId="2" numFmtId="0" xfId="0" applyAlignment="1" applyBorder="1" applyFont="1">
      <alignment horizontal="left" readingOrder="0"/>
    </xf>
    <xf borderId="1" fillId="4" fontId="2" numFmtId="49" xfId="0" applyAlignment="1" applyBorder="1" applyFont="1" applyNumberFormat="1">
      <alignment horizontal="left" shrinkToFit="0" wrapText="1"/>
    </xf>
    <xf borderId="1" fillId="0" fontId="2" numFmtId="0" xfId="0" applyAlignment="1" applyBorder="1" applyFont="1">
      <alignment horizontal="left"/>
    </xf>
    <xf borderId="1" fillId="5" fontId="2" numFmtId="0" xfId="0" applyAlignment="1" applyBorder="1" applyFill="1" applyFont="1">
      <alignment horizontal="left" readingOrder="0"/>
    </xf>
    <xf borderId="1" fillId="5" fontId="3" numFmtId="0" xfId="0" applyAlignment="1" applyBorder="1" applyFont="1">
      <alignment horizontal="left" readingOrder="0" shrinkToFit="0" wrapText="1"/>
    </xf>
    <xf borderId="1" fillId="5" fontId="3" numFmtId="0" xfId="0" applyAlignment="1" applyBorder="1" applyFont="1">
      <alignment horizontal="left" readingOrder="0"/>
    </xf>
    <xf borderId="1" fillId="5" fontId="2" numFmtId="0" xfId="0" applyAlignment="1" applyBorder="1" applyFont="1">
      <alignment horizontal="left" readingOrder="0" shrinkToFit="0" wrapText="1"/>
    </xf>
    <xf borderId="1" fillId="5" fontId="2" numFmtId="0" xfId="0" applyAlignment="1" applyBorder="1" applyFont="1">
      <alignment horizontal="left" shrinkToFit="0" wrapText="1"/>
    </xf>
    <xf borderId="1" fillId="5" fontId="2" numFmtId="0" xfId="0" applyAlignment="1" applyBorder="1" applyFont="1">
      <alignment horizontal="left"/>
    </xf>
    <xf borderId="1" fillId="5" fontId="2" numFmtId="49" xfId="0" applyAlignment="1" applyBorder="1" applyFont="1" applyNumberFormat="1">
      <alignment horizontal="left" shrinkToFit="0" wrapText="1"/>
    </xf>
    <xf borderId="1" fillId="4" fontId="3" numFmtId="0" xfId="0" applyAlignment="1" applyBorder="1" applyFont="1">
      <alignment horizontal="left" readingOrder="0" shrinkToFit="0" wrapText="1"/>
    </xf>
    <xf borderId="1" fillId="4" fontId="3" numFmtId="0" xfId="0" applyAlignment="1" applyBorder="1" applyFont="1">
      <alignment horizontal="left" readingOrder="0"/>
    </xf>
    <xf borderId="1" fillId="5" fontId="2" numFmtId="49" xfId="0" applyAlignment="1" applyBorder="1" applyFont="1" applyNumberFormat="1">
      <alignment horizontal="left"/>
    </xf>
    <xf borderId="1" fillId="4" fontId="2" numFmtId="49" xfId="0" applyAlignment="1" applyBorder="1" applyFont="1" applyNumberFormat="1">
      <alignment horizontal="left"/>
    </xf>
    <xf borderId="1" fillId="0" fontId="2" numFmtId="0" xfId="0" applyAlignment="1" applyBorder="1" applyFont="1">
      <alignment horizontal="left" shrinkToFit="0" wrapText="1"/>
    </xf>
    <xf borderId="1" fillId="5" fontId="4" numFmtId="0" xfId="0" applyAlignment="1" applyBorder="1" applyFont="1">
      <alignment horizontal="left" readingOrder="0" shrinkToFit="0" wrapText="1"/>
    </xf>
    <xf borderId="1" fillId="5" fontId="4" numFmtId="0" xfId="0" applyAlignment="1" applyBorder="1" applyFont="1">
      <alignment horizontal="left" shrinkToFit="0" wrapText="1"/>
    </xf>
    <xf borderId="1" fillId="4" fontId="5" numFmtId="0" xfId="0" applyAlignment="1" applyBorder="1" applyFont="1">
      <alignment horizontal="left" shrinkToFit="0" wrapText="1"/>
    </xf>
    <xf borderId="1" fillId="5" fontId="5" numFmtId="0" xfId="0" applyAlignment="1" applyBorder="1" applyFont="1">
      <alignment horizontal="left" shrinkToFit="0" wrapText="1"/>
    </xf>
    <xf borderId="1" fillId="5" fontId="5" numFmtId="0" xfId="0" applyAlignment="1" applyBorder="1" applyFont="1">
      <alignment horizontal="left" readingOrder="0" shrinkToFit="0" wrapText="1"/>
    </xf>
    <xf borderId="1" fillId="4" fontId="5" numFmtId="0" xfId="0" applyAlignment="1" applyBorder="1" applyFont="1">
      <alignment horizontal="left" readingOrder="0" shrinkToFit="0" wrapText="1"/>
    </xf>
    <xf borderId="1" fillId="4" fontId="6" numFmtId="0" xfId="0" applyAlignment="1" applyBorder="1" applyFont="1">
      <alignment horizontal="left" readingOrder="0" shrinkToFit="0" wrapText="1"/>
    </xf>
    <xf borderId="1" fillId="4" fontId="6" numFmtId="0" xfId="0" applyAlignment="1" applyBorder="1" applyFont="1">
      <alignment horizontal="left" shrinkToFit="0" wrapText="1"/>
    </xf>
    <xf borderId="1" fillId="4" fontId="6" numFmtId="0" xfId="0" applyAlignment="1" applyBorder="1" applyFont="1">
      <alignment horizontal="left"/>
    </xf>
    <xf borderId="1" fillId="4" fontId="6" numFmtId="0" xfId="0" applyAlignment="1" applyBorder="1" applyFont="1">
      <alignment horizontal="left" readingOrder="0"/>
    </xf>
    <xf borderId="1" fillId="5" fontId="7" numFmtId="0" xfId="0" applyAlignment="1" applyBorder="1" applyFont="1">
      <alignment readingOrder="0"/>
    </xf>
    <xf borderId="1" fillId="4" fontId="7" numFmtId="0" xfId="0" applyAlignment="1" applyBorder="1" applyFont="1">
      <alignment readingOrder="0"/>
    </xf>
    <xf borderId="1" fillId="4" fontId="8" numFmtId="0" xfId="0" applyAlignment="1" applyBorder="1" applyFont="1">
      <alignment horizontal="left" readingOrder="0" shrinkToFit="0" wrapText="1"/>
    </xf>
    <xf borderId="1" fillId="5" fontId="2" numFmtId="49" xfId="0" applyAlignment="1" applyBorder="1" applyFont="1" applyNumberFormat="1">
      <alignment horizontal="left" readingOrder="0"/>
    </xf>
    <xf borderId="1" fillId="4" fontId="2" numFmtId="49" xfId="0" applyAlignment="1" applyBorder="1" applyFont="1" applyNumberFormat="1">
      <alignment horizontal="left" readingOrder="0"/>
    </xf>
    <xf borderId="0" fillId="5" fontId="5" numFmtId="0" xfId="0" applyAlignment="1" applyFont="1">
      <alignment readingOrder="0"/>
    </xf>
    <xf borderId="1" fillId="5" fontId="2" numFmtId="3" xfId="0" applyAlignment="1" applyBorder="1" applyFont="1" applyNumberFormat="1">
      <alignment horizontal="left" readingOrder="0"/>
    </xf>
    <xf borderId="1" fillId="4" fontId="2" numFmtId="3" xfId="0" applyAlignment="1" applyBorder="1" applyFont="1" applyNumberFormat="1">
      <alignment horizontal="left" readingOrder="0"/>
    </xf>
    <xf borderId="1" fillId="5" fontId="9" numFmtId="0" xfId="0" applyAlignment="1" applyBorder="1" applyFont="1">
      <alignment horizontal="left" readingOrder="0" shrinkToFit="0" wrapText="1"/>
    </xf>
    <xf borderId="0" fillId="5" fontId="2" numFmtId="0" xfId="0" applyAlignment="1" applyFont="1">
      <alignment horizontal="left" readingOrder="0" shrinkToFit="0" wrapText="1"/>
    </xf>
    <xf borderId="0" fillId="4" fontId="10" numFmtId="0" xfId="0" applyAlignment="1" applyFont="1">
      <alignment horizontal="left" readingOrder="0"/>
    </xf>
    <xf borderId="1" fillId="4" fontId="5" numFmtId="0" xfId="0" applyAlignment="1" applyBorder="1" applyFont="1">
      <alignment readingOrder="0" shrinkToFit="0" wrapText="1"/>
    </xf>
    <xf borderId="0" fillId="4" fontId="11" numFmtId="0" xfId="0" applyAlignment="1" applyFont="1">
      <alignment readingOrder="0"/>
    </xf>
    <xf borderId="0" fillId="5" fontId="11" numFmtId="0" xfId="0" applyAlignment="1" applyFont="1">
      <alignment readingOrder="0"/>
    </xf>
    <xf borderId="1" fillId="6" fontId="2" numFmtId="0" xfId="0" applyAlignment="1" applyBorder="1" applyFill="1" applyFont="1">
      <alignment horizontal="left" readingOrder="0"/>
    </xf>
    <xf borderId="1" fillId="0" fontId="2" numFmtId="0" xfId="0" applyAlignment="1" applyBorder="1" applyFont="1">
      <alignment horizontal="left" readingOrder="0"/>
    </xf>
    <xf borderId="1" fillId="7" fontId="2" numFmtId="0" xfId="0" applyAlignment="1" applyBorder="1" applyFill="1" applyFont="1">
      <alignment horizontal="left"/>
    </xf>
    <xf borderId="1" fillId="6" fontId="2" numFmtId="0" xfId="0" applyAlignment="1" applyBorder="1" applyFont="1">
      <alignment horizontal="left"/>
    </xf>
    <xf borderId="1" fillId="8" fontId="2" numFmtId="0" xfId="0" applyAlignment="1" applyBorder="1" applyFill="1" applyFont="1">
      <alignment horizontal="left" readingOrder="0"/>
    </xf>
    <xf borderId="1" fillId="8" fontId="2" numFmtId="0" xfId="0" applyAlignment="1" applyBorder="1" applyFont="1">
      <alignment horizontal="left"/>
    </xf>
    <xf borderId="1" fillId="4" fontId="12" numFmtId="0" xfId="0" applyAlignment="1" applyBorder="1" applyFont="1">
      <alignment horizontal="left" readingOrder="0"/>
    </xf>
    <xf borderId="0" fillId="4" fontId="2" numFmtId="0" xfId="0" applyAlignment="1" applyFont="1">
      <alignment horizontal="left"/>
    </xf>
    <xf borderId="1" fillId="9"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ont="1">
      <alignment horizontal="left" readingOrder="0"/>
    </xf>
    <xf borderId="1" fillId="5" fontId="2" numFmtId="164" xfId="0" applyAlignment="1" applyBorder="1" applyFont="1" applyNumberFormat="1">
      <alignment horizontal="left" readingOrder="0"/>
    </xf>
    <xf borderId="1" fillId="4" fontId="2" numFmtId="164" xfId="0" applyAlignment="1" applyBorder="1" applyFont="1" applyNumberFormat="1">
      <alignment horizontal="left" readingOrder="0"/>
    </xf>
    <xf borderId="1" fillId="5" fontId="2" numFmtId="165" xfId="0" applyAlignment="1" applyBorder="1" applyFont="1" applyNumberFormat="1">
      <alignment horizontal="left" readingOrder="0"/>
    </xf>
    <xf borderId="1" fillId="4" fontId="2" numFmtId="165" xfId="0" applyAlignment="1" applyBorder="1" applyFont="1" applyNumberFormat="1">
      <alignment horizontal="left" readingOrder="0"/>
    </xf>
    <xf borderId="1" fillId="4" fontId="2" numFmtId="3" xfId="0" applyAlignment="1" applyBorder="1" applyFont="1" applyNumberFormat="1">
      <alignment horizontal="left" readingOrder="0" shrinkToFit="0" wrapText="1"/>
    </xf>
    <xf borderId="1" fillId="4" fontId="2" numFmtId="49" xfId="0" applyAlignment="1" applyBorder="1" applyFont="1" applyNumberFormat="1">
      <alignment horizontal="left" readingOrder="0" shrinkToFit="0" wrapText="1"/>
    </xf>
    <xf borderId="1" fillId="5" fontId="2" numFmtId="49" xfId="0" applyAlignment="1" applyBorder="1" applyFont="1" applyNumberFormat="1">
      <alignment horizontal="left" readingOrder="0" shrinkToFit="0" wrapText="1"/>
    </xf>
    <xf borderId="1" fillId="4" fontId="13" numFmtId="0" xfId="0" applyAlignment="1" applyBorder="1" applyFont="1">
      <alignment readingOrder="0" shrinkToFit="0" wrapText="1"/>
    </xf>
    <xf borderId="1" fillId="4" fontId="5" numFmtId="49" xfId="0" applyAlignment="1" applyBorder="1" applyFont="1" applyNumberFormat="1">
      <alignment readingOrder="0" shrinkToFit="0" wrapText="1"/>
    </xf>
    <xf borderId="1" fillId="4" fontId="13" numFmtId="3" xfId="0" applyAlignment="1" applyBorder="1" applyFont="1" applyNumberFormat="1">
      <alignment readingOrder="0" shrinkToFit="0" wrapText="1"/>
    </xf>
    <xf borderId="1" fillId="4" fontId="13" numFmtId="49" xfId="0" applyAlignment="1" applyBorder="1" applyFont="1" applyNumberFormat="1">
      <alignment readingOrder="0" shrinkToFit="0" wrapText="1"/>
    </xf>
    <xf borderId="1" fillId="5" fontId="13" numFmtId="0" xfId="0" applyAlignment="1" applyBorder="1" applyFont="1">
      <alignment readingOrder="0" shrinkToFit="0" wrapText="1"/>
    </xf>
    <xf borderId="1" fillId="5" fontId="2" numFmtId="3" xfId="0" applyAlignment="1" applyBorder="1" applyFont="1" applyNumberFormat="1">
      <alignment horizontal="left" readingOrder="0" shrinkToFit="0" wrapText="1"/>
    </xf>
    <xf borderId="1" fillId="5" fontId="13" numFmtId="49" xfId="0" applyAlignment="1" applyBorder="1" applyFont="1" applyNumberFormat="1">
      <alignment readingOrder="0" shrinkToFit="0" wrapText="1"/>
    </xf>
    <xf quotePrefix="1" borderId="1" fillId="4" fontId="2" numFmtId="0" xfId="0" applyAlignment="1" applyBorder="1" applyFont="1">
      <alignment horizontal="left" readingOrder="0" shrinkToFit="0" wrapText="1"/>
    </xf>
    <xf borderId="1" fillId="5" fontId="13" numFmtId="3" xfId="0" applyAlignment="1" applyBorder="1" applyFont="1" applyNumberFormat="1">
      <alignment readingOrder="0" shrinkToFit="0" wrapText="1"/>
    </xf>
    <xf borderId="0" fillId="5" fontId="10" numFmtId="0" xfId="0" applyAlignment="1" applyFont="1">
      <alignment horizontal="left" readingOrder="0"/>
    </xf>
    <xf borderId="1" fillId="5" fontId="10" numFmtId="0" xfId="0" applyAlignment="1" applyBorder="1" applyFont="1">
      <alignment horizontal="left" readingOrder="0"/>
    </xf>
    <xf borderId="1" fillId="5" fontId="10" numFmtId="0" xfId="0" applyAlignment="1" applyBorder="1" applyFont="1">
      <alignment horizontal="left" readingOrder="0"/>
    </xf>
    <xf borderId="0" fillId="4" fontId="2" numFmtId="0" xfId="0" applyAlignment="1" applyFont="1">
      <alignment horizontal="left" readingOrder="0" shrinkToFit="0" wrapText="1"/>
    </xf>
    <xf borderId="1" fillId="4" fontId="10" numFmtId="0" xfId="0" applyAlignment="1" applyBorder="1" applyFont="1">
      <alignment horizontal="left" readingOrder="0"/>
    </xf>
    <xf borderId="1" fillId="5" fontId="10" numFmtId="0" xfId="0" applyAlignment="1" applyBorder="1" applyFont="1">
      <alignment horizontal="left" readingOrder="0" shrinkToFit="0" wrapText="1"/>
    </xf>
    <xf borderId="1" fillId="5" fontId="2" numFmtId="0" xfId="0" applyAlignment="1" applyBorder="1" applyFont="1">
      <alignment horizontal="left" readingOrder="0"/>
    </xf>
    <xf borderId="1" fillId="4" fontId="10" numFmtId="0" xfId="0" applyAlignment="1" applyBorder="1" applyFont="1">
      <alignment horizontal="left" readingOrder="0" shrinkToFit="0" wrapText="1"/>
    </xf>
    <xf borderId="1" fillId="4" fontId="10" numFmtId="0" xfId="0" applyAlignment="1" applyBorder="1" applyFont="1">
      <alignment horizontal="left" readingOrder="0"/>
    </xf>
    <xf borderId="1" fillId="0" fontId="2" numFmtId="49" xfId="0" applyAlignment="1" applyBorder="1" applyFont="1" applyNumberFormat="1">
      <alignment horizontal="left"/>
    </xf>
    <xf borderId="0" fillId="0" fontId="14" numFmtId="0" xfId="0" applyAlignment="1" applyFont="1">
      <alignment readingOrder="0"/>
    </xf>
    <xf borderId="0" fillId="0" fontId="15" numFmtId="0" xfId="0" applyFont="1"/>
    <xf borderId="0" fillId="0" fontId="16" numFmtId="0" xfId="0" applyFont="1"/>
    <xf borderId="0" fillId="0" fontId="17" numFmtId="0" xfId="0" applyFont="1"/>
    <xf borderId="0" fillId="0" fontId="15" numFmtId="0" xfId="0" applyAlignment="1" applyFont="1">
      <alignment shrinkToFit="0" wrapText="1"/>
    </xf>
    <xf borderId="0" fillId="0" fontId="18" numFmtId="166" xfId="0" applyFont="1" applyNumberFormat="1"/>
    <xf borderId="0" fillId="0" fontId="18" numFmtId="0" xfId="0" applyAlignment="1" applyFont="1">
      <alignment shrinkToFit="0" wrapText="1"/>
    </xf>
    <xf borderId="0" fillId="0" fontId="18" numFmtId="3" xfId="0" applyFont="1" applyNumberFormat="1"/>
    <xf borderId="0" fillId="0" fontId="19" numFmtId="0" xfId="0" applyFont="1"/>
    <xf borderId="2" fillId="10" fontId="20" numFmtId="0" xfId="0" applyAlignment="1" applyBorder="1" applyFill="1" applyFont="1">
      <alignment shrinkToFit="0" wrapText="1"/>
    </xf>
    <xf borderId="0" fillId="0" fontId="21" numFmtId="166" xfId="0" applyFont="1" applyNumberFormat="1"/>
    <xf borderId="0" fillId="0" fontId="20" numFmtId="0" xfId="0" applyFont="1"/>
    <xf borderId="0" fillId="0" fontId="22" numFmtId="0" xfId="0" applyAlignment="1" applyFont="1">
      <alignment shrinkToFit="0" wrapText="1"/>
    </xf>
  </cellXfs>
  <cellStyles count="1">
    <cellStyle xfId="0" name="Normal" builtinId="0"/>
  </cellStyles>
  <dxfs count="1">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fs.harvard.edu/veteran-military-benefits." TargetMode="External"/><Relationship Id="rId3" Type="http://schemas.openxmlformats.org/officeDocument/2006/relationships/hyperlink" Target="https://financialaid.berkeley.edu/contact-us." TargetMode="External"/><Relationship Id="rId4" Type="http://schemas.openxmlformats.org/officeDocument/2006/relationships/hyperlink" Target="http://www.aamu.edu/admissions-aid/tuition-fees/net-price-calculator.html."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6.75"/>
    <col customWidth="1" min="2" max="2" width="86.13"/>
    <col customWidth="1" hidden="1" min="3" max="3" width="24.13"/>
    <col customWidth="1" min="4" max="5" width="29.13"/>
    <col customWidth="1" min="6" max="6" width="17.5"/>
    <col customWidth="1" min="7" max="7" width="53.38"/>
    <col customWidth="1" min="8" max="9" width="24.5"/>
    <col customWidth="1" min="10" max="10" width="54.5"/>
    <col customWidth="1" hidden="1" min="11" max="11" width="23.13"/>
    <col customWidth="1" hidden="1" min="12" max="12" width="18.38"/>
    <col customWidth="1" hidden="1" min="13" max="13" width="15.5"/>
    <col customWidth="1" hidden="1" min="14" max="14" width="35.0"/>
    <col customWidth="1" min="15" max="15" width="14.88"/>
    <col customWidth="1" min="16" max="20" width="34.75"/>
    <col customWidth="1" min="21" max="21" width="26.88"/>
    <col customWidth="1" min="22" max="36" width="9.13"/>
  </cols>
  <sheetData>
    <row r="1" ht="18.0" customHeight="1">
      <c r="A1" s="1"/>
      <c r="B1" s="2"/>
      <c r="C1" s="2"/>
      <c r="D1" s="2"/>
      <c r="E1" s="2"/>
      <c r="F1" s="3"/>
      <c r="G1" s="3" t="s">
        <v>0</v>
      </c>
      <c r="H1" s="4" t="s">
        <v>1</v>
      </c>
      <c r="I1" s="1"/>
      <c r="J1" s="1"/>
      <c r="K1" s="1"/>
      <c r="L1" s="1"/>
      <c r="M1" s="5"/>
      <c r="N1" s="1"/>
      <c r="O1" s="1"/>
      <c r="P1" s="4" t="s">
        <v>2</v>
      </c>
      <c r="Q1" s="4"/>
      <c r="R1" s="4"/>
      <c r="S1" s="4"/>
      <c r="T1" s="4"/>
      <c r="U1" s="1"/>
      <c r="V1" s="1"/>
      <c r="W1" s="1"/>
      <c r="X1" s="1"/>
      <c r="Y1" s="1"/>
      <c r="Z1" s="1"/>
      <c r="AA1" s="1"/>
      <c r="AB1" s="1"/>
      <c r="AC1" s="1"/>
      <c r="AD1" s="1"/>
      <c r="AE1" s="1"/>
      <c r="AF1" s="1"/>
      <c r="AG1" s="1"/>
      <c r="AH1" s="1"/>
      <c r="AI1" s="1"/>
      <c r="AJ1" s="1"/>
    </row>
    <row r="2">
      <c r="A2" s="6" t="s">
        <v>3</v>
      </c>
      <c r="B2" s="7" t="s">
        <v>4</v>
      </c>
      <c r="C2" s="7" t="s">
        <v>5</v>
      </c>
      <c r="D2" s="7" t="s">
        <v>6</v>
      </c>
      <c r="E2" s="7" t="s">
        <v>7</v>
      </c>
      <c r="F2" s="7" t="s">
        <v>8</v>
      </c>
      <c r="G2" s="7" t="s">
        <v>9</v>
      </c>
      <c r="H2" s="6" t="s">
        <v>10</v>
      </c>
      <c r="I2" s="8" t="s">
        <v>11</v>
      </c>
      <c r="J2" s="8" t="s">
        <v>12</v>
      </c>
      <c r="K2" s="6" t="s">
        <v>13</v>
      </c>
      <c r="L2" s="6" t="s">
        <v>14</v>
      </c>
      <c r="M2" s="9" t="s">
        <v>15</v>
      </c>
      <c r="N2" s="6" t="s">
        <v>16</v>
      </c>
      <c r="O2" s="6" t="s">
        <v>17</v>
      </c>
      <c r="P2" s="8" t="s">
        <v>18</v>
      </c>
      <c r="Q2" s="8" t="s">
        <v>19</v>
      </c>
      <c r="R2" s="8" t="s">
        <v>20</v>
      </c>
      <c r="S2" s="8" t="s">
        <v>21</v>
      </c>
      <c r="T2" s="8" t="s">
        <v>22</v>
      </c>
      <c r="U2" s="8" t="s">
        <v>23</v>
      </c>
      <c r="V2" s="10"/>
      <c r="W2" s="10"/>
      <c r="X2" s="10"/>
      <c r="Y2" s="10"/>
      <c r="Z2" s="10"/>
      <c r="AA2" s="10"/>
      <c r="AB2" s="10"/>
      <c r="AC2" s="10"/>
      <c r="AD2" s="10"/>
      <c r="AE2" s="10"/>
      <c r="AF2" s="10"/>
      <c r="AG2" s="10"/>
      <c r="AH2" s="10"/>
      <c r="AI2" s="10"/>
      <c r="AJ2" s="10"/>
    </row>
    <row r="3" ht="96.0" hidden="1" customHeight="1">
      <c r="A3" s="11">
        <v>1.0</v>
      </c>
      <c r="B3" s="12" t="s">
        <v>24</v>
      </c>
      <c r="C3" s="13" t="s">
        <v>25</v>
      </c>
      <c r="D3" s="13" t="s">
        <v>26</v>
      </c>
      <c r="E3" s="13" t="s">
        <v>27</v>
      </c>
      <c r="F3" s="13" t="s">
        <v>28</v>
      </c>
      <c r="G3" s="13" t="s">
        <v>29</v>
      </c>
      <c r="H3" s="14" t="s">
        <v>30</v>
      </c>
      <c r="I3" s="14">
        <v>0.0</v>
      </c>
      <c r="J3" s="14" t="s">
        <v>31</v>
      </c>
      <c r="K3" s="11">
        <v>5.4</v>
      </c>
      <c r="L3" s="11">
        <v>25101.0</v>
      </c>
      <c r="M3" s="15">
        <f>0.012439+0.0003345</f>
        <v>0.0127735</v>
      </c>
      <c r="N3" s="12" t="s">
        <v>32</v>
      </c>
      <c r="O3" s="13"/>
      <c r="P3" s="14" t="s">
        <v>33</v>
      </c>
      <c r="Q3" s="14" t="s">
        <v>34</v>
      </c>
      <c r="R3" s="11"/>
      <c r="S3" s="11"/>
      <c r="T3" s="14" t="s">
        <v>35</v>
      </c>
      <c r="U3" s="14" t="s">
        <v>36</v>
      </c>
      <c r="V3" s="16"/>
      <c r="W3" s="16"/>
      <c r="X3" s="16"/>
      <c r="Y3" s="16"/>
      <c r="Z3" s="16"/>
      <c r="AA3" s="16"/>
      <c r="AB3" s="16"/>
      <c r="AC3" s="16"/>
      <c r="AD3" s="16"/>
      <c r="AE3" s="16"/>
      <c r="AF3" s="16"/>
      <c r="AG3" s="16"/>
      <c r="AH3" s="16"/>
      <c r="AI3" s="16"/>
      <c r="AJ3" s="16"/>
    </row>
    <row r="4" ht="18.0" hidden="1" customHeight="1">
      <c r="A4" s="17">
        <v>2.0</v>
      </c>
      <c r="B4" s="18" t="s">
        <v>37</v>
      </c>
      <c r="C4" s="19"/>
      <c r="D4" s="20" t="s">
        <v>38</v>
      </c>
      <c r="E4" s="20" t="s">
        <v>38</v>
      </c>
      <c r="F4" s="20" t="s">
        <v>28</v>
      </c>
      <c r="G4" s="21"/>
      <c r="H4" s="17" t="s">
        <v>39</v>
      </c>
      <c r="I4" s="17">
        <v>1.0</v>
      </c>
      <c r="J4" s="22"/>
      <c r="K4" s="22"/>
      <c r="L4" s="22"/>
      <c r="M4" s="23"/>
      <c r="N4" s="21"/>
      <c r="O4" s="21"/>
      <c r="P4" s="22"/>
      <c r="Q4" s="22"/>
      <c r="R4" s="22"/>
      <c r="S4" s="22"/>
      <c r="T4" s="22"/>
      <c r="U4" s="22"/>
      <c r="V4" s="16"/>
      <c r="W4" s="16"/>
      <c r="X4" s="16"/>
      <c r="Y4" s="16"/>
      <c r="Z4" s="16"/>
      <c r="AA4" s="16"/>
      <c r="AB4" s="16"/>
      <c r="AC4" s="16"/>
      <c r="AD4" s="16"/>
      <c r="AE4" s="16"/>
      <c r="AF4" s="16"/>
      <c r="AG4" s="16"/>
      <c r="AH4" s="16"/>
      <c r="AI4" s="16"/>
      <c r="AJ4" s="16"/>
    </row>
    <row r="5" ht="18.0" hidden="1" customHeight="1">
      <c r="A5" s="11">
        <v>3.0</v>
      </c>
      <c r="B5" s="24" t="s">
        <v>40</v>
      </c>
      <c r="C5" s="25"/>
      <c r="D5" s="13" t="s">
        <v>38</v>
      </c>
      <c r="E5" s="13" t="s">
        <v>38</v>
      </c>
      <c r="F5" s="13" t="s">
        <v>41</v>
      </c>
      <c r="G5" s="12"/>
      <c r="H5" s="14" t="s">
        <v>39</v>
      </c>
      <c r="I5" s="14">
        <v>1.0</v>
      </c>
      <c r="J5" s="11"/>
      <c r="K5" s="11"/>
      <c r="L5" s="11"/>
      <c r="M5" s="15"/>
      <c r="N5" s="12"/>
      <c r="O5" s="12"/>
      <c r="P5" s="11"/>
      <c r="Q5" s="11"/>
      <c r="R5" s="11"/>
      <c r="S5" s="11"/>
      <c r="T5" s="11"/>
      <c r="U5" s="11"/>
      <c r="V5" s="16"/>
      <c r="W5" s="16"/>
      <c r="X5" s="16"/>
      <c r="Y5" s="16"/>
      <c r="Z5" s="16"/>
      <c r="AA5" s="16"/>
      <c r="AB5" s="16"/>
      <c r="AC5" s="16"/>
      <c r="AD5" s="16"/>
      <c r="AE5" s="16"/>
      <c r="AF5" s="16"/>
      <c r="AG5" s="16"/>
      <c r="AH5" s="16"/>
      <c r="AI5" s="16"/>
      <c r="AJ5" s="16"/>
    </row>
    <row r="6" ht="18.0" hidden="1" customHeight="1">
      <c r="A6" s="17">
        <v>4.0</v>
      </c>
      <c r="B6" s="20" t="s">
        <v>42</v>
      </c>
      <c r="C6" s="20" t="s">
        <v>43</v>
      </c>
      <c r="D6" s="20" t="s">
        <v>44</v>
      </c>
      <c r="E6" s="20" t="s">
        <v>44</v>
      </c>
      <c r="F6" s="20" t="s">
        <v>45</v>
      </c>
      <c r="G6" s="21" t="s">
        <v>46</v>
      </c>
      <c r="H6" s="22" t="s">
        <v>47</v>
      </c>
      <c r="I6" s="17">
        <v>1.0</v>
      </c>
      <c r="J6" s="22"/>
      <c r="K6" s="22">
        <v>5.51</v>
      </c>
      <c r="L6" s="22">
        <v>12033.0</v>
      </c>
      <c r="M6" s="26">
        <f>0.005866+0.0004515</f>
        <v>0.0063175</v>
      </c>
      <c r="N6" s="21" t="s">
        <v>48</v>
      </c>
      <c r="O6" s="20"/>
      <c r="P6" s="17" t="s">
        <v>49</v>
      </c>
      <c r="Q6" s="17" t="s">
        <v>50</v>
      </c>
      <c r="R6" s="22"/>
      <c r="S6" s="22"/>
      <c r="T6" s="22"/>
      <c r="U6" s="22"/>
      <c r="V6" s="16"/>
      <c r="W6" s="16"/>
      <c r="X6" s="16"/>
      <c r="Y6" s="16"/>
      <c r="Z6" s="16"/>
      <c r="AA6" s="16"/>
      <c r="AB6" s="16"/>
      <c r="AC6" s="16"/>
      <c r="AD6" s="16"/>
      <c r="AE6" s="16"/>
      <c r="AF6" s="16"/>
      <c r="AG6" s="16"/>
      <c r="AH6" s="16"/>
      <c r="AI6" s="16"/>
      <c r="AJ6" s="16"/>
    </row>
    <row r="7" ht="18.0" hidden="1" customHeight="1">
      <c r="A7" s="11">
        <v>5.0</v>
      </c>
      <c r="B7" s="12" t="s">
        <v>51</v>
      </c>
      <c r="C7" s="13" t="s">
        <v>43</v>
      </c>
      <c r="D7" s="13" t="s">
        <v>52</v>
      </c>
      <c r="E7" s="13" t="s">
        <v>52</v>
      </c>
      <c r="F7" s="13" t="s">
        <v>28</v>
      </c>
      <c r="G7" s="12" t="s">
        <v>53</v>
      </c>
      <c r="H7" s="11" t="s">
        <v>47</v>
      </c>
      <c r="I7" s="14">
        <v>1.0</v>
      </c>
      <c r="J7" s="11"/>
      <c r="K7" s="11">
        <v>2.86</v>
      </c>
      <c r="L7" s="11">
        <v>11829.0</v>
      </c>
      <c r="M7" s="27">
        <f>0.0058735+0.000123</f>
        <v>0.0059965</v>
      </c>
      <c r="N7" s="12" t="s">
        <v>54</v>
      </c>
      <c r="O7" s="13"/>
      <c r="P7" s="14" t="s">
        <v>55</v>
      </c>
      <c r="Q7" s="14" t="s">
        <v>56</v>
      </c>
      <c r="R7" s="11"/>
      <c r="S7" s="11"/>
      <c r="T7" s="11"/>
      <c r="U7" s="11"/>
      <c r="V7" s="16"/>
      <c r="W7" s="16"/>
      <c r="X7" s="16"/>
      <c r="Y7" s="16"/>
      <c r="Z7" s="16"/>
      <c r="AA7" s="16"/>
      <c r="AB7" s="16"/>
      <c r="AC7" s="16"/>
      <c r="AD7" s="16"/>
      <c r="AE7" s="16"/>
      <c r="AF7" s="16"/>
      <c r="AG7" s="16"/>
      <c r="AH7" s="16"/>
      <c r="AI7" s="16"/>
      <c r="AJ7" s="16"/>
    </row>
    <row r="8" ht="18.0" hidden="1" customHeight="1">
      <c r="A8" s="17">
        <v>6.0</v>
      </c>
      <c r="B8" s="21" t="s">
        <v>57</v>
      </c>
      <c r="C8" s="17" t="s">
        <v>43</v>
      </c>
      <c r="D8" s="20" t="s">
        <v>58</v>
      </c>
      <c r="E8" s="20" t="s">
        <v>59</v>
      </c>
      <c r="F8" s="20" t="s">
        <v>45</v>
      </c>
      <c r="G8" s="21" t="s">
        <v>60</v>
      </c>
      <c r="H8" s="17" t="s">
        <v>30</v>
      </c>
      <c r="I8" s="17">
        <v>0.0</v>
      </c>
      <c r="J8" s="17" t="s">
        <v>61</v>
      </c>
      <c r="K8" s="22">
        <v>3.8</v>
      </c>
      <c r="L8" s="22">
        <v>13697.0</v>
      </c>
      <c r="M8" s="26">
        <f>0.006767+0.0002445</f>
        <v>0.0070115</v>
      </c>
      <c r="N8" s="21" t="s">
        <v>62</v>
      </c>
      <c r="O8" s="20"/>
      <c r="P8" s="17" t="s">
        <v>63</v>
      </c>
      <c r="Q8" s="17" t="s">
        <v>64</v>
      </c>
      <c r="R8" s="22"/>
      <c r="S8" s="22"/>
      <c r="T8" s="22"/>
      <c r="U8" s="22"/>
      <c r="V8" s="16"/>
      <c r="W8" s="16"/>
      <c r="X8" s="16"/>
      <c r="Y8" s="16"/>
      <c r="Z8" s="16"/>
      <c r="AA8" s="16"/>
      <c r="AB8" s="16"/>
      <c r="AC8" s="16"/>
      <c r="AD8" s="16"/>
      <c r="AE8" s="16"/>
      <c r="AF8" s="16"/>
      <c r="AG8" s="16"/>
      <c r="AH8" s="16"/>
      <c r="AI8" s="16"/>
      <c r="AJ8" s="16"/>
    </row>
    <row r="9" ht="18.0" hidden="1" customHeight="1">
      <c r="A9" s="11">
        <v>7.0</v>
      </c>
      <c r="B9" s="12" t="s">
        <v>65</v>
      </c>
      <c r="C9" s="14" t="s">
        <v>43</v>
      </c>
      <c r="D9" s="13" t="s">
        <v>66</v>
      </c>
      <c r="E9" s="13" t="s">
        <v>66</v>
      </c>
      <c r="F9" s="13" t="s">
        <v>28</v>
      </c>
      <c r="G9" s="12" t="s">
        <v>67</v>
      </c>
      <c r="H9" s="11" t="s">
        <v>47</v>
      </c>
      <c r="I9" s="14">
        <v>1.0</v>
      </c>
      <c r="J9" s="11"/>
      <c r="K9" s="11">
        <v>6.28</v>
      </c>
      <c r="L9" s="11">
        <v>16293.0</v>
      </c>
      <c r="M9" s="27">
        <f>0.0079575+0.000567</f>
        <v>0.0085245</v>
      </c>
      <c r="N9" s="12" t="s">
        <v>68</v>
      </c>
      <c r="O9" s="12"/>
      <c r="P9" s="14" t="s">
        <v>69</v>
      </c>
      <c r="Q9" s="14" t="s">
        <v>70</v>
      </c>
      <c r="R9" s="11"/>
      <c r="S9" s="11"/>
      <c r="T9" s="11"/>
      <c r="U9" s="11"/>
      <c r="V9" s="16"/>
      <c r="W9" s="16"/>
      <c r="X9" s="16"/>
      <c r="Y9" s="16"/>
      <c r="Z9" s="16"/>
      <c r="AA9" s="16"/>
      <c r="AB9" s="16"/>
      <c r="AC9" s="16"/>
      <c r="AD9" s="16"/>
      <c r="AE9" s="16"/>
      <c r="AF9" s="16"/>
      <c r="AG9" s="16"/>
      <c r="AH9" s="16"/>
      <c r="AI9" s="16"/>
      <c r="AJ9" s="16"/>
    </row>
    <row r="10" ht="18.0" hidden="1" customHeight="1">
      <c r="A10" s="17">
        <v>8.0</v>
      </c>
      <c r="B10" s="21" t="s">
        <v>71</v>
      </c>
      <c r="C10" s="20" t="s">
        <v>43</v>
      </c>
      <c r="D10" s="20" t="s">
        <v>72</v>
      </c>
      <c r="E10" s="20" t="s">
        <v>73</v>
      </c>
      <c r="F10" s="20" t="s">
        <v>45</v>
      </c>
      <c r="G10" s="20" t="s">
        <v>74</v>
      </c>
      <c r="H10" s="17" t="s">
        <v>30</v>
      </c>
      <c r="I10" s="17">
        <v>0.0</v>
      </c>
      <c r="J10" s="17" t="s">
        <v>75</v>
      </c>
      <c r="K10" s="22">
        <v>7.38</v>
      </c>
      <c r="L10" s="22">
        <v>17017.0</v>
      </c>
      <c r="M10" s="26">
        <f>0.008286+0.0006675</f>
        <v>0.0089535</v>
      </c>
      <c r="N10" s="21" t="s">
        <v>76</v>
      </c>
      <c r="O10" s="21"/>
      <c r="P10" s="17" t="s">
        <v>77</v>
      </c>
      <c r="Q10" s="17" t="s">
        <v>78</v>
      </c>
      <c r="R10" s="22"/>
      <c r="S10" s="22"/>
      <c r="T10" s="22"/>
      <c r="U10" s="22"/>
      <c r="V10" s="16"/>
      <c r="W10" s="16"/>
      <c r="X10" s="16"/>
      <c r="Y10" s="16"/>
      <c r="Z10" s="16"/>
      <c r="AA10" s="16"/>
      <c r="AB10" s="16"/>
      <c r="AC10" s="16"/>
      <c r="AD10" s="16"/>
      <c r="AE10" s="16"/>
      <c r="AF10" s="16"/>
      <c r="AG10" s="16"/>
      <c r="AH10" s="16"/>
      <c r="AI10" s="16"/>
      <c r="AJ10" s="16"/>
    </row>
    <row r="11" ht="18.0" hidden="1" customHeight="1">
      <c r="A11" s="11">
        <v>9.0</v>
      </c>
      <c r="B11" s="12" t="s">
        <v>79</v>
      </c>
      <c r="C11" s="13" t="s">
        <v>43</v>
      </c>
      <c r="D11" s="13" t="s">
        <v>80</v>
      </c>
      <c r="E11" s="13" t="s">
        <v>80</v>
      </c>
      <c r="F11" s="13" t="s">
        <v>28</v>
      </c>
      <c r="G11" s="12" t="s">
        <v>81</v>
      </c>
      <c r="H11" s="11" t="s">
        <v>47</v>
      </c>
      <c r="I11" s="14">
        <v>1.0</v>
      </c>
      <c r="J11" s="11"/>
      <c r="K11" s="11">
        <v>3.58</v>
      </c>
      <c r="L11" s="11">
        <v>18817.0</v>
      </c>
      <c r="M11" s="27">
        <f>0.0093125+0.000288</f>
        <v>0.0096005</v>
      </c>
      <c r="N11" s="12" t="s">
        <v>82</v>
      </c>
      <c r="O11" s="12"/>
      <c r="P11" s="14" t="s">
        <v>83</v>
      </c>
      <c r="Q11" s="14" t="s">
        <v>84</v>
      </c>
      <c r="R11" s="11"/>
      <c r="S11" s="11"/>
      <c r="T11" s="11"/>
      <c r="U11" s="11"/>
      <c r="V11" s="16"/>
      <c r="W11" s="16"/>
      <c r="X11" s="16"/>
      <c r="Y11" s="16"/>
      <c r="Z11" s="16"/>
      <c r="AA11" s="16"/>
      <c r="AB11" s="16"/>
      <c r="AC11" s="16"/>
      <c r="AD11" s="16"/>
      <c r="AE11" s="16"/>
      <c r="AF11" s="16"/>
      <c r="AG11" s="16"/>
      <c r="AH11" s="16"/>
      <c r="AI11" s="16"/>
      <c r="AJ11" s="16"/>
    </row>
    <row r="12" ht="18.0" hidden="1" customHeight="1">
      <c r="A12" s="17">
        <v>10.0</v>
      </c>
      <c r="B12" s="21" t="s">
        <v>85</v>
      </c>
      <c r="C12" s="20" t="s">
        <v>43</v>
      </c>
      <c r="D12" s="20" t="s">
        <v>86</v>
      </c>
      <c r="E12" s="20" t="s">
        <v>86</v>
      </c>
      <c r="F12" s="20" t="s">
        <v>28</v>
      </c>
      <c r="G12" s="21" t="s">
        <v>87</v>
      </c>
      <c r="H12" s="21" t="s">
        <v>47</v>
      </c>
      <c r="I12" s="20">
        <v>1.0</v>
      </c>
      <c r="J12" s="21"/>
      <c r="K12" s="21">
        <v>5.93</v>
      </c>
      <c r="L12" s="21">
        <v>10404.0</v>
      </c>
      <c r="M12" s="23">
        <f>0.0050075+0.0005835</f>
        <v>0.005591</v>
      </c>
      <c r="N12" s="21" t="s">
        <v>88</v>
      </c>
      <c r="O12" s="21"/>
      <c r="P12" s="20" t="s">
        <v>89</v>
      </c>
      <c r="Q12" s="20" t="s">
        <v>90</v>
      </c>
      <c r="R12" s="21"/>
      <c r="S12" s="21"/>
      <c r="T12" s="21"/>
      <c r="U12" s="21"/>
      <c r="V12" s="28"/>
      <c r="W12" s="28"/>
      <c r="X12" s="28"/>
      <c r="Y12" s="28"/>
      <c r="Z12" s="28"/>
      <c r="AA12" s="28"/>
      <c r="AB12" s="28"/>
      <c r="AC12" s="28"/>
      <c r="AD12" s="28"/>
      <c r="AE12" s="28"/>
      <c r="AF12" s="28"/>
      <c r="AG12" s="28"/>
      <c r="AH12" s="28"/>
      <c r="AI12" s="28"/>
      <c r="AJ12" s="28"/>
    </row>
    <row r="13" ht="18.0" hidden="1" customHeight="1">
      <c r="A13" s="11">
        <v>11.0</v>
      </c>
      <c r="B13" s="12" t="s">
        <v>91</v>
      </c>
      <c r="C13" s="13" t="s">
        <v>25</v>
      </c>
      <c r="D13" s="13" t="s">
        <v>92</v>
      </c>
      <c r="E13" s="13" t="s">
        <v>93</v>
      </c>
      <c r="F13" s="13" t="s">
        <v>28</v>
      </c>
      <c r="G13" s="12" t="s">
        <v>94</v>
      </c>
      <c r="H13" s="11" t="s">
        <v>47</v>
      </c>
      <c r="I13" s="14">
        <v>1.0</v>
      </c>
      <c r="J13" s="11"/>
      <c r="K13" s="11">
        <v>4.49</v>
      </c>
      <c r="L13" s="11">
        <v>11853.0</v>
      </c>
      <c r="M13" s="27">
        <f>0.005807+0.0003585</f>
        <v>0.0061655</v>
      </c>
      <c r="N13" s="12" t="s">
        <v>95</v>
      </c>
      <c r="O13" s="12"/>
      <c r="P13" s="14" t="s">
        <v>96</v>
      </c>
      <c r="Q13" s="14" t="s">
        <v>97</v>
      </c>
      <c r="R13" s="11"/>
      <c r="S13" s="11"/>
      <c r="T13" s="11"/>
      <c r="U13" s="11"/>
      <c r="V13" s="16"/>
      <c r="W13" s="16"/>
      <c r="X13" s="16"/>
      <c r="Y13" s="16"/>
      <c r="Z13" s="16"/>
      <c r="AA13" s="16"/>
      <c r="AB13" s="16"/>
      <c r="AC13" s="16"/>
      <c r="AD13" s="16"/>
      <c r="AE13" s="16"/>
      <c r="AF13" s="16"/>
      <c r="AG13" s="16"/>
      <c r="AH13" s="16"/>
      <c r="AI13" s="16"/>
      <c r="AJ13" s="16"/>
    </row>
    <row r="14" ht="18.0" hidden="1" customHeight="1">
      <c r="A14" s="17">
        <v>12.0</v>
      </c>
      <c r="B14" s="21" t="s">
        <v>98</v>
      </c>
      <c r="C14" s="20" t="s">
        <v>43</v>
      </c>
      <c r="D14" s="20" t="s">
        <v>99</v>
      </c>
      <c r="E14" s="20" t="s">
        <v>99</v>
      </c>
      <c r="F14" s="20" t="s">
        <v>28</v>
      </c>
      <c r="G14" s="20" t="s">
        <v>100</v>
      </c>
      <c r="H14" s="22" t="s">
        <v>47</v>
      </c>
      <c r="I14" s="17">
        <v>1.0</v>
      </c>
      <c r="J14" s="22"/>
      <c r="K14" s="22">
        <v>4.54</v>
      </c>
      <c r="L14" s="22">
        <v>20093.0</v>
      </c>
      <c r="M14" s="26">
        <f>0.009959+0.0002625</f>
        <v>0.0102215</v>
      </c>
      <c r="N14" s="21" t="s">
        <v>101</v>
      </c>
      <c r="O14" s="21"/>
      <c r="P14" s="22"/>
      <c r="Q14" s="22"/>
      <c r="R14" s="22"/>
      <c r="S14" s="22"/>
      <c r="T14" s="22"/>
      <c r="U14" s="22"/>
      <c r="V14" s="16"/>
      <c r="W14" s="16"/>
      <c r="X14" s="16"/>
      <c r="Y14" s="16"/>
      <c r="Z14" s="16"/>
      <c r="AA14" s="16"/>
      <c r="AB14" s="16"/>
      <c r="AC14" s="16"/>
      <c r="AD14" s="16"/>
      <c r="AE14" s="16"/>
      <c r="AF14" s="16"/>
      <c r="AG14" s="16"/>
      <c r="AH14" s="16"/>
      <c r="AI14" s="16"/>
      <c r="AJ14" s="16"/>
    </row>
    <row r="15" ht="18.0" hidden="1" customHeight="1">
      <c r="A15" s="11">
        <v>13.0</v>
      </c>
      <c r="B15" s="12" t="s">
        <v>102</v>
      </c>
      <c r="C15" s="13" t="s">
        <v>43</v>
      </c>
      <c r="D15" s="13" t="s">
        <v>103</v>
      </c>
      <c r="E15" s="13" t="s">
        <v>104</v>
      </c>
      <c r="F15" s="13" t="s">
        <v>28</v>
      </c>
      <c r="G15" s="12" t="s">
        <v>105</v>
      </c>
      <c r="H15" s="14" t="s">
        <v>30</v>
      </c>
      <c r="I15" s="14">
        <v>0.0</v>
      </c>
      <c r="J15" s="14" t="s">
        <v>106</v>
      </c>
      <c r="K15" s="11">
        <v>3.95</v>
      </c>
      <c r="L15" s="11">
        <v>13615.0</v>
      </c>
      <c r="M15" s="27">
        <f>0.006722+0.0002526</f>
        <v>0.0069746</v>
      </c>
      <c r="N15" s="12" t="s">
        <v>107</v>
      </c>
      <c r="O15" s="12"/>
      <c r="P15" s="11"/>
      <c r="Q15" s="11"/>
      <c r="R15" s="11"/>
      <c r="S15" s="11"/>
      <c r="T15" s="11"/>
      <c r="U15" s="11"/>
      <c r="V15" s="16"/>
      <c r="W15" s="16"/>
      <c r="X15" s="16"/>
      <c r="Y15" s="16"/>
      <c r="Z15" s="16"/>
      <c r="AA15" s="16"/>
      <c r="AB15" s="16"/>
      <c r="AC15" s="16"/>
      <c r="AD15" s="16"/>
      <c r="AE15" s="16"/>
      <c r="AF15" s="16"/>
      <c r="AG15" s="16"/>
      <c r="AH15" s="16"/>
      <c r="AI15" s="16"/>
      <c r="AJ15" s="16"/>
    </row>
    <row r="16" ht="18.0" hidden="1" customHeight="1">
      <c r="A16" s="17">
        <v>14.0</v>
      </c>
      <c r="B16" s="21" t="s">
        <v>108</v>
      </c>
      <c r="C16" s="20" t="s">
        <v>43</v>
      </c>
      <c r="D16" s="20" t="s">
        <v>109</v>
      </c>
      <c r="E16" s="20" t="s">
        <v>109</v>
      </c>
      <c r="F16" s="20" t="s">
        <v>28</v>
      </c>
      <c r="G16" s="21" t="s">
        <v>110</v>
      </c>
      <c r="H16" s="22" t="s">
        <v>47</v>
      </c>
      <c r="I16" s="17">
        <v>1.0</v>
      </c>
      <c r="J16" s="22"/>
      <c r="K16" s="22">
        <v>16.45</v>
      </c>
      <c r="L16" s="22">
        <v>18761.0</v>
      </c>
      <c r="M16" s="26">
        <f>0.008642+0.0022155</f>
        <v>0.0108575</v>
      </c>
      <c r="N16" s="21" t="s">
        <v>111</v>
      </c>
      <c r="O16" s="21"/>
      <c r="P16" s="22"/>
      <c r="Q16" s="22"/>
      <c r="R16" s="22"/>
      <c r="S16" s="22"/>
      <c r="T16" s="22"/>
      <c r="U16" s="22"/>
      <c r="V16" s="16"/>
      <c r="W16" s="16"/>
      <c r="X16" s="16"/>
      <c r="Y16" s="16"/>
      <c r="Z16" s="16"/>
      <c r="AA16" s="16"/>
      <c r="AB16" s="16"/>
      <c r="AC16" s="16"/>
      <c r="AD16" s="16"/>
      <c r="AE16" s="16"/>
      <c r="AF16" s="16"/>
      <c r="AG16" s="16"/>
      <c r="AH16" s="16"/>
      <c r="AI16" s="16"/>
      <c r="AJ16" s="16"/>
    </row>
    <row r="17" ht="18.0" hidden="1" customHeight="1">
      <c r="A17" s="11">
        <v>15.0</v>
      </c>
      <c r="B17" s="12" t="s">
        <v>112</v>
      </c>
      <c r="C17" s="13" t="s">
        <v>43</v>
      </c>
      <c r="D17" s="13" t="s">
        <v>113</v>
      </c>
      <c r="E17" s="13" t="s">
        <v>114</v>
      </c>
      <c r="F17" s="13" t="s">
        <v>28</v>
      </c>
      <c r="G17" s="13" t="s">
        <v>115</v>
      </c>
      <c r="H17" s="14" t="s">
        <v>30</v>
      </c>
      <c r="I17" s="14">
        <v>0.0</v>
      </c>
      <c r="J17" s="11"/>
      <c r="K17" s="11">
        <v>4.67</v>
      </c>
      <c r="L17" s="11">
        <v>17936.0</v>
      </c>
      <c r="M17" s="27">
        <f>0.008851+0.000351</f>
        <v>0.009202</v>
      </c>
      <c r="N17" s="12" t="s">
        <v>116</v>
      </c>
      <c r="O17" s="12"/>
      <c r="P17" s="11"/>
      <c r="Q17" s="11"/>
      <c r="R17" s="11"/>
      <c r="S17" s="11"/>
      <c r="T17" s="11"/>
      <c r="U17" s="11"/>
      <c r="V17" s="16"/>
      <c r="W17" s="16"/>
      <c r="X17" s="16"/>
      <c r="Y17" s="16"/>
      <c r="Z17" s="16"/>
      <c r="AA17" s="16"/>
      <c r="AB17" s="16"/>
      <c r="AC17" s="16"/>
      <c r="AD17" s="16"/>
      <c r="AE17" s="16"/>
      <c r="AF17" s="16"/>
      <c r="AG17" s="16"/>
      <c r="AH17" s="16"/>
      <c r="AI17" s="16"/>
      <c r="AJ17" s="16"/>
    </row>
    <row r="18" ht="18.0" hidden="1" customHeight="1">
      <c r="A18" s="17">
        <v>16.0</v>
      </c>
      <c r="B18" s="21" t="s">
        <v>117</v>
      </c>
      <c r="C18" s="20" t="s">
        <v>118</v>
      </c>
      <c r="D18" s="20" t="s">
        <v>119</v>
      </c>
      <c r="E18" s="20" t="s">
        <v>120</v>
      </c>
      <c r="F18" s="20" t="s">
        <v>28</v>
      </c>
      <c r="G18" s="21" t="s">
        <v>121</v>
      </c>
      <c r="H18" s="22" t="s">
        <v>47</v>
      </c>
      <c r="I18" s="17">
        <v>1.0</v>
      </c>
      <c r="J18" s="22"/>
      <c r="K18" s="22">
        <v>3.91</v>
      </c>
      <c r="L18" s="22">
        <v>13190.0</v>
      </c>
      <c r="M18" s="26">
        <f>0.0065245+0.0002115</f>
        <v>0.006736</v>
      </c>
      <c r="N18" s="21" t="s">
        <v>122</v>
      </c>
      <c r="O18" s="21"/>
      <c r="P18" s="22"/>
      <c r="Q18" s="22"/>
      <c r="R18" s="22"/>
      <c r="S18" s="22"/>
      <c r="T18" s="22"/>
      <c r="U18" s="22"/>
      <c r="V18" s="16"/>
      <c r="W18" s="16"/>
      <c r="X18" s="16"/>
      <c r="Y18" s="16"/>
      <c r="Z18" s="16"/>
      <c r="AA18" s="16"/>
      <c r="AB18" s="16"/>
      <c r="AC18" s="16"/>
      <c r="AD18" s="16"/>
      <c r="AE18" s="16"/>
      <c r="AF18" s="16"/>
      <c r="AG18" s="16"/>
      <c r="AH18" s="16"/>
      <c r="AI18" s="16"/>
      <c r="AJ18" s="16"/>
    </row>
    <row r="19" ht="18.0" hidden="1" customHeight="1">
      <c r="A19" s="11">
        <v>17.0</v>
      </c>
      <c r="B19" s="12" t="s">
        <v>123</v>
      </c>
      <c r="C19" s="13" t="s">
        <v>118</v>
      </c>
      <c r="D19" s="13" t="s">
        <v>124</v>
      </c>
      <c r="E19" s="13" t="s">
        <v>124</v>
      </c>
      <c r="F19" s="13" t="s">
        <v>28</v>
      </c>
      <c r="G19" s="12" t="s">
        <v>125</v>
      </c>
      <c r="H19" s="11" t="s">
        <v>47</v>
      </c>
      <c r="I19" s="14">
        <v>1.0</v>
      </c>
      <c r="J19" s="11"/>
      <c r="K19" s="11">
        <v>4.17</v>
      </c>
      <c r="L19" s="11">
        <v>13603.0</v>
      </c>
      <c r="M19" s="27">
        <f>0.0067135+0.000264</f>
        <v>0.0069775</v>
      </c>
      <c r="N19" s="12" t="s">
        <v>126</v>
      </c>
      <c r="O19" s="12"/>
      <c r="P19" s="11"/>
      <c r="Q19" s="11"/>
      <c r="R19" s="11"/>
      <c r="S19" s="11"/>
      <c r="T19" s="11"/>
      <c r="U19" s="11"/>
      <c r="V19" s="16"/>
      <c r="W19" s="16"/>
      <c r="X19" s="16"/>
      <c r="Y19" s="16"/>
      <c r="Z19" s="16"/>
      <c r="AA19" s="16"/>
      <c r="AB19" s="16"/>
      <c r="AC19" s="16"/>
      <c r="AD19" s="16"/>
      <c r="AE19" s="16"/>
      <c r="AF19" s="16"/>
      <c r="AG19" s="16"/>
      <c r="AH19" s="16"/>
      <c r="AI19" s="16"/>
      <c r="AJ19" s="16"/>
    </row>
    <row r="20" ht="18.0" hidden="1" customHeight="1">
      <c r="A20" s="17">
        <v>18.0</v>
      </c>
      <c r="B20" s="21" t="s">
        <v>127</v>
      </c>
      <c r="C20" s="20" t="s">
        <v>25</v>
      </c>
      <c r="D20" s="20" t="s">
        <v>128</v>
      </c>
      <c r="E20" s="20" t="s">
        <v>128</v>
      </c>
      <c r="F20" s="20" t="s">
        <v>28</v>
      </c>
      <c r="G20" s="20" t="s">
        <v>129</v>
      </c>
      <c r="H20" s="22" t="s">
        <v>47</v>
      </c>
      <c r="I20" s="17">
        <v>1.0</v>
      </c>
      <c r="J20" s="22"/>
      <c r="K20" s="22">
        <v>3.53</v>
      </c>
      <c r="L20" s="22">
        <v>14587.0</v>
      </c>
      <c r="M20" s="26">
        <f>0.0072435+0.00015</f>
        <v>0.0073935</v>
      </c>
      <c r="N20" s="21" t="s">
        <v>130</v>
      </c>
      <c r="O20" s="21"/>
      <c r="P20" s="22"/>
      <c r="Q20" s="22"/>
      <c r="R20" s="22"/>
      <c r="S20" s="22"/>
      <c r="T20" s="22"/>
      <c r="U20" s="22"/>
      <c r="V20" s="16"/>
      <c r="W20" s="16"/>
      <c r="X20" s="16"/>
      <c r="Y20" s="16"/>
      <c r="Z20" s="16"/>
      <c r="AA20" s="16"/>
      <c r="AB20" s="16"/>
      <c r="AC20" s="16"/>
      <c r="AD20" s="16"/>
      <c r="AE20" s="16"/>
      <c r="AF20" s="16"/>
      <c r="AG20" s="16"/>
      <c r="AH20" s="16"/>
      <c r="AI20" s="16"/>
      <c r="AJ20" s="16"/>
    </row>
    <row r="21" ht="18.0" hidden="1" customHeight="1">
      <c r="A21" s="11">
        <v>19.0</v>
      </c>
      <c r="B21" s="12" t="s">
        <v>131</v>
      </c>
      <c r="C21" s="13" t="s">
        <v>43</v>
      </c>
      <c r="D21" s="13" t="s">
        <v>132</v>
      </c>
      <c r="E21" s="13" t="s">
        <v>133</v>
      </c>
      <c r="F21" s="13" t="s">
        <v>28</v>
      </c>
      <c r="G21" s="13" t="s">
        <v>134</v>
      </c>
      <c r="H21" s="11" t="s">
        <v>135</v>
      </c>
      <c r="I21" s="14">
        <v>0.0</v>
      </c>
      <c r="J21" s="14" t="s">
        <v>136</v>
      </c>
      <c r="K21" s="11">
        <v>3.91</v>
      </c>
      <c r="L21" s="11">
        <v>15130.0</v>
      </c>
      <c r="M21" s="27">
        <f>0.007481+0.000252</f>
        <v>0.007733</v>
      </c>
      <c r="N21" s="12" t="s">
        <v>137</v>
      </c>
      <c r="O21" s="12"/>
      <c r="P21" s="11"/>
      <c r="Q21" s="11"/>
      <c r="R21" s="11"/>
      <c r="S21" s="11"/>
      <c r="T21" s="11"/>
      <c r="U21" s="11"/>
      <c r="V21" s="16"/>
      <c r="W21" s="16"/>
      <c r="X21" s="16"/>
      <c r="Y21" s="16"/>
      <c r="Z21" s="16"/>
      <c r="AA21" s="16"/>
      <c r="AB21" s="16"/>
      <c r="AC21" s="16"/>
      <c r="AD21" s="16"/>
      <c r="AE21" s="16"/>
      <c r="AF21" s="16"/>
      <c r="AG21" s="16"/>
      <c r="AH21" s="16"/>
      <c r="AI21" s="16"/>
      <c r="AJ21" s="16"/>
    </row>
    <row r="22" ht="18.0" hidden="1" customHeight="1">
      <c r="A22" s="17">
        <v>20.0</v>
      </c>
      <c r="B22" s="21" t="s">
        <v>138</v>
      </c>
      <c r="C22" s="20" t="s">
        <v>43</v>
      </c>
      <c r="D22" s="20" t="s">
        <v>139</v>
      </c>
      <c r="E22" s="20" t="s">
        <v>139</v>
      </c>
      <c r="F22" s="20" t="s">
        <v>140</v>
      </c>
      <c r="G22" s="20" t="s">
        <v>141</v>
      </c>
      <c r="H22" s="22" t="s">
        <v>135</v>
      </c>
      <c r="I22" s="17">
        <v>0.0</v>
      </c>
      <c r="J22" s="22"/>
      <c r="K22" s="22">
        <v>45.08</v>
      </c>
      <c r="L22" s="22">
        <v>31372.0</v>
      </c>
      <c r="M22" s="26">
        <f>0.013798+0.005664</f>
        <v>0.019462</v>
      </c>
      <c r="N22" s="21" t="s">
        <v>142</v>
      </c>
      <c r="O22" s="21"/>
      <c r="P22" s="22"/>
      <c r="Q22" s="22"/>
      <c r="R22" s="22"/>
      <c r="S22" s="22"/>
      <c r="T22" s="22"/>
      <c r="U22" s="22"/>
      <c r="V22" s="16"/>
      <c r="W22" s="16"/>
      <c r="X22" s="16"/>
      <c r="Y22" s="16"/>
      <c r="Z22" s="16"/>
      <c r="AA22" s="16"/>
      <c r="AB22" s="16"/>
      <c r="AC22" s="16"/>
      <c r="AD22" s="16"/>
      <c r="AE22" s="16"/>
      <c r="AF22" s="16"/>
      <c r="AG22" s="16"/>
      <c r="AH22" s="16"/>
      <c r="AI22" s="16"/>
      <c r="AJ22" s="16"/>
    </row>
    <row r="23" ht="18.0" hidden="1" customHeight="1">
      <c r="A23" s="11">
        <v>21.0</v>
      </c>
      <c r="B23" s="12" t="s">
        <v>143</v>
      </c>
      <c r="C23" s="12"/>
      <c r="D23" s="13" t="s">
        <v>144</v>
      </c>
      <c r="E23" s="13" t="s">
        <v>145</v>
      </c>
      <c r="F23" s="12"/>
      <c r="G23" s="12" t="s">
        <v>146</v>
      </c>
      <c r="H23" s="11" t="s">
        <v>135</v>
      </c>
      <c r="I23" s="14">
        <v>0.0</v>
      </c>
      <c r="J23" s="11"/>
      <c r="K23" s="11">
        <v>6.74</v>
      </c>
      <c r="L23" s="11">
        <v>21386.0</v>
      </c>
      <c r="M23" s="27">
        <f>0.0105355+0.0004725</f>
        <v>0.011008</v>
      </c>
      <c r="N23" s="12" t="s">
        <v>147</v>
      </c>
      <c r="O23" s="12"/>
      <c r="P23" s="11"/>
      <c r="Q23" s="11"/>
      <c r="R23" s="11"/>
      <c r="S23" s="11"/>
      <c r="T23" s="11"/>
      <c r="U23" s="11"/>
      <c r="V23" s="16"/>
      <c r="W23" s="16"/>
      <c r="X23" s="16"/>
      <c r="Y23" s="16"/>
      <c r="Z23" s="16"/>
      <c r="AA23" s="16"/>
      <c r="AB23" s="16"/>
      <c r="AC23" s="16"/>
      <c r="AD23" s="16"/>
      <c r="AE23" s="16"/>
      <c r="AF23" s="16"/>
      <c r="AG23" s="16"/>
      <c r="AH23" s="16"/>
      <c r="AI23" s="16"/>
      <c r="AJ23" s="16"/>
    </row>
    <row r="24" ht="18.0" hidden="1" customHeight="1">
      <c r="A24" s="17">
        <v>22.0</v>
      </c>
      <c r="B24" s="21" t="s">
        <v>148</v>
      </c>
      <c r="C24" s="21"/>
      <c r="D24" s="20" t="s">
        <v>149</v>
      </c>
      <c r="E24" s="20" t="s">
        <v>149</v>
      </c>
      <c r="F24" s="21"/>
      <c r="G24" s="21" t="s">
        <v>150</v>
      </c>
      <c r="H24" s="22" t="s">
        <v>47</v>
      </c>
      <c r="I24" s="17">
        <v>1.0</v>
      </c>
      <c r="J24" s="22"/>
      <c r="K24" s="22">
        <v>3.68</v>
      </c>
      <c r="L24" s="22">
        <v>21055.0</v>
      </c>
      <c r="M24" s="26">
        <f>0.0104715+0.000168</f>
        <v>0.0106395</v>
      </c>
      <c r="N24" s="21" t="s">
        <v>151</v>
      </c>
      <c r="O24" s="21"/>
      <c r="P24" s="22"/>
      <c r="Q24" s="22"/>
      <c r="R24" s="22"/>
      <c r="S24" s="22"/>
      <c r="T24" s="22"/>
      <c r="U24" s="22"/>
      <c r="V24" s="16"/>
      <c r="W24" s="16"/>
      <c r="X24" s="16"/>
      <c r="Y24" s="16"/>
      <c r="Z24" s="16"/>
      <c r="AA24" s="16"/>
      <c r="AB24" s="16"/>
      <c r="AC24" s="16"/>
      <c r="AD24" s="16"/>
      <c r="AE24" s="16"/>
      <c r="AF24" s="16"/>
      <c r="AG24" s="16"/>
      <c r="AH24" s="16"/>
      <c r="AI24" s="16"/>
      <c r="AJ24" s="16"/>
    </row>
    <row r="25" ht="18.0" hidden="1" customHeight="1">
      <c r="A25" s="11">
        <v>23.0</v>
      </c>
      <c r="B25" s="12" t="s">
        <v>152</v>
      </c>
      <c r="C25" s="12"/>
      <c r="D25" s="13" t="s">
        <v>153</v>
      </c>
      <c r="E25" s="13" t="s">
        <v>154</v>
      </c>
      <c r="F25" s="12"/>
      <c r="G25" s="12" t="s">
        <v>155</v>
      </c>
      <c r="H25" s="11" t="s">
        <v>135</v>
      </c>
      <c r="I25" s="14">
        <v>0.0</v>
      </c>
      <c r="J25" s="11"/>
      <c r="K25" s="11">
        <v>4.78</v>
      </c>
      <c r="L25" s="11">
        <v>21043.0</v>
      </c>
      <c r="M25" s="27">
        <f>0.0104075+0.000342</f>
        <v>0.0107495</v>
      </c>
      <c r="N25" s="12" t="s">
        <v>156</v>
      </c>
      <c r="O25" s="12"/>
      <c r="P25" s="11"/>
      <c r="Q25" s="11"/>
      <c r="R25" s="11"/>
      <c r="S25" s="11"/>
      <c r="T25" s="11"/>
      <c r="U25" s="11"/>
      <c r="V25" s="16"/>
      <c r="W25" s="16"/>
      <c r="X25" s="16"/>
      <c r="Y25" s="16"/>
      <c r="Z25" s="16"/>
      <c r="AA25" s="16"/>
      <c r="AB25" s="16"/>
      <c r="AC25" s="16"/>
      <c r="AD25" s="16"/>
      <c r="AE25" s="16"/>
      <c r="AF25" s="16"/>
      <c r="AG25" s="16"/>
      <c r="AH25" s="16"/>
      <c r="AI25" s="16"/>
      <c r="AJ25" s="16"/>
    </row>
    <row r="26" ht="18.0" hidden="1" customHeight="1">
      <c r="A26" s="17">
        <v>24.0</v>
      </c>
      <c r="B26" s="21" t="s">
        <v>157</v>
      </c>
      <c r="C26" s="21"/>
      <c r="D26" s="20" t="s">
        <v>158</v>
      </c>
      <c r="E26" s="20" t="s">
        <v>158</v>
      </c>
      <c r="F26" s="21"/>
      <c r="G26" s="21" t="s">
        <v>159</v>
      </c>
      <c r="H26" s="22" t="s">
        <v>135</v>
      </c>
      <c r="I26" s="17">
        <v>0.0</v>
      </c>
      <c r="J26" s="22"/>
      <c r="K26" s="22">
        <v>4.54</v>
      </c>
      <c r="L26" s="22">
        <v>22038.0</v>
      </c>
      <c r="M26" s="26">
        <f>0.0108875+0.0003945</f>
        <v>0.011282</v>
      </c>
      <c r="N26" s="21" t="s">
        <v>160</v>
      </c>
      <c r="O26" s="21"/>
      <c r="P26" s="22"/>
      <c r="Q26" s="22"/>
      <c r="R26" s="22"/>
      <c r="S26" s="22"/>
      <c r="T26" s="22"/>
      <c r="U26" s="22"/>
      <c r="V26" s="16"/>
      <c r="W26" s="16"/>
      <c r="X26" s="16"/>
      <c r="Y26" s="16"/>
      <c r="Z26" s="16"/>
      <c r="AA26" s="16"/>
      <c r="AB26" s="16"/>
      <c r="AC26" s="16"/>
      <c r="AD26" s="16"/>
      <c r="AE26" s="16"/>
      <c r="AF26" s="16"/>
      <c r="AG26" s="16"/>
      <c r="AH26" s="16"/>
      <c r="AI26" s="16"/>
      <c r="AJ26" s="16"/>
    </row>
    <row r="27" ht="18.0" hidden="1" customHeight="1">
      <c r="A27" s="11">
        <v>25.0</v>
      </c>
      <c r="B27" s="12" t="s">
        <v>161</v>
      </c>
      <c r="C27" s="12"/>
      <c r="D27" s="13" t="s">
        <v>162</v>
      </c>
      <c r="E27" s="13" t="s">
        <v>162</v>
      </c>
      <c r="F27" s="12"/>
      <c r="G27" s="12" t="s">
        <v>163</v>
      </c>
      <c r="H27" s="11" t="s">
        <v>47</v>
      </c>
      <c r="I27" s="14">
        <v>1.0</v>
      </c>
      <c r="J27" s="11"/>
      <c r="K27" s="11">
        <v>6.34</v>
      </c>
      <c r="L27" s="11">
        <v>20223.0</v>
      </c>
      <c r="M27" s="27">
        <f>0.010074+0.0001125</f>
        <v>0.0101865</v>
      </c>
      <c r="N27" s="12" t="s">
        <v>164</v>
      </c>
      <c r="O27" s="12"/>
      <c r="P27" s="11"/>
      <c r="Q27" s="11"/>
      <c r="R27" s="11"/>
      <c r="S27" s="11"/>
      <c r="T27" s="11"/>
      <c r="U27" s="11"/>
      <c r="V27" s="16"/>
      <c r="W27" s="16"/>
      <c r="X27" s="16"/>
      <c r="Y27" s="16"/>
      <c r="Z27" s="16"/>
      <c r="AA27" s="16"/>
      <c r="AB27" s="16"/>
      <c r="AC27" s="16"/>
      <c r="AD27" s="16"/>
      <c r="AE27" s="16"/>
      <c r="AF27" s="16"/>
      <c r="AG27" s="16"/>
      <c r="AH27" s="16"/>
      <c r="AI27" s="16"/>
      <c r="AJ27" s="16"/>
    </row>
    <row r="28" ht="18.0" hidden="1" customHeight="1">
      <c r="A28" s="17">
        <v>26.0</v>
      </c>
      <c r="B28" s="21" t="s">
        <v>165</v>
      </c>
      <c r="C28" s="21"/>
      <c r="D28" s="20" t="s">
        <v>166</v>
      </c>
      <c r="E28" s="20" t="s">
        <v>166</v>
      </c>
      <c r="F28" s="21"/>
      <c r="G28" s="21" t="s">
        <v>167</v>
      </c>
      <c r="H28" s="17" t="s">
        <v>39</v>
      </c>
      <c r="I28" s="17">
        <v>1.0</v>
      </c>
      <c r="J28" s="22"/>
      <c r="K28" s="22">
        <v>4.66</v>
      </c>
      <c r="L28" s="22">
        <v>21434.0</v>
      </c>
      <c r="M28" s="26">
        <f>0.010615+0.000306</f>
        <v>0.010921</v>
      </c>
      <c r="N28" s="21" t="s">
        <v>168</v>
      </c>
      <c r="O28" s="21"/>
      <c r="P28" s="22"/>
      <c r="Q28" s="22"/>
      <c r="R28" s="22"/>
      <c r="S28" s="22"/>
      <c r="T28" s="22"/>
      <c r="U28" s="22"/>
      <c r="V28" s="16"/>
      <c r="W28" s="16"/>
      <c r="X28" s="16"/>
      <c r="Y28" s="16"/>
      <c r="Z28" s="16"/>
      <c r="AA28" s="16"/>
      <c r="AB28" s="16"/>
      <c r="AC28" s="16"/>
      <c r="AD28" s="16"/>
      <c r="AE28" s="16"/>
      <c r="AF28" s="16"/>
      <c r="AG28" s="16"/>
      <c r="AH28" s="16"/>
      <c r="AI28" s="16"/>
      <c r="AJ28" s="16"/>
    </row>
    <row r="29" ht="18.0" hidden="1" customHeight="1">
      <c r="A29" s="11">
        <v>27.0</v>
      </c>
      <c r="B29" s="12" t="s">
        <v>169</v>
      </c>
      <c r="C29" s="12"/>
      <c r="D29" s="13" t="s">
        <v>170</v>
      </c>
      <c r="E29" s="13" t="s">
        <v>170</v>
      </c>
      <c r="F29" s="12"/>
      <c r="G29" s="12" t="s">
        <v>171</v>
      </c>
      <c r="H29" s="11" t="s">
        <v>47</v>
      </c>
      <c r="I29" s="14">
        <v>1.0</v>
      </c>
      <c r="J29" s="11"/>
      <c r="K29" s="11">
        <v>4.76</v>
      </c>
      <c r="L29" s="11">
        <v>22044.0</v>
      </c>
      <c r="M29" s="27">
        <f>0.010953+0.000207</f>
        <v>0.01116</v>
      </c>
      <c r="N29" s="12" t="s">
        <v>172</v>
      </c>
      <c r="O29" s="12"/>
      <c r="P29" s="11"/>
      <c r="Q29" s="11"/>
      <c r="R29" s="11"/>
      <c r="S29" s="11"/>
      <c r="T29" s="11"/>
      <c r="U29" s="11"/>
      <c r="V29" s="16"/>
      <c r="W29" s="16"/>
      <c r="X29" s="16"/>
      <c r="Y29" s="16"/>
      <c r="Z29" s="16"/>
      <c r="AA29" s="16"/>
      <c r="AB29" s="16"/>
      <c r="AC29" s="16"/>
      <c r="AD29" s="16"/>
      <c r="AE29" s="16"/>
      <c r="AF29" s="16"/>
      <c r="AG29" s="16"/>
      <c r="AH29" s="16"/>
      <c r="AI29" s="16"/>
      <c r="AJ29" s="16"/>
    </row>
    <row r="30" ht="18.0" hidden="1" customHeight="1">
      <c r="A30" s="17">
        <v>28.0</v>
      </c>
      <c r="B30" s="29" t="s">
        <v>173</v>
      </c>
      <c r="C30" s="30"/>
      <c r="D30" s="20" t="s">
        <v>174</v>
      </c>
      <c r="E30" s="20" t="s">
        <v>174</v>
      </c>
      <c r="F30" s="21"/>
      <c r="G30" s="21" t="s">
        <v>175</v>
      </c>
      <c r="H30" s="22" t="s">
        <v>39</v>
      </c>
      <c r="I30" s="17">
        <v>1.0</v>
      </c>
      <c r="J30" s="22"/>
      <c r="K30" s="22">
        <v>5.15</v>
      </c>
      <c r="L30" s="22">
        <v>17085.0</v>
      </c>
      <c r="M30" s="26" t="s">
        <v>176</v>
      </c>
      <c r="N30" s="22"/>
      <c r="O30" s="21"/>
      <c r="P30" s="22"/>
      <c r="Q30" s="22"/>
      <c r="R30" s="22"/>
      <c r="S30" s="22"/>
      <c r="T30" s="22"/>
      <c r="U30" s="22"/>
      <c r="V30" s="16"/>
      <c r="W30" s="16"/>
      <c r="X30" s="16"/>
      <c r="Y30" s="16"/>
      <c r="Z30" s="16"/>
      <c r="AA30" s="16"/>
      <c r="AB30" s="16"/>
      <c r="AC30" s="16"/>
      <c r="AD30" s="16"/>
      <c r="AE30" s="16"/>
      <c r="AF30" s="16"/>
      <c r="AG30" s="16"/>
      <c r="AH30" s="16"/>
      <c r="AI30" s="16"/>
      <c r="AJ30" s="16"/>
    </row>
    <row r="31" ht="18.0" hidden="1" customHeight="1">
      <c r="A31" s="11">
        <v>29.0</v>
      </c>
      <c r="B31" s="31" t="s">
        <v>177</v>
      </c>
      <c r="C31" s="31"/>
      <c r="D31" s="13" t="s">
        <v>178</v>
      </c>
      <c r="E31" s="13" t="s">
        <v>178</v>
      </c>
      <c r="F31" s="12"/>
      <c r="G31" s="12" t="s">
        <v>179</v>
      </c>
      <c r="H31" s="11" t="s">
        <v>39</v>
      </c>
      <c r="I31" s="14">
        <v>1.0</v>
      </c>
      <c r="J31" s="11"/>
      <c r="K31" s="11">
        <v>3.95</v>
      </c>
      <c r="L31" s="11">
        <v>14799.0</v>
      </c>
      <c r="M31" s="27" t="s">
        <v>176</v>
      </c>
      <c r="N31" s="11"/>
      <c r="O31" s="12"/>
      <c r="P31" s="11"/>
      <c r="Q31" s="11"/>
      <c r="R31" s="11"/>
      <c r="S31" s="11"/>
      <c r="T31" s="11"/>
      <c r="U31" s="11"/>
      <c r="V31" s="16"/>
      <c r="W31" s="16"/>
      <c r="X31" s="16"/>
      <c r="Y31" s="16"/>
      <c r="Z31" s="16"/>
      <c r="AA31" s="16"/>
      <c r="AB31" s="16"/>
      <c r="AC31" s="16"/>
      <c r="AD31" s="16"/>
      <c r="AE31" s="16"/>
      <c r="AF31" s="16"/>
      <c r="AG31" s="16"/>
      <c r="AH31" s="16"/>
      <c r="AI31" s="16"/>
      <c r="AJ31" s="16"/>
    </row>
    <row r="32" ht="18.0" hidden="1" customHeight="1">
      <c r="A32" s="17">
        <v>30.0</v>
      </c>
      <c r="B32" s="32" t="s">
        <v>180</v>
      </c>
      <c r="C32" s="33" t="s">
        <v>43</v>
      </c>
      <c r="D32" s="20" t="s">
        <v>181</v>
      </c>
      <c r="E32" s="20" t="s">
        <v>181</v>
      </c>
      <c r="F32" s="20" t="s">
        <v>28</v>
      </c>
      <c r="G32" s="21" t="s">
        <v>182</v>
      </c>
      <c r="H32" s="22" t="s">
        <v>39</v>
      </c>
      <c r="I32" s="17">
        <v>1.0</v>
      </c>
      <c r="J32" s="22"/>
      <c r="K32" s="22">
        <v>2.86</v>
      </c>
      <c r="L32" s="22">
        <v>4278.0</v>
      </c>
      <c r="M32" s="26" t="s">
        <v>183</v>
      </c>
      <c r="N32" s="22"/>
      <c r="O32" s="21"/>
      <c r="P32" s="22"/>
      <c r="Q32" s="22"/>
      <c r="R32" s="22"/>
      <c r="S32" s="22"/>
      <c r="T32" s="22"/>
      <c r="U32" s="22"/>
      <c r="V32" s="16"/>
      <c r="W32" s="16"/>
      <c r="X32" s="16"/>
      <c r="Y32" s="16"/>
      <c r="Z32" s="16"/>
      <c r="AA32" s="16"/>
      <c r="AB32" s="16"/>
      <c r="AC32" s="16"/>
      <c r="AD32" s="16"/>
      <c r="AE32" s="16"/>
      <c r="AF32" s="16"/>
      <c r="AG32" s="16"/>
      <c r="AH32" s="16"/>
      <c r="AI32" s="16"/>
      <c r="AJ32" s="16"/>
    </row>
    <row r="33" ht="18.0" hidden="1" customHeight="1">
      <c r="A33" s="11">
        <v>31.0</v>
      </c>
      <c r="B33" s="31" t="s">
        <v>184</v>
      </c>
      <c r="C33" s="34" t="s">
        <v>185</v>
      </c>
      <c r="D33" s="13" t="s">
        <v>186</v>
      </c>
      <c r="E33" s="13" t="s">
        <v>187</v>
      </c>
      <c r="F33" s="13" t="s">
        <v>140</v>
      </c>
      <c r="G33" s="12" t="s">
        <v>188</v>
      </c>
      <c r="H33" s="14" t="s">
        <v>39</v>
      </c>
      <c r="I33" s="14">
        <v>1.0</v>
      </c>
      <c r="J33" s="14" t="s">
        <v>83</v>
      </c>
      <c r="K33" s="11">
        <v>5.64</v>
      </c>
      <c r="L33" s="11">
        <v>16150.0</v>
      </c>
      <c r="M33" s="27" t="s">
        <v>176</v>
      </c>
      <c r="N33" s="11"/>
      <c r="O33" s="12"/>
      <c r="P33" s="11"/>
      <c r="Q33" s="11"/>
      <c r="R33" s="11"/>
      <c r="S33" s="11"/>
      <c r="T33" s="11"/>
      <c r="U33" s="11"/>
      <c r="V33" s="16"/>
      <c r="W33" s="16"/>
      <c r="X33" s="16"/>
      <c r="Y33" s="16"/>
      <c r="Z33" s="16"/>
      <c r="AA33" s="16"/>
      <c r="AB33" s="16"/>
      <c r="AC33" s="16"/>
      <c r="AD33" s="16"/>
      <c r="AE33" s="16"/>
      <c r="AF33" s="16"/>
      <c r="AG33" s="16"/>
      <c r="AH33" s="16"/>
      <c r="AI33" s="16"/>
      <c r="AJ33" s="16"/>
    </row>
    <row r="34" ht="18.0" hidden="1" customHeight="1">
      <c r="A34" s="17">
        <v>32.0</v>
      </c>
      <c r="B34" s="32" t="s">
        <v>189</v>
      </c>
      <c r="C34" s="33" t="s">
        <v>43</v>
      </c>
      <c r="D34" s="20" t="s">
        <v>190</v>
      </c>
      <c r="E34" s="20" t="s">
        <v>190</v>
      </c>
      <c r="F34" s="20" t="s">
        <v>28</v>
      </c>
      <c r="G34" s="21" t="s">
        <v>191</v>
      </c>
      <c r="H34" s="22" t="s">
        <v>39</v>
      </c>
      <c r="I34" s="17">
        <v>1.0</v>
      </c>
      <c r="J34" s="22"/>
      <c r="K34" s="22">
        <v>4.89</v>
      </c>
      <c r="L34" s="22">
        <v>6657.0</v>
      </c>
      <c r="M34" s="26"/>
      <c r="N34" s="22"/>
      <c r="O34" s="21"/>
      <c r="P34" s="22"/>
      <c r="Q34" s="22"/>
      <c r="R34" s="22"/>
      <c r="S34" s="22"/>
      <c r="T34" s="22"/>
      <c r="U34" s="22"/>
      <c r="V34" s="16"/>
      <c r="W34" s="16"/>
      <c r="X34" s="16"/>
      <c r="Y34" s="16"/>
      <c r="Z34" s="16"/>
      <c r="AA34" s="16"/>
      <c r="AB34" s="16"/>
      <c r="AC34" s="16"/>
      <c r="AD34" s="16"/>
      <c r="AE34" s="16"/>
      <c r="AF34" s="16"/>
      <c r="AG34" s="16"/>
      <c r="AH34" s="16"/>
      <c r="AI34" s="16"/>
      <c r="AJ34" s="16"/>
    </row>
    <row r="35" ht="18.0" hidden="1" customHeight="1">
      <c r="A35" s="11">
        <v>33.0</v>
      </c>
      <c r="B35" s="31" t="s">
        <v>192</v>
      </c>
      <c r="C35" s="34" t="s">
        <v>25</v>
      </c>
      <c r="D35" s="13" t="s">
        <v>193</v>
      </c>
      <c r="E35" s="13" t="s">
        <v>193</v>
      </c>
      <c r="F35" s="13" t="s">
        <v>28</v>
      </c>
      <c r="G35" s="12" t="s">
        <v>194</v>
      </c>
      <c r="H35" s="11" t="s">
        <v>39</v>
      </c>
      <c r="I35" s="14">
        <v>1.0</v>
      </c>
      <c r="J35" s="11"/>
      <c r="K35" s="11">
        <v>3.94</v>
      </c>
      <c r="L35" s="11">
        <v>10591.0</v>
      </c>
      <c r="M35" s="27" t="s">
        <v>176</v>
      </c>
      <c r="N35" s="11"/>
      <c r="O35" s="12"/>
      <c r="P35" s="11"/>
      <c r="Q35" s="11"/>
      <c r="R35" s="11"/>
      <c r="S35" s="11"/>
      <c r="T35" s="11"/>
      <c r="U35" s="11"/>
      <c r="V35" s="16"/>
      <c r="W35" s="16"/>
      <c r="X35" s="16"/>
      <c r="Y35" s="16"/>
      <c r="Z35" s="16"/>
      <c r="AA35" s="16"/>
      <c r="AB35" s="16"/>
      <c r="AC35" s="16"/>
      <c r="AD35" s="16"/>
      <c r="AE35" s="16"/>
      <c r="AF35" s="16"/>
      <c r="AG35" s="16"/>
      <c r="AH35" s="16"/>
      <c r="AI35" s="16"/>
      <c r="AJ35" s="16"/>
    </row>
    <row r="36" ht="18.0" hidden="1" customHeight="1">
      <c r="A36" s="17">
        <v>34.0</v>
      </c>
      <c r="B36" s="32" t="s">
        <v>195</v>
      </c>
      <c r="C36" s="33" t="s">
        <v>43</v>
      </c>
      <c r="D36" s="20" t="s">
        <v>196</v>
      </c>
      <c r="E36" s="20" t="s">
        <v>196</v>
      </c>
      <c r="F36" s="20" t="s">
        <v>28</v>
      </c>
      <c r="G36" s="21" t="s">
        <v>197</v>
      </c>
      <c r="H36" s="22" t="s">
        <v>39</v>
      </c>
      <c r="I36" s="17">
        <v>1.0</v>
      </c>
      <c r="J36" s="22"/>
      <c r="K36" s="22">
        <v>3.71</v>
      </c>
      <c r="L36" s="22">
        <v>4377.0</v>
      </c>
      <c r="M36" s="26" t="s">
        <v>183</v>
      </c>
      <c r="N36" s="22"/>
      <c r="O36" s="21"/>
      <c r="P36" s="22"/>
      <c r="Q36" s="22"/>
      <c r="R36" s="22"/>
      <c r="S36" s="22"/>
      <c r="T36" s="22"/>
      <c r="U36" s="22"/>
      <c r="V36" s="16"/>
      <c r="W36" s="16"/>
      <c r="X36" s="16"/>
      <c r="Y36" s="16"/>
      <c r="Z36" s="16"/>
      <c r="AA36" s="16"/>
      <c r="AB36" s="16"/>
      <c r="AC36" s="16"/>
      <c r="AD36" s="16"/>
      <c r="AE36" s="16"/>
      <c r="AF36" s="16"/>
      <c r="AG36" s="16"/>
      <c r="AH36" s="16"/>
      <c r="AI36" s="16"/>
      <c r="AJ36" s="16"/>
    </row>
    <row r="37" ht="18.0" hidden="1" customHeight="1">
      <c r="A37" s="11">
        <v>35.0</v>
      </c>
      <c r="B37" s="34" t="s">
        <v>198</v>
      </c>
      <c r="C37" s="34" t="s">
        <v>25</v>
      </c>
      <c r="D37" s="13" t="s">
        <v>199</v>
      </c>
      <c r="E37" s="13" t="s">
        <v>199</v>
      </c>
      <c r="F37" s="13" t="s">
        <v>28</v>
      </c>
      <c r="G37" s="12" t="s">
        <v>200</v>
      </c>
      <c r="H37" s="14" t="s">
        <v>39</v>
      </c>
      <c r="I37" s="14">
        <v>1.0</v>
      </c>
      <c r="J37" s="14">
        <v>1991.0</v>
      </c>
      <c r="K37" s="11">
        <v>4.78</v>
      </c>
      <c r="L37" s="11">
        <v>12209.0</v>
      </c>
      <c r="M37" s="27" t="s">
        <v>176</v>
      </c>
      <c r="N37" s="11"/>
      <c r="O37" s="12"/>
      <c r="P37" s="11"/>
      <c r="Q37" s="11"/>
      <c r="R37" s="11"/>
      <c r="S37" s="11"/>
      <c r="T37" s="11"/>
      <c r="U37" s="11"/>
      <c r="V37" s="16"/>
      <c r="W37" s="16"/>
      <c r="X37" s="16"/>
      <c r="Y37" s="16"/>
      <c r="Z37" s="16"/>
      <c r="AA37" s="16"/>
      <c r="AB37" s="16"/>
      <c r="AC37" s="16"/>
      <c r="AD37" s="16"/>
      <c r="AE37" s="16"/>
      <c r="AF37" s="16"/>
      <c r="AG37" s="16"/>
      <c r="AH37" s="16"/>
      <c r="AI37" s="16"/>
      <c r="AJ37" s="16"/>
    </row>
    <row r="38" ht="18.0" hidden="1" customHeight="1">
      <c r="A38" s="17">
        <v>36.0</v>
      </c>
      <c r="B38" s="32" t="s">
        <v>201</v>
      </c>
      <c r="C38" s="33" t="s">
        <v>185</v>
      </c>
      <c r="D38" s="20" t="s">
        <v>202</v>
      </c>
      <c r="E38" s="20" t="s">
        <v>202</v>
      </c>
      <c r="F38" s="20" t="s">
        <v>28</v>
      </c>
      <c r="G38" s="21" t="s">
        <v>203</v>
      </c>
      <c r="H38" s="22" t="s">
        <v>135</v>
      </c>
      <c r="I38" s="17">
        <v>0.0</v>
      </c>
      <c r="J38" s="17" t="s">
        <v>204</v>
      </c>
      <c r="K38" s="22">
        <v>4.08</v>
      </c>
      <c r="L38" s="22">
        <v>20357.0</v>
      </c>
      <c r="M38" s="26" t="s">
        <v>176</v>
      </c>
      <c r="N38" s="22"/>
      <c r="O38" s="21"/>
      <c r="P38" s="22"/>
      <c r="Q38" s="22"/>
      <c r="R38" s="22"/>
      <c r="S38" s="22"/>
      <c r="T38" s="22"/>
      <c r="U38" s="22"/>
      <c r="V38" s="16"/>
      <c r="W38" s="16"/>
      <c r="X38" s="16"/>
      <c r="Y38" s="16"/>
      <c r="Z38" s="16"/>
      <c r="AA38" s="16"/>
      <c r="AB38" s="16"/>
      <c r="AC38" s="16"/>
      <c r="AD38" s="16"/>
      <c r="AE38" s="16"/>
      <c r="AF38" s="16"/>
      <c r="AG38" s="16"/>
      <c r="AH38" s="16"/>
      <c r="AI38" s="16"/>
      <c r="AJ38" s="16"/>
    </row>
    <row r="39" ht="18.0" hidden="1" customHeight="1">
      <c r="A39" s="11">
        <v>37.0</v>
      </c>
      <c r="B39" s="31" t="s">
        <v>205</v>
      </c>
      <c r="C39" s="34" t="s">
        <v>43</v>
      </c>
      <c r="D39" s="13" t="s">
        <v>206</v>
      </c>
      <c r="E39" s="13" t="s">
        <v>206</v>
      </c>
      <c r="F39" s="13" t="s">
        <v>28</v>
      </c>
      <c r="G39" s="12" t="s">
        <v>207</v>
      </c>
      <c r="H39" s="11" t="s">
        <v>39</v>
      </c>
      <c r="I39" s="14">
        <v>1.0</v>
      </c>
      <c r="J39" s="11"/>
      <c r="K39" s="11">
        <v>6.21</v>
      </c>
      <c r="L39" s="11">
        <v>4441.0</v>
      </c>
      <c r="M39" s="27" t="s">
        <v>183</v>
      </c>
      <c r="N39" s="11"/>
      <c r="O39" s="12"/>
      <c r="P39" s="11"/>
      <c r="Q39" s="11"/>
      <c r="R39" s="11"/>
      <c r="S39" s="11"/>
      <c r="T39" s="11"/>
      <c r="U39" s="11"/>
      <c r="V39" s="16"/>
      <c r="W39" s="16"/>
      <c r="X39" s="16"/>
      <c r="Y39" s="16"/>
      <c r="Z39" s="16"/>
      <c r="AA39" s="16"/>
      <c r="AB39" s="16"/>
      <c r="AC39" s="16"/>
      <c r="AD39" s="16"/>
      <c r="AE39" s="16"/>
      <c r="AF39" s="16"/>
      <c r="AG39" s="16"/>
      <c r="AH39" s="16"/>
      <c r="AI39" s="16"/>
      <c r="AJ39" s="16"/>
    </row>
    <row r="40" ht="18.0" hidden="1" customHeight="1">
      <c r="A40" s="17">
        <v>38.0</v>
      </c>
      <c r="B40" s="32" t="s">
        <v>208</v>
      </c>
      <c r="C40" s="33" t="s">
        <v>43</v>
      </c>
      <c r="D40" s="20" t="s">
        <v>209</v>
      </c>
      <c r="E40" s="20" t="s">
        <v>209</v>
      </c>
      <c r="F40" s="20" t="s">
        <v>28</v>
      </c>
      <c r="G40" s="21" t="s">
        <v>210</v>
      </c>
      <c r="H40" s="22" t="s">
        <v>39</v>
      </c>
      <c r="I40" s="17">
        <v>1.0</v>
      </c>
      <c r="J40" s="22"/>
      <c r="K40" s="22">
        <v>3.71</v>
      </c>
      <c r="L40" s="22">
        <v>10428.0</v>
      </c>
      <c r="M40" s="26" t="s">
        <v>176</v>
      </c>
      <c r="N40" s="22"/>
      <c r="O40" s="21"/>
      <c r="P40" s="22"/>
      <c r="Q40" s="22"/>
      <c r="R40" s="22"/>
      <c r="S40" s="22"/>
      <c r="T40" s="22"/>
      <c r="U40" s="22"/>
      <c r="V40" s="16"/>
      <c r="W40" s="16"/>
      <c r="X40" s="16"/>
      <c r="Y40" s="16"/>
      <c r="Z40" s="16"/>
      <c r="AA40" s="16"/>
      <c r="AB40" s="16"/>
      <c r="AC40" s="16"/>
      <c r="AD40" s="16"/>
      <c r="AE40" s="16"/>
      <c r="AF40" s="16"/>
      <c r="AG40" s="16"/>
      <c r="AH40" s="16"/>
      <c r="AI40" s="16"/>
      <c r="AJ40" s="16"/>
    </row>
    <row r="41" ht="18.0" hidden="1" customHeight="1">
      <c r="A41" s="11">
        <v>39.0</v>
      </c>
      <c r="B41" s="31" t="s">
        <v>211</v>
      </c>
      <c r="C41" s="31"/>
      <c r="D41" s="13" t="s">
        <v>212</v>
      </c>
      <c r="E41" s="13" t="s">
        <v>212</v>
      </c>
      <c r="F41" s="12"/>
      <c r="G41" s="12" t="s">
        <v>213</v>
      </c>
      <c r="H41" s="11" t="s">
        <v>39</v>
      </c>
      <c r="I41" s="14">
        <v>1.0</v>
      </c>
      <c r="J41" s="11"/>
      <c r="K41" s="11">
        <v>4.93</v>
      </c>
      <c r="L41" s="11">
        <v>11799.0</v>
      </c>
      <c r="M41" s="27" t="s">
        <v>176</v>
      </c>
      <c r="N41" s="11"/>
      <c r="O41" s="12"/>
      <c r="P41" s="11"/>
      <c r="Q41" s="11"/>
      <c r="R41" s="11"/>
      <c r="S41" s="11"/>
      <c r="T41" s="11"/>
      <c r="U41" s="11"/>
      <c r="V41" s="16"/>
      <c r="W41" s="16"/>
      <c r="X41" s="16"/>
      <c r="Y41" s="16"/>
      <c r="Z41" s="16"/>
      <c r="AA41" s="16"/>
      <c r="AB41" s="16"/>
      <c r="AC41" s="16"/>
      <c r="AD41" s="16"/>
      <c r="AE41" s="16"/>
      <c r="AF41" s="16"/>
      <c r="AG41" s="16"/>
      <c r="AH41" s="16"/>
      <c r="AI41" s="16"/>
      <c r="AJ41" s="16"/>
    </row>
    <row r="42" ht="18.0" hidden="1" customHeight="1">
      <c r="A42" s="17">
        <v>40.0</v>
      </c>
      <c r="B42" s="32" t="s">
        <v>214</v>
      </c>
      <c r="C42" s="33" t="s">
        <v>43</v>
      </c>
      <c r="D42" s="20" t="s">
        <v>215</v>
      </c>
      <c r="E42" s="20" t="s">
        <v>215</v>
      </c>
      <c r="F42" s="20" t="s">
        <v>41</v>
      </c>
      <c r="G42" s="21" t="s">
        <v>216</v>
      </c>
      <c r="H42" s="22" t="s">
        <v>39</v>
      </c>
      <c r="I42" s="17">
        <v>1.0</v>
      </c>
      <c r="J42" s="22"/>
      <c r="K42" s="22">
        <v>3.91</v>
      </c>
      <c r="L42" s="22">
        <v>11135.0</v>
      </c>
      <c r="M42" s="26" t="s">
        <v>176</v>
      </c>
      <c r="N42" s="22"/>
      <c r="O42" s="22"/>
      <c r="P42" s="22"/>
      <c r="Q42" s="22"/>
      <c r="R42" s="22"/>
      <c r="S42" s="22"/>
      <c r="T42" s="22"/>
      <c r="U42" s="22"/>
      <c r="V42" s="16"/>
      <c r="W42" s="16"/>
      <c r="X42" s="16"/>
      <c r="Y42" s="16"/>
      <c r="Z42" s="16"/>
      <c r="AA42" s="16"/>
      <c r="AB42" s="16"/>
      <c r="AC42" s="16"/>
      <c r="AD42" s="16"/>
      <c r="AE42" s="16"/>
      <c r="AF42" s="16"/>
      <c r="AG42" s="16"/>
      <c r="AH42" s="16"/>
      <c r="AI42" s="16"/>
      <c r="AJ42" s="16"/>
    </row>
    <row r="43" ht="18.0" hidden="1" customHeight="1">
      <c r="A43" s="11">
        <v>41.0</v>
      </c>
      <c r="B43" s="31" t="s">
        <v>217</v>
      </c>
      <c r="C43" s="34" t="s">
        <v>218</v>
      </c>
      <c r="D43" s="35" t="s">
        <v>219</v>
      </c>
      <c r="E43" s="35" t="s">
        <v>219</v>
      </c>
      <c r="F43" s="35" t="s">
        <v>41</v>
      </c>
      <c r="G43" s="36" t="s">
        <v>220</v>
      </c>
      <c r="H43" s="37" t="s">
        <v>47</v>
      </c>
      <c r="I43" s="38">
        <v>1.0</v>
      </c>
      <c r="J43" s="11"/>
      <c r="K43" s="11">
        <v>4.89</v>
      </c>
      <c r="L43" s="11">
        <v>6657.0</v>
      </c>
      <c r="M43" s="27" t="s">
        <v>183</v>
      </c>
      <c r="N43" s="11"/>
      <c r="O43" s="11"/>
      <c r="P43" s="11"/>
      <c r="Q43" s="11"/>
      <c r="R43" s="11"/>
      <c r="S43" s="11"/>
      <c r="T43" s="11"/>
      <c r="U43" s="11"/>
      <c r="V43" s="16"/>
      <c r="W43" s="16"/>
      <c r="X43" s="16"/>
      <c r="Y43" s="16"/>
      <c r="Z43" s="16"/>
      <c r="AA43" s="16"/>
      <c r="AB43" s="16"/>
      <c r="AC43" s="16"/>
      <c r="AD43" s="16"/>
      <c r="AE43" s="16"/>
      <c r="AF43" s="16"/>
      <c r="AG43" s="16"/>
      <c r="AH43" s="16"/>
      <c r="AI43" s="16"/>
      <c r="AJ43" s="16"/>
    </row>
    <row r="44" ht="18.0" hidden="1" customHeight="1">
      <c r="A44" s="17">
        <v>42.0</v>
      </c>
      <c r="B44" s="32" t="s">
        <v>221</v>
      </c>
      <c r="C44" s="32"/>
      <c r="D44" s="20" t="s">
        <v>222</v>
      </c>
      <c r="E44" s="20" t="s">
        <v>222</v>
      </c>
      <c r="F44" s="20" t="s">
        <v>41</v>
      </c>
      <c r="G44" s="39" t="s">
        <v>223</v>
      </c>
      <c r="H44" s="17" t="s">
        <v>39</v>
      </c>
      <c r="I44" s="17">
        <v>1.0</v>
      </c>
      <c r="J44" s="22"/>
      <c r="K44" s="17">
        <v>5.91</v>
      </c>
      <c r="L44" s="17">
        <v>15125.0</v>
      </c>
      <c r="M44" s="26" t="s">
        <v>176</v>
      </c>
      <c r="N44" s="22"/>
      <c r="O44" s="22"/>
      <c r="P44" s="17" t="s">
        <v>224</v>
      </c>
      <c r="Q44" s="22"/>
      <c r="R44" s="22"/>
      <c r="S44" s="22"/>
      <c r="T44" s="22"/>
      <c r="U44" s="22"/>
      <c r="V44" s="16"/>
      <c r="W44" s="16"/>
      <c r="X44" s="16"/>
      <c r="Y44" s="16"/>
      <c r="Z44" s="16"/>
      <c r="AA44" s="16"/>
      <c r="AB44" s="16"/>
      <c r="AC44" s="16"/>
      <c r="AD44" s="16"/>
      <c r="AE44" s="16"/>
      <c r="AF44" s="16"/>
      <c r="AG44" s="16"/>
      <c r="AH44" s="16"/>
      <c r="AI44" s="16"/>
      <c r="AJ44" s="16"/>
    </row>
    <row r="45" ht="18.0" hidden="1" customHeight="1">
      <c r="A45" s="11">
        <v>43.0</v>
      </c>
      <c r="B45" s="31" t="s">
        <v>225</v>
      </c>
      <c r="C45" s="34" t="s">
        <v>43</v>
      </c>
      <c r="D45" s="13" t="s">
        <v>226</v>
      </c>
      <c r="E45" s="13" t="s">
        <v>227</v>
      </c>
      <c r="F45" s="13" t="s">
        <v>41</v>
      </c>
      <c r="G45" s="40" t="s">
        <v>228</v>
      </c>
      <c r="H45" s="11" t="s">
        <v>135</v>
      </c>
      <c r="I45" s="14">
        <v>0.0</v>
      </c>
      <c r="J45" s="40" t="s">
        <v>229</v>
      </c>
      <c r="K45" s="14">
        <v>4.79</v>
      </c>
      <c r="L45" s="14">
        <v>15215.0</v>
      </c>
      <c r="M45" s="27" t="s">
        <v>176</v>
      </c>
      <c r="N45" s="11"/>
      <c r="O45" s="11"/>
      <c r="P45" s="14" t="s">
        <v>230</v>
      </c>
      <c r="Q45" s="11"/>
      <c r="R45" s="11"/>
      <c r="S45" s="11"/>
      <c r="T45" s="11"/>
      <c r="U45" s="11"/>
      <c r="V45" s="16"/>
      <c r="W45" s="16"/>
      <c r="X45" s="16"/>
      <c r="Y45" s="16"/>
      <c r="Z45" s="16"/>
      <c r="AA45" s="16"/>
      <c r="AB45" s="16"/>
      <c r="AC45" s="16"/>
      <c r="AD45" s="16"/>
      <c r="AE45" s="16"/>
      <c r="AF45" s="16"/>
      <c r="AG45" s="16"/>
      <c r="AH45" s="16"/>
      <c r="AI45" s="16"/>
      <c r="AJ45" s="16"/>
    </row>
    <row r="46" ht="18.0" hidden="1" customHeight="1">
      <c r="A46" s="17">
        <v>44.0</v>
      </c>
      <c r="B46" s="32" t="s">
        <v>231</v>
      </c>
      <c r="C46" s="33" t="s">
        <v>43</v>
      </c>
      <c r="D46" s="20" t="s">
        <v>232</v>
      </c>
      <c r="E46" s="20" t="s">
        <v>232</v>
      </c>
      <c r="F46" s="21"/>
      <c r="G46" s="20" t="s">
        <v>233</v>
      </c>
      <c r="H46" s="17" t="s">
        <v>39</v>
      </c>
      <c r="I46" s="17">
        <v>1.0</v>
      </c>
      <c r="J46" s="17" t="s">
        <v>234</v>
      </c>
      <c r="K46" s="17">
        <v>48.56</v>
      </c>
      <c r="L46" s="17">
        <v>25204.0</v>
      </c>
      <c r="M46" s="26" t="s">
        <v>176</v>
      </c>
      <c r="N46" s="22"/>
      <c r="O46" s="22"/>
      <c r="P46" s="22"/>
      <c r="Q46" s="22"/>
      <c r="R46" s="22"/>
      <c r="S46" s="22"/>
      <c r="T46" s="22"/>
      <c r="U46" s="22"/>
      <c r="V46" s="16"/>
      <c r="W46" s="16"/>
      <c r="X46" s="16"/>
      <c r="Y46" s="16"/>
      <c r="Z46" s="16"/>
      <c r="AA46" s="16"/>
      <c r="AB46" s="16"/>
      <c r="AC46" s="16"/>
      <c r="AD46" s="16"/>
      <c r="AE46" s="16"/>
      <c r="AF46" s="16"/>
      <c r="AG46" s="16"/>
      <c r="AH46" s="16"/>
      <c r="AI46" s="16"/>
      <c r="AJ46" s="16"/>
    </row>
    <row r="47" ht="18.0" hidden="1" customHeight="1">
      <c r="A47" s="11">
        <v>45.0</v>
      </c>
      <c r="B47" s="31" t="s">
        <v>235</v>
      </c>
      <c r="C47" s="34" t="s">
        <v>43</v>
      </c>
      <c r="D47" s="13" t="s">
        <v>236</v>
      </c>
      <c r="E47" s="13" t="s">
        <v>236</v>
      </c>
      <c r="F47" s="12"/>
      <c r="G47" s="41" t="s">
        <v>237</v>
      </c>
      <c r="H47" s="11" t="s">
        <v>39</v>
      </c>
      <c r="I47" s="14">
        <v>1.0</v>
      </c>
      <c r="J47" s="11"/>
      <c r="K47" s="14">
        <v>4.9</v>
      </c>
      <c r="L47" s="14">
        <v>17921.0</v>
      </c>
      <c r="M47" s="27" t="s">
        <v>176</v>
      </c>
      <c r="N47" s="11"/>
      <c r="O47" s="11"/>
      <c r="P47" s="11"/>
      <c r="Q47" s="11"/>
      <c r="R47" s="11"/>
      <c r="S47" s="11"/>
      <c r="T47" s="11"/>
      <c r="U47" s="11"/>
      <c r="V47" s="16"/>
      <c r="W47" s="16"/>
      <c r="X47" s="16"/>
      <c r="Y47" s="16"/>
      <c r="Z47" s="16"/>
      <c r="AA47" s="16"/>
      <c r="AB47" s="16"/>
      <c r="AC47" s="16"/>
      <c r="AD47" s="16"/>
      <c r="AE47" s="16"/>
      <c r="AF47" s="16"/>
      <c r="AG47" s="16"/>
      <c r="AH47" s="16"/>
      <c r="AI47" s="16"/>
      <c r="AJ47" s="16"/>
    </row>
    <row r="48" ht="18.0" hidden="1" customHeight="1">
      <c r="A48" s="17">
        <v>46.0</v>
      </c>
      <c r="B48" s="32" t="s">
        <v>238</v>
      </c>
      <c r="C48" s="33" t="s">
        <v>218</v>
      </c>
      <c r="D48" s="20" t="s">
        <v>239</v>
      </c>
      <c r="E48" s="20" t="s">
        <v>239</v>
      </c>
      <c r="F48" s="21"/>
      <c r="G48" s="21" t="s">
        <v>240</v>
      </c>
      <c r="H48" s="17" t="s">
        <v>39</v>
      </c>
      <c r="I48" s="17">
        <v>1.0</v>
      </c>
      <c r="J48" s="17"/>
      <c r="K48" s="17">
        <v>4.59</v>
      </c>
      <c r="L48" s="17">
        <v>17697.0</v>
      </c>
      <c r="M48" s="26" t="s">
        <v>176</v>
      </c>
      <c r="N48" s="22"/>
      <c r="O48" s="22"/>
      <c r="P48" s="22"/>
      <c r="Q48" s="22"/>
      <c r="R48" s="22"/>
      <c r="S48" s="22"/>
      <c r="T48" s="22"/>
      <c r="U48" s="22"/>
      <c r="V48" s="16"/>
      <c r="W48" s="16"/>
      <c r="X48" s="16"/>
      <c r="Y48" s="16"/>
      <c r="Z48" s="16"/>
      <c r="AA48" s="16"/>
      <c r="AB48" s="16"/>
      <c r="AC48" s="16"/>
      <c r="AD48" s="16"/>
      <c r="AE48" s="16"/>
      <c r="AF48" s="16"/>
      <c r="AG48" s="16"/>
      <c r="AH48" s="16"/>
      <c r="AI48" s="16"/>
      <c r="AJ48" s="16"/>
    </row>
    <row r="49" ht="18.0" hidden="1" customHeight="1">
      <c r="A49" s="11">
        <v>47.0</v>
      </c>
      <c r="B49" s="31" t="s">
        <v>241</v>
      </c>
      <c r="C49" s="34" t="s">
        <v>218</v>
      </c>
      <c r="D49" s="13" t="s">
        <v>242</v>
      </c>
      <c r="E49" s="13" t="s">
        <v>243</v>
      </c>
      <c r="F49" s="12"/>
      <c r="G49" s="13" t="s">
        <v>244</v>
      </c>
      <c r="H49" s="11" t="s">
        <v>135</v>
      </c>
      <c r="I49" s="14">
        <v>0.0</v>
      </c>
      <c r="J49" s="14"/>
      <c r="K49" s="14">
        <v>4.87</v>
      </c>
      <c r="L49" s="14">
        <v>17505.0</v>
      </c>
      <c r="M49" s="27" t="s">
        <v>176</v>
      </c>
      <c r="N49" s="11"/>
      <c r="O49" s="11"/>
      <c r="P49" s="11"/>
      <c r="Q49" s="11"/>
      <c r="R49" s="11"/>
      <c r="S49" s="11"/>
      <c r="T49" s="11"/>
      <c r="U49" s="11"/>
      <c r="V49" s="16"/>
      <c r="W49" s="16"/>
      <c r="X49" s="16"/>
      <c r="Y49" s="16"/>
      <c r="Z49" s="16"/>
      <c r="AA49" s="16"/>
      <c r="AB49" s="16"/>
      <c r="AC49" s="16"/>
      <c r="AD49" s="16"/>
      <c r="AE49" s="16"/>
      <c r="AF49" s="16"/>
      <c r="AG49" s="16"/>
      <c r="AH49" s="16"/>
      <c r="AI49" s="16"/>
      <c r="AJ49" s="16"/>
    </row>
    <row r="50" ht="18.0" customHeight="1">
      <c r="A50" s="17">
        <v>48.0</v>
      </c>
      <c r="B50" s="20" t="s">
        <v>245</v>
      </c>
      <c r="C50" s="17" t="s">
        <v>43</v>
      </c>
      <c r="D50" s="20" t="s">
        <v>246</v>
      </c>
      <c r="E50" s="20" t="s">
        <v>246</v>
      </c>
      <c r="F50" s="20" t="s">
        <v>28</v>
      </c>
      <c r="G50" s="20" t="s">
        <v>247</v>
      </c>
      <c r="H50" s="17" t="s">
        <v>248</v>
      </c>
      <c r="I50" s="17">
        <v>0.0</v>
      </c>
      <c r="J50" s="17" t="s">
        <v>249</v>
      </c>
      <c r="K50" s="17">
        <v>3.94</v>
      </c>
      <c r="L50" s="17">
        <v>9534.0</v>
      </c>
      <c r="M50" s="42" t="s">
        <v>250</v>
      </c>
      <c r="N50" s="22"/>
      <c r="O50" s="17" t="s">
        <v>251</v>
      </c>
      <c r="P50" s="17" t="s">
        <v>252</v>
      </c>
      <c r="Q50" s="22"/>
      <c r="R50" s="22"/>
      <c r="S50" s="22"/>
      <c r="T50" s="22"/>
      <c r="U50" s="22"/>
      <c r="V50" s="16"/>
      <c r="W50" s="16"/>
      <c r="X50" s="16"/>
      <c r="Y50" s="16"/>
      <c r="Z50" s="16"/>
      <c r="AA50" s="16"/>
      <c r="AB50" s="16"/>
      <c r="AC50" s="16"/>
      <c r="AD50" s="16"/>
      <c r="AE50" s="16"/>
      <c r="AF50" s="16"/>
      <c r="AG50" s="16"/>
      <c r="AH50" s="16"/>
      <c r="AI50" s="16"/>
      <c r="AJ50" s="16"/>
    </row>
    <row r="51" ht="18.0" customHeight="1">
      <c r="A51" s="11">
        <v>49.0</v>
      </c>
      <c r="B51" s="13" t="s">
        <v>253</v>
      </c>
      <c r="C51" s="14" t="s">
        <v>43</v>
      </c>
      <c r="D51" s="13" t="s">
        <v>254</v>
      </c>
      <c r="E51" s="13" t="s">
        <v>254</v>
      </c>
      <c r="F51" s="13" t="s">
        <v>28</v>
      </c>
      <c r="G51" s="13" t="s">
        <v>255</v>
      </c>
      <c r="H51" s="14" t="s">
        <v>39</v>
      </c>
      <c r="I51" s="14">
        <v>1.0</v>
      </c>
      <c r="J51" s="14"/>
      <c r="K51" s="14">
        <v>5.21</v>
      </c>
      <c r="L51" s="14">
        <v>9660.0</v>
      </c>
      <c r="M51" s="43" t="s">
        <v>250</v>
      </c>
      <c r="N51" s="11"/>
      <c r="O51" s="14" t="s">
        <v>251</v>
      </c>
      <c r="P51" s="14"/>
      <c r="Q51" s="11"/>
      <c r="R51" s="11"/>
      <c r="S51" s="11"/>
      <c r="T51" s="11"/>
      <c r="U51" s="11"/>
      <c r="V51" s="16"/>
      <c r="W51" s="16"/>
      <c r="X51" s="16"/>
      <c r="Y51" s="16"/>
      <c r="Z51" s="16"/>
      <c r="AA51" s="16"/>
      <c r="AB51" s="16"/>
      <c r="AC51" s="16"/>
      <c r="AD51" s="16"/>
      <c r="AE51" s="16"/>
      <c r="AF51" s="16"/>
      <c r="AG51" s="16"/>
      <c r="AH51" s="16"/>
      <c r="AI51" s="16"/>
      <c r="AJ51" s="16"/>
    </row>
    <row r="52" ht="18.0" customHeight="1">
      <c r="A52" s="17">
        <v>50.0</v>
      </c>
      <c r="B52" s="20" t="s">
        <v>256</v>
      </c>
      <c r="C52" s="17" t="s">
        <v>43</v>
      </c>
      <c r="D52" s="20" t="s">
        <v>257</v>
      </c>
      <c r="E52" s="20" t="s">
        <v>258</v>
      </c>
      <c r="F52" s="20" t="s">
        <v>28</v>
      </c>
      <c r="G52" s="20" t="s">
        <v>259</v>
      </c>
      <c r="H52" s="22" t="s">
        <v>248</v>
      </c>
      <c r="I52" s="17">
        <v>0.0</v>
      </c>
      <c r="J52" s="17" t="s">
        <v>260</v>
      </c>
      <c r="K52" s="17">
        <v>4.76</v>
      </c>
      <c r="L52" s="17">
        <v>9508.0</v>
      </c>
      <c r="M52" s="42" t="s">
        <v>250</v>
      </c>
      <c r="N52" s="22"/>
      <c r="O52" s="17" t="s">
        <v>251</v>
      </c>
      <c r="P52" s="17" t="s">
        <v>261</v>
      </c>
      <c r="Q52" s="17"/>
      <c r="R52" s="22"/>
      <c r="S52" s="22"/>
      <c r="T52" s="22"/>
      <c r="U52" s="22"/>
      <c r="V52" s="16"/>
      <c r="W52" s="16"/>
      <c r="X52" s="16"/>
      <c r="Y52" s="16"/>
      <c r="Z52" s="16"/>
      <c r="AA52" s="16"/>
      <c r="AB52" s="16"/>
      <c r="AC52" s="16"/>
      <c r="AD52" s="16"/>
      <c r="AE52" s="16"/>
      <c r="AF52" s="16"/>
      <c r="AG52" s="16"/>
      <c r="AH52" s="16"/>
      <c r="AI52" s="16"/>
      <c r="AJ52" s="16"/>
    </row>
    <row r="53" ht="18.0" customHeight="1">
      <c r="A53" s="11">
        <v>51.0</v>
      </c>
      <c r="B53" s="13" t="s">
        <v>262</v>
      </c>
      <c r="C53" s="14" t="s">
        <v>43</v>
      </c>
      <c r="D53" s="13" t="s">
        <v>263</v>
      </c>
      <c r="E53" s="13" t="s">
        <v>263</v>
      </c>
      <c r="F53" s="13" t="s">
        <v>28</v>
      </c>
      <c r="G53" s="13" t="s">
        <v>264</v>
      </c>
      <c r="H53" s="11" t="s">
        <v>39</v>
      </c>
      <c r="I53" s="14">
        <v>1.0</v>
      </c>
      <c r="J53" s="14" t="s">
        <v>265</v>
      </c>
      <c r="K53" s="14">
        <v>4.96</v>
      </c>
      <c r="L53" s="14">
        <v>22966.0</v>
      </c>
      <c r="M53" s="43" t="s">
        <v>176</v>
      </c>
      <c r="N53" s="11"/>
      <c r="O53" s="14" t="s">
        <v>251</v>
      </c>
      <c r="P53" s="11"/>
      <c r="Q53" s="14" t="s">
        <v>266</v>
      </c>
      <c r="R53" s="11"/>
      <c r="S53" s="11"/>
      <c r="T53" s="11"/>
      <c r="U53" s="11"/>
      <c r="V53" s="16"/>
      <c r="W53" s="16"/>
      <c r="X53" s="16"/>
      <c r="Y53" s="16"/>
      <c r="Z53" s="16"/>
      <c r="AA53" s="16"/>
      <c r="AB53" s="16"/>
      <c r="AC53" s="16"/>
      <c r="AD53" s="16"/>
      <c r="AE53" s="16"/>
      <c r="AF53" s="16"/>
      <c r="AG53" s="16"/>
      <c r="AH53" s="16"/>
      <c r="AI53" s="16"/>
      <c r="AJ53" s="16"/>
    </row>
    <row r="54" ht="18.0" customHeight="1">
      <c r="A54" s="17">
        <v>52.0</v>
      </c>
      <c r="B54" s="20" t="s">
        <v>267</v>
      </c>
      <c r="C54" s="17" t="s">
        <v>43</v>
      </c>
      <c r="D54" s="20" t="s">
        <v>268</v>
      </c>
      <c r="E54" s="20" t="s">
        <v>269</v>
      </c>
      <c r="F54" s="20" t="s">
        <v>45</v>
      </c>
      <c r="G54" s="20" t="s">
        <v>270</v>
      </c>
      <c r="H54" s="17" t="s">
        <v>39</v>
      </c>
      <c r="I54" s="17">
        <v>1.0</v>
      </c>
      <c r="J54" s="17"/>
      <c r="K54" s="17">
        <v>4.78</v>
      </c>
      <c r="L54" s="17">
        <v>47848.0</v>
      </c>
      <c r="M54" s="42" t="s">
        <v>271</v>
      </c>
      <c r="N54" s="22"/>
      <c r="O54" s="17" t="s">
        <v>251</v>
      </c>
      <c r="P54" s="17"/>
      <c r="Q54" s="17"/>
      <c r="R54" s="22"/>
      <c r="S54" s="22"/>
      <c r="T54" s="22"/>
      <c r="U54" s="22"/>
      <c r="V54" s="16"/>
      <c r="W54" s="16"/>
      <c r="X54" s="16"/>
      <c r="Y54" s="16"/>
      <c r="Z54" s="16"/>
      <c r="AA54" s="16"/>
      <c r="AB54" s="16"/>
      <c r="AC54" s="16"/>
      <c r="AD54" s="16"/>
      <c r="AE54" s="16"/>
      <c r="AF54" s="16"/>
      <c r="AG54" s="16"/>
      <c r="AH54" s="16"/>
      <c r="AI54" s="16"/>
      <c r="AJ54" s="16"/>
    </row>
    <row r="55" ht="18.0" customHeight="1">
      <c r="A55" s="11">
        <v>53.0</v>
      </c>
      <c r="B55" s="13" t="s">
        <v>272</v>
      </c>
      <c r="C55" s="14" t="s">
        <v>43</v>
      </c>
      <c r="D55" s="13" t="s">
        <v>273</v>
      </c>
      <c r="E55" s="13" t="s">
        <v>273</v>
      </c>
      <c r="F55" s="13" t="s">
        <v>28</v>
      </c>
      <c r="G55" s="13" t="s">
        <v>274</v>
      </c>
      <c r="H55" s="14" t="s">
        <v>39</v>
      </c>
      <c r="I55" s="14">
        <v>1.0</v>
      </c>
      <c r="J55" s="14"/>
      <c r="K55" s="14">
        <v>3.74</v>
      </c>
      <c r="L55" s="14">
        <v>9513.0</v>
      </c>
      <c r="M55" s="43" t="s">
        <v>250</v>
      </c>
      <c r="N55" s="11"/>
      <c r="O55" s="14" t="s">
        <v>251</v>
      </c>
      <c r="P55" s="11"/>
      <c r="Q55" s="11"/>
      <c r="R55" s="11"/>
      <c r="S55" s="11"/>
      <c r="T55" s="11"/>
      <c r="U55" s="11"/>
      <c r="V55" s="16"/>
      <c r="W55" s="16"/>
      <c r="X55" s="16"/>
      <c r="Y55" s="16"/>
      <c r="Z55" s="16"/>
      <c r="AA55" s="16"/>
      <c r="AB55" s="16"/>
      <c r="AC55" s="16"/>
      <c r="AD55" s="16"/>
      <c r="AE55" s="16"/>
      <c r="AF55" s="16"/>
      <c r="AG55" s="16"/>
      <c r="AH55" s="16"/>
      <c r="AI55" s="16"/>
      <c r="AJ55" s="16"/>
    </row>
    <row r="56" ht="18.0" customHeight="1">
      <c r="A56" s="17">
        <v>54.0</v>
      </c>
      <c r="B56" s="20" t="s">
        <v>275</v>
      </c>
      <c r="C56" s="17" t="s">
        <v>43</v>
      </c>
      <c r="D56" s="20" t="s">
        <v>276</v>
      </c>
      <c r="E56" s="20" t="s">
        <v>277</v>
      </c>
      <c r="F56" s="20" t="s">
        <v>28</v>
      </c>
      <c r="G56" s="20" t="s">
        <v>278</v>
      </c>
      <c r="H56" s="17" t="s">
        <v>135</v>
      </c>
      <c r="I56" s="17">
        <v>0.0</v>
      </c>
      <c r="J56" s="17" t="s">
        <v>265</v>
      </c>
      <c r="K56" s="17">
        <v>5.73</v>
      </c>
      <c r="L56" s="17">
        <v>15820.0</v>
      </c>
      <c r="M56" s="42" t="s">
        <v>279</v>
      </c>
      <c r="N56" s="22"/>
      <c r="O56" s="17" t="s">
        <v>251</v>
      </c>
      <c r="P56" s="17" t="s">
        <v>280</v>
      </c>
      <c r="Q56" s="17" t="s">
        <v>281</v>
      </c>
      <c r="R56" s="22"/>
      <c r="S56" s="22"/>
      <c r="T56" s="22"/>
      <c r="U56" s="22"/>
      <c r="V56" s="16"/>
      <c r="W56" s="16"/>
      <c r="X56" s="16"/>
      <c r="Y56" s="16"/>
      <c r="Z56" s="16"/>
      <c r="AA56" s="16"/>
      <c r="AB56" s="16"/>
      <c r="AC56" s="16"/>
      <c r="AD56" s="16"/>
      <c r="AE56" s="16"/>
      <c r="AF56" s="16"/>
      <c r="AG56" s="16"/>
      <c r="AH56" s="16"/>
      <c r="AI56" s="16"/>
      <c r="AJ56" s="16"/>
    </row>
    <row r="57" ht="18.0" customHeight="1">
      <c r="A57" s="11">
        <v>55.0</v>
      </c>
      <c r="B57" s="13" t="s">
        <v>282</v>
      </c>
      <c r="C57" s="14" t="s">
        <v>43</v>
      </c>
      <c r="D57" s="13" t="s">
        <v>283</v>
      </c>
      <c r="E57" s="13" t="s">
        <v>284</v>
      </c>
      <c r="F57" s="13" t="s">
        <v>28</v>
      </c>
      <c r="G57" s="13" t="s">
        <v>285</v>
      </c>
      <c r="H57" s="14" t="s">
        <v>135</v>
      </c>
      <c r="I57" s="14">
        <v>0.0</v>
      </c>
      <c r="J57" s="14" t="s">
        <v>265</v>
      </c>
      <c r="K57" s="14">
        <v>4.43</v>
      </c>
      <c r="L57" s="14">
        <v>10015.0</v>
      </c>
      <c r="M57" s="43" t="s">
        <v>286</v>
      </c>
      <c r="N57" s="11"/>
      <c r="O57" s="14" t="s">
        <v>251</v>
      </c>
      <c r="P57" s="11"/>
      <c r="Q57" s="11"/>
      <c r="R57" s="11"/>
      <c r="S57" s="11"/>
      <c r="T57" s="11"/>
      <c r="U57" s="11"/>
      <c r="V57" s="16"/>
      <c r="W57" s="16"/>
      <c r="X57" s="16"/>
      <c r="Y57" s="16"/>
      <c r="Z57" s="16"/>
      <c r="AA57" s="16"/>
      <c r="AB57" s="16"/>
      <c r="AC57" s="16"/>
      <c r="AD57" s="16"/>
      <c r="AE57" s="16"/>
      <c r="AF57" s="16"/>
      <c r="AG57" s="16"/>
      <c r="AH57" s="16"/>
      <c r="AI57" s="16"/>
      <c r="AJ57" s="16"/>
    </row>
    <row r="58" ht="18.0" customHeight="1">
      <c r="A58" s="17">
        <v>56.0</v>
      </c>
      <c r="B58" s="20" t="s">
        <v>287</v>
      </c>
      <c r="C58" s="17" t="s">
        <v>43</v>
      </c>
      <c r="D58" s="20" t="s">
        <v>288</v>
      </c>
      <c r="E58" s="20" t="s">
        <v>288</v>
      </c>
      <c r="F58" s="20" t="s">
        <v>45</v>
      </c>
      <c r="G58" s="20" t="s">
        <v>289</v>
      </c>
      <c r="H58" s="17" t="s">
        <v>39</v>
      </c>
      <c r="I58" s="17">
        <v>1.0</v>
      </c>
      <c r="J58" s="44"/>
      <c r="K58" s="17">
        <v>6.99</v>
      </c>
      <c r="L58" s="17">
        <v>13125.0</v>
      </c>
      <c r="M58" s="42" t="s">
        <v>290</v>
      </c>
      <c r="N58" s="22"/>
      <c r="O58" s="17" t="s">
        <v>251</v>
      </c>
      <c r="P58" s="22"/>
      <c r="Q58" s="22"/>
      <c r="R58" s="22"/>
      <c r="S58" s="22"/>
      <c r="T58" s="22"/>
      <c r="U58" s="22"/>
      <c r="V58" s="16"/>
      <c r="W58" s="16"/>
      <c r="X58" s="16"/>
      <c r="Y58" s="16"/>
      <c r="Z58" s="16"/>
      <c r="AA58" s="16"/>
      <c r="AB58" s="16"/>
      <c r="AC58" s="16"/>
      <c r="AD58" s="16"/>
      <c r="AE58" s="16"/>
      <c r="AF58" s="16"/>
      <c r="AG58" s="16"/>
      <c r="AH58" s="16"/>
      <c r="AI58" s="16"/>
      <c r="AJ58" s="16"/>
    </row>
    <row r="59" ht="18.0" customHeight="1">
      <c r="A59" s="11">
        <v>57.0</v>
      </c>
      <c r="B59" s="13" t="s">
        <v>291</v>
      </c>
      <c r="C59" s="14" t="s">
        <v>43</v>
      </c>
      <c r="D59" s="13" t="s">
        <v>292</v>
      </c>
      <c r="E59" s="13" t="s">
        <v>292</v>
      </c>
      <c r="F59" s="13" t="s">
        <v>28</v>
      </c>
      <c r="G59" s="13" t="s">
        <v>293</v>
      </c>
      <c r="H59" s="11" t="s">
        <v>39</v>
      </c>
      <c r="I59" s="14">
        <v>1.0</v>
      </c>
      <c r="J59" s="14" t="s">
        <v>265</v>
      </c>
      <c r="K59" s="14">
        <v>5.76</v>
      </c>
      <c r="L59" s="14">
        <v>20929.0</v>
      </c>
      <c r="M59" s="43" t="s">
        <v>176</v>
      </c>
      <c r="N59" s="11"/>
      <c r="O59" s="14" t="s">
        <v>251</v>
      </c>
      <c r="P59" s="14" t="s">
        <v>280</v>
      </c>
      <c r="Q59" s="14" t="s">
        <v>294</v>
      </c>
      <c r="R59" s="11"/>
      <c r="S59" s="11"/>
      <c r="T59" s="11"/>
      <c r="U59" s="11"/>
      <c r="V59" s="16"/>
      <c r="W59" s="16"/>
      <c r="X59" s="16"/>
      <c r="Y59" s="16"/>
      <c r="Z59" s="16"/>
      <c r="AA59" s="16"/>
      <c r="AB59" s="16"/>
      <c r="AC59" s="16"/>
      <c r="AD59" s="16"/>
      <c r="AE59" s="16"/>
      <c r="AF59" s="16"/>
      <c r="AG59" s="16"/>
      <c r="AH59" s="16"/>
      <c r="AI59" s="16"/>
      <c r="AJ59" s="16"/>
    </row>
    <row r="60" ht="18.0" customHeight="1">
      <c r="A60" s="17">
        <v>58.0</v>
      </c>
      <c r="B60" s="20" t="s">
        <v>295</v>
      </c>
      <c r="C60" s="17" t="s">
        <v>43</v>
      </c>
      <c r="D60" s="20" t="s">
        <v>292</v>
      </c>
      <c r="E60" s="20" t="s">
        <v>292</v>
      </c>
      <c r="F60" s="20" t="s">
        <v>45</v>
      </c>
      <c r="G60" s="20" t="s">
        <v>296</v>
      </c>
      <c r="H60" s="17" t="s">
        <v>39</v>
      </c>
      <c r="I60" s="17">
        <v>1.0</v>
      </c>
      <c r="J60" s="17"/>
      <c r="K60" s="17">
        <v>5.52</v>
      </c>
      <c r="L60" s="17">
        <v>10468.0</v>
      </c>
      <c r="M60" s="42" t="s">
        <v>286</v>
      </c>
      <c r="N60" s="22"/>
      <c r="O60" s="17" t="s">
        <v>251</v>
      </c>
      <c r="P60" s="17"/>
      <c r="Q60" s="17"/>
      <c r="R60" s="22"/>
      <c r="S60" s="22"/>
      <c r="T60" s="22"/>
      <c r="U60" s="22"/>
      <c r="V60" s="16"/>
      <c r="W60" s="16"/>
      <c r="X60" s="16"/>
      <c r="Y60" s="16"/>
      <c r="Z60" s="16"/>
      <c r="AA60" s="16"/>
      <c r="AB60" s="16"/>
      <c r="AC60" s="16"/>
      <c r="AD60" s="16"/>
      <c r="AE60" s="16"/>
      <c r="AF60" s="16"/>
      <c r="AG60" s="16"/>
      <c r="AH60" s="16"/>
      <c r="AI60" s="16"/>
      <c r="AJ60" s="16"/>
    </row>
    <row r="61" ht="18.0" customHeight="1">
      <c r="A61" s="11">
        <v>59.0</v>
      </c>
      <c r="B61" s="13" t="s">
        <v>297</v>
      </c>
      <c r="C61" s="14" t="s">
        <v>43</v>
      </c>
      <c r="D61" s="13" t="s">
        <v>298</v>
      </c>
      <c r="E61" s="13" t="s">
        <v>298</v>
      </c>
      <c r="F61" s="13" t="s">
        <v>45</v>
      </c>
      <c r="G61" s="13" t="s">
        <v>299</v>
      </c>
      <c r="H61" s="11" t="s">
        <v>39</v>
      </c>
      <c r="I61" s="14">
        <v>1.0</v>
      </c>
      <c r="J61" s="14" t="s">
        <v>265</v>
      </c>
      <c r="K61" s="14">
        <v>5.28</v>
      </c>
      <c r="L61" s="14">
        <v>10339.0</v>
      </c>
      <c r="M61" s="43" t="s">
        <v>286</v>
      </c>
      <c r="N61" s="11"/>
      <c r="O61" s="14" t="s">
        <v>251</v>
      </c>
      <c r="P61" s="11"/>
      <c r="Q61" s="14" t="s">
        <v>266</v>
      </c>
      <c r="R61" s="11"/>
      <c r="S61" s="11"/>
      <c r="T61" s="11"/>
      <c r="U61" s="11"/>
      <c r="V61" s="16"/>
      <c r="W61" s="16"/>
      <c r="X61" s="16"/>
      <c r="Y61" s="16"/>
      <c r="Z61" s="16"/>
      <c r="AA61" s="16"/>
      <c r="AB61" s="16"/>
      <c r="AC61" s="16"/>
      <c r="AD61" s="16"/>
      <c r="AE61" s="16"/>
      <c r="AF61" s="16"/>
      <c r="AG61" s="16"/>
      <c r="AH61" s="16"/>
      <c r="AI61" s="16"/>
      <c r="AJ61" s="16"/>
    </row>
    <row r="62" ht="18.0" customHeight="1">
      <c r="A62" s="17">
        <v>60.0</v>
      </c>
      <c r="B62" s="20" t="s">
        <v>300</v>
      </c>
      <c r="C62" s="17" t="s">
        <v>43</v>
      </c>
      <c r="D62" s="20" t="s">
        <v>301</v>
      </c>
      <c r="E62" s="20" t="s">
        <v>301</v>
      </c>
      <c r="F62" s="20" t="s">
        <v>45</v>
      </c>
      <c r="G62" s="20" t="s">
        <v>302</v>
      </c>
      <c r="H62" s="17" t="s">
        <v>39</v>
      </c>
      <c r="I62" s="17">
        <v>1.0</v>
      </c>
      <c r="J62" s="17"/>
      <c r="K62" s="17">
        <v>5.53</v>
      </c>
      <c r="L62" s="17">
        <v>15514.0</v>
      </c>
      <c r="M62" s="42" t="s">
        <v>303</v>
      </c>
      <c r="N62" s="22"/>
      <c r="O62" s="17" t="s">
        <v>251</v>
      </c>
      <c r="P62" s="17"/>
      <c r="Q62" s="17"/>
      <c r="R62" s="22"/>
      <c r="S62" s="22"/>
      <c r="T62" s="22"/>
      <c r="U62" s="22"/>
      <c r="V62" s="16"/>
      <c r="W62" s="16"/>
      <c r="X62" s="16"/>
      <c r="Y62" s="16"/>
      <c r="Z62" s="16"/>
      <c r="AA62" s="16"/>
      <c r="AB62" s="16"/>
      <c r="AC62" s="16"/>
      <c r="AD62" s="16"/>
      <c r="AE62" s="16"/>
      <c r="AF62" s="16"/>
      <c r="AG62" s="16"/>
      <c r="AH62" s="16"/>
      <c r="AI62" s="16"/>
      <c r="AJ62" s="16"/>
    </row>
    <row r="63" ht="18.0" customHeight="1">
      <c r="A63" s="11">
        <v>61.0</v>
      </c>
      <c r="B63" s="13" t="s">
        <v>304</v>
      </c>
      <c r="C63" s="14" t="s">
        <v>43</v>
      </c>
      <c r="D63" s="13" t="s">
        <v>305</v>
      </c>
      <c r="E63" s="13" t="s">
        <v>305</v>
      </c>
      <c r="F63" s="13" t="s">
        <v>45</v>
      </c>
      <c r="G63" s="13" t="s">
        <v>306</v>
      </c>
      <c r="H63" s="11" t="s">
        <v>39</v>
      </c>
      <c r="I63" s="14">
        <v>1.0</v>
      </c>
      <c r="J63" s="14" t="s">
        <v>265</v>
      </c>
      <c r="K63" s="14">
        <v>6.75</v>
      </c>
      <c r="L63" s="14">
        <v>21361.0</v>
      </c>
      <c r="M63" s="43" t="s">
        <v>176</v>
      </c>
      <c r="N63" s="11"/>
      <c r="O63" s="14" t="s">
        <v>251</v>
      </c>
      <c r="P63" s="11"/>
      <c r="Q63" s="14" t="s">
        <v>266</v>
      </c>
      <c r="R63" s="11"/>
      <c r="S63" s="11"/>
      <c r="T63" s="11"/>
      <c r="U63" s="11"/>
      <c r="V63" s="16"/>
      <c r="W63" s="16"/>
      <c r="X63" s="16"/>
      <c r="Y63" s="16"/>
      <c r="Z63" s="16"/>
      <c r="AA63" s="16"/>
      <c r="AB63" s="16"/>
      <c r="AC63" s="16"/>
      <c r="AD63" s="16"/>
      <c r="AE63" s="16"/>
      <c r="AF63" s="16"/>
      <c r="AG63" s="16"/>
      <c r="AH63" s="16"/>
      <c r="AI63" s="16"/>
      <c r="AJ63" s="16"/>
    </row>
    <row r="64" ht="18.0" customHeight="1">
      <c r="A64" s="17">
        <v>62.0</v>
      </c>
      <c r="B64" s="20" t="s">
        <v>307</v>
      </c>
      <c r="C64" s="17" t="s">
        <v>43</v>
      </c>
      <c r="D64" s="20" t="s">
        <v>308</v>
      </c>
      <c r="E64" s="20" t="s">
        <v>308</v>
      </c>
      <c r="F64" s="20" t="s">
        <v>28</v>
      </c>
      <c r="G64" s="20" t="s">
        <v>309</v>
      </c>
      <c r="H64" s="22" t="s">
        <v>39</v>
      </c>
      <c r="I64" s="17">
        <v>1.0</v>
      </c>
      <c r="J64" s="17" t="s">
        <v>265</v>
      </c>
      <c r="K64" s="17">
        <v>5.18</v>
      </c>
      <c r="L64" s="17">
        <v>16103.0</v>
      </c>
      <c r="M64" s="42" t="s">
        <v>279</v>
      </c>
      <c r="N64" s="22"/>
      <c r="O64" s="17" t="s">
        <v>251</v>
      </c>
      <c r="P64" s="22"/>
      <c r="Q64" s="17" t="s">
        <v>266</v>
      </c>
      <c r="R64" s="22"/>
      <c r="S64" s="22"/>
      <c r="T64" s="22"/>
      <c r="U64" s="22"/>
      <c r="V64" s="16"/>
      <c r="W64" s="16"/>
      <c r="X64" s="16"/>
      <c r="Y64" s="16"/>
      <c r="Z64" s="16"/>
      <c r="AA64" s="16"/>
      <c r="AB64" s="16"/>
      <c r="AC64" s="16"/>
      <c r="AD64" s="16"/>
      <c r="AE64" s="16"/>
      <c r="AF64" s="16"/>
      <c r="AG64" s="16"/>
      <c r="AH64" s="16"/>
      <c r="AI64" s="16"/>
      <c r="AJ64" s="16"/>
    </row>
    <row r="65" ht="18.0" customHeight="1">
      <c r="A65" s="11">
        <v>63.0</v>
      </c>
      <c r="B65" s="13" t="s">
        <v>310</v>
      </c>
      <c r="C65" s="14" t="s">
        <v>43</v>
      </c>
      <c r="D65" s="13" t="s">
        <v>311</v>
      </c>
      <c r="E65" s="13" t="s">
        <v>311</v>
      </c>
      <c r="F65" s="13" t="s">
        <v>28</v>
      </c>
      <c r="G65" s="13" t="s">
        <v>312</v>
      </c>
      <c r="H65" s="14" t="s">
        <v>39</v>
      </c>
      <c r="I65" s="14">
        <v>1.0</v>
      </c>
      <c r="J65" s="14" t="s">
        <v>313</v>
      </c>
      <c r="K65" s="14">
        <v>10.32</v>
      </c>
      <c r="L65" s="14">
        <v>20606.0</v>
      </c>
      <c r="M65" s="43" t="s">
        <v>176</v>
      </c>
      <c r="N65" s="11"/>
      <c r="O65" s="14" t="s">
        <v>251</v>
      </c>
      <c r="P65" s="14" t="s">
        <v>280</v>
      </c>
      <c r="Q65" s="14" t="s">
        <v>314</v>
      </c>
      <c r="R65" s="11"/>
      <c r="S65" s="11"/>
      <c r="T65" s="11"/>
      <c r="U65" s="11"/>
      <c r="V65" s="16"/>
      <c r="W65" s="16"/>
      <c r="X65" s="16"/>
      <c r="Y65" s="16"/>
      <c r="Z65" s="16"/>
      <c r="AA65" s="16"/>
      <c r="AB65" s="16"/>
      <c r="AC65" s="16"/>
      <c r="AD65" s="16"/>
      <c r="AE65" s="16"/>
      <c r="AF65" s="16"/>
      <c r="AG65" s="16"/>
      <c r="AH65" s="16"/>
      <c r="AI65" s="16"/>
      <c r="AJ65" s="16"/>
    </row>
    <row r="66" ht="18.0" customHeight="1">
      <c r="A66" s="17">
        <v>64.0</v>
      </c>
      <c r="B66" s="20" t="s">
        <v>315</v>
      </c>
      <c r="C66" s="17" t="s">
        <v>43</v>
      </c>
      <c r="D66" s="20" t="s">
        <v>316</v>
      </c>
      <c r="E66" s="20" t="s">
        <v>316</v>
      </c>
      <c r="F66" s="20" t="s">
        <v>28</v>
      </c>
      <c r="G66" s="20" t="s">
        <v>317</v>
      </c>
      <c r="H66" s="17" t="s">
        <v>39</v>
      </c>
      <c r="I66" s="17">
        <v>1.0</v>
      </c>
      <c r="J66" s="17"/>
      <c r="K66" s="17">
        <v>16.89</v>
      </c>
      <c r="L66" s="17">
        <v>4683391.0</v>
      </c>
      <c r="M66" s="42" t="s">
        <v>318</v>
      </c>
      <c r="N66" s="22"/>
      <c r="O66" s="17" t="s">
        <v>251</v>
      </c>
      <c r="P66" s="17"/>
      <c r="Q66" s="22"/>
      <c r="R66" s="22"/>
      <c r="S66" s="22"/>
      <c r="T66" s="22"/>
      <c r="U66" s="22"/>
      <c r="V66" s="16"/>
      <c r="W66" s="16"/>
      <c r="X66" s="16"/>
      <c r="Y66" s="16"/>
      <c r="Z66" s="16"/>
      <c r="AA66" s="16"/>
      <c r="AB66" s="16"/>
      <c r="AC66" s="16"/>
      <c r="AD66" s="16"/>
      <c r="AE66" s="16"/>
      <c r="AF66" s="16"/>
      <c r="AG66" s="16"/>
      <c r="AH66" s="16"/>
      <c r="AI66" s="16"/>
      <c r="AJ66" s="16"/>
    </row>
    <row r="67" ht="18.0" customHeight="1">
      <c r="A67" s="11">
        <v>65.0</v>
      </c>
      <c r="B67" s="13" t="s">
        <v>319</v>
      </c>
      <c r="C67" s="14" t="s">
        <v>43</v>
      </c>
      <c r="D67" s="13" t="s">
        <v>320</v>
      </c>
      <c r="E67" s="13" t="s">
        <v>320</v>
      </c>
      <c r="F67" s="13" t="s">
        <v>45</v>
      </c>
      <c r="G67" s="13" t="s">
        <v>321</v>
      </c>
      <c r="H67" s="11" t="s">
        <v>39</v>
      </c>
      <c r="I67" s="14">
        <v>1.0</v>
      </c>
      <c r="J67" s="14" t="s">
        <v>265</v>
      </c>
      <c r="K67" s="14">
        <v>7.63</v>
      </c>
      <c r="L67" s="14">
        <v>11282.0</v>
      </c>
      <c r="M67" s="43" t="s">
        <v>286</v>
      </c>
      <c r="N67" s="11"/>
      <c r="O67" s="14" t="s">
        <v>251</v>
      </c>
      <c r="P67" s="11"/>
      <c r="Q67" s="14" t="s">
        <v>266</v>
      </c>
      <c r="R67" s="11"/>
      <c r="S67" s="11"/>
      <c r="T67" s="11"/>
      <c r="U67" s="11"/>
      <c r="V67" s="16"/>
      <c r="W67" s="16"/>
      <c r="X67" s="16"/>
      <c r="Y67" s="16"/>
      <c r="Z67" s="16"/>
      <c r="AA67" s="16"/>
      <c r="AB67" s="16"/>
      <c r="AC67" s="16"/>
      <c r="AD67" s="16"/>
      <c r="AE67" s="16"/>
      <c r="AF67" s="16"/>
      <c r="AG67" s="16"/>
      <c r="AH67" s="16"/>
      <c r="AI67" s="16"/>
      <c r="AJ67" s="16"/>
    </row>
    <row r="68" ht="18.0" customHeight="1">
      <c r="A68" s="17">
        <v>66.0</v>
      </c>
      <c r="B68" s="20" t="s">
        <v>322</v>
      </c>
      <c r="C68" s="17" t="s">
        <v>43</v>
      </c>
      <c r="D68" s="20" t="s">
        <v>323</v>
      </c>
      <c r="E68" s="20" t="s">
        <v>323</v>
      </c>
      <c r="F68" s="20" t="s">
        <v>28</v>
      </c>
      <c r="G68" s="20" t="s">
        <v>324</v>
      </c>
      <c r="H68" s="17" t="s">
        <v>39</v>
      </c>
      <c r="I68" s="17">
        <v>1.0</v>
      </c>
      <c r="J68" s="17"/>
      <c r="K68" s="17">
        <v>4.03</v>
      </c>
      <c r="L68" s="17">
        <v>10642.0</v>
      </c>
      <c r="M68" s="42" t="s">
        <v>286</v>
      </c>
      <c r="N68" s="22"/>
      <c r="O68" s="17" t="s">
        <v>251</v>
      </c>
      <c r="P68" s="17"/>
      <c r="Q68" s="22"/>
      <c r="R68" s="22"/>
      <c r="S68" s="22"/>
      <c r="T68" s="22"/>
      <c r="U68" s="22"/>
      <c r="V68" s="16"/>
      <c r="W68" s="16"/>
      <c r="X68" s="16"/>
      <c r="Y68" s="16"/>
      <c r="Z68" s="16"/>
      <c r="AA68" s="16"/>
      <c r="AB68" s="16"/>
      <c r="AC68" s="16"/>
      <c r="AD68" s="16"/>
      <c r="AE68" s="16"/>
      <c r="AF68" s="16"/>
      <c r="AG68" s="16"/>
      <c r="AH68" s="16"/>
      <c r="AI68" s="16"/>
      <c r="AJ68" s="16"/>
    </row>
    <row r="69" ht="18.0" customHeight="1">
      <c r="A69" s="11">
        <v>67.0</v>
      </c>
      <c r="B69" s="13" t="s">
        <v>325</v>
      </c>
      <c r="C69" s="14" t="s">
        <v>43</v>
      </c>
      <c r="D69" s="13" t="s">
        <v>326</v>
      </c>
      <c r="E69" s="13" t="s">
        <v>326</v>
      </c>
      <c r="F69" s="13" t="s">
        <v>28</v>
      </c>
      <c r="G69" s="41" t="s">
        <v>327</v>
      </c>
      <c r="H69" s="11" t="s">
        <v>39</v>
      </c>
      <c r="I69" s="14">
        <v>1.0</v>
      </c>
      <c r="J69" s="14" t="s">
        <v>265</v>
      </c>
      <c r="K69" s="14">
        <v>4.11</v>
      </c>
      <c r="L69" s="14">
        <v>10889.0</v>
      </c>
      <c r="M69" s="43" t="s">
        <v>286</v>
      </c>
      <c r="N69" s="11"/>
      <c r="O69" s="14" t="s">
        <v>251</v>
      </c>
      <c r="P69" s="11"/>
      <c r="Q69" s="14" t="s">
        <v>266</v>
      </c>
      <c r="R69" s="11"/>
      <c r="S69" s="11"/>
      <c r="T69" s="11"/>
      <c r="U69" s="11"/>
      <c r="V69" s="16"/>
      <c r="W69" s="16"/>
      <c r="X69" s="16"/>
      <c r="Y69" s="16"/>
      <c r="Z69" s="16"/>
      <c r="AA69" s="16"/>
      <c r="AB69" s="16"/>
      <c r="AC69" s="16"/>
      <c r="AD69" s="16"/>
      <c r="AE69" s="16"/>
      <c r="AF69" s="16"/>
      <c r="AG69" s="16"/>
      <c r="AH69" s="16"/>
      <c r="AI69" s="16"/>
      <c r="AJ69" s="16"/>
    </row>
    <row r="70" ht="18.0" customHeight="1">
      <c r="A70" s="17">
        <v>68.0</v>
      </c>
      <c r="B70" s="20" t="s">
        <v>328</v>
      </c>
      <c r="C70" s="17" t="s">
        <v>43</v>
      </c>
      <c r="D70" s="20" t="s">
        <v>329</v>
      </c>
      <c r="E70" s="20" t="s">
        <v>329</v>
      </c>
      <c r="F70" s="20" t="s">
        <v>45</v>
      </c>
      <c r="G70" s="20" t="s">
        <v>330</v>
      </c>
      <c r="H70" s="22" t="s">
        <v>39</v>
      </c>
      <c r="I70" s="17">
        <v>1.0</v>
      </c>
      <c r="J70" s="17" t="s">
        <v>265</v>
      </c>
      <c r="K70" s="17">
        <v>5.38</v>
      </c>
      <c r="L70" s="45">
        <v>12742.0</v>
      </c>
      <c r="M70" s="42" t="s">
        <v>290</v>
      </c>
      <c r="N70" s="22"/>
      <c r="O70" s="17" t="s">
        <v>251</v>
      </c>
      <c r="P70" s="17" t="s">
        <v>63</v>
      </c>
      <c r="Q70" s="17" t="s">
        <v>331</v>
      </c>
      <c r="R70" s="17" t="s">
        <v>332</v>
      </c>
      <c r="S70" s="22"/>
      <c r="T70" s="22"/>
      <c r="U70" s="22"/>
      <c r="V70" s="16"/>
      <c r="W70" s="16"/>
      <c r="X70" s="16"/>
      <c r="Y70" s="16"/>
      <c r="Z70" s="16"/>
      <c r="AA70" s="16"/>
      <c r="AB70" s="16"/>
      <c r="AC70" s="16"/>
      <c r="AD70" s="16"/>
      <c r="AE70" s="16"/>
      <c r="AF70" s="16"/>
      <c r="AG70" s="16"/>
      <c r="AH70" s="16"/>
      <c r="AI70" s="16"/>
      <c r="AJ70" s="16"/>
    </row>
    <row r="71" ht="18.0" customHeight="1">
      <c r="A71" s="11">
        <v>69.0</v>
      </c>
      <c r="B71" s="13" t="s">
        <v>333</v>
      </c>
      <c r="C71" s="14" t="s">
        <v>43</v>
      </c>
      <c r="D71" s="13" t="s">
        <v>334</v>
      </c>
      <c r="E71" s="13" t="s">
        <v>334</v>
      </c>
      <c r="F71" s="13" t="s">
        <v>140</v>
      </c>
      <c r="G71" s="13" t="s">
        <v>335</v>
      </c>
      <c r="H71" s="14" t="s">
        <v>39</v>
      </c>
      <c r="I71" s="14">
        <v>1.0</v>
      </c>
      <c r="J71" s="14"/>
      <c r="K71" s="14">
        <v>5.65</v>
      </c>
      <c r="L71" s="46">
        <v>10961.0</v>
      </c>
      <c r="M71" s="43" t="s">
        <v>286</v>
      </c>
      <c r="N71" s="11"/>
      <c r="O71" s="14" t="s">
        <v>251</v>
      </c>
      <c r="P71" s="14"/>
      <c r="Q71" s="14"/>
      <c r="R71" s="11"/>
      <c r="S71" s="11"/>
      <c r="T71" s="11"/>
      <c r="U71" s="11"/>
      <c r="V71" s="16"/>
      <c r="W71" s="16"/>
      <c r="X71" s="16"/>
      <c r="Y71" s="16"/>
      <c r="Z71" s="16"/>
      <c r="AA71" s="16"/>
      <c r="AB71" s="16"/>
      <c r="AC71" s="16"/>
      <c r="AD71" s="16"/>
      <c r="AE71" s="16"/>
      <c r="AF71" s="16"/>
      <c r="AG71" s="16"/>
      <c r="AH71" s="16"/>
      <c r="AI71" s="16"/>
      <c r="AJ71" s="16"/>
    </row>
    <row r="72" ht="18.0" customHeight="1">
      <c r="A72" s="17">
        <v>70.0</v>
      </c>
      <c r="B72" s="20" t="s">
        <v>336</v>
      </c>
      <c r="C72" s="17" t="s">
        <v>43</v>
      </c>
      <c r="D72" s="20" t="s">
        <v>337</v>
      </c>
      <c r="E72" s="20" t="s">
        <v>337</v>
      </c>
      <c r="F72" s="20" t="s">
        <v>28</v>
      </c>
      <c r="G72" s="20" t="s">
        <v>338</v>
      </c>
      <c r="H72" s="22" t="s">
        <v>39</v>
      </c>
      <c r="I72" s="17">
        <v>1.0</v>
      </c>
      <c r="J72" s="17" t="s">
        <v>265</v>
      </c>
      <c r="K72" s="17">
        <v>3.9</v>
      </c>
      <c r="L72" s="45">
        <v>19743.0</v>
      </c>
      <c r="M72" s="42" t="s">
        <v>339</v>
      </c>
      <c r="N72" s="22"/>
      <c r="O72" s="17" t="s">
        <v>251</v>
      </c>
      <c r="P72" s="22"/>
      <c r="Q72" s="17" t="s">
        <v>266</v>
      </c>
      <c r="R72" s="22"/>
      <c r="S72" s="22"/>
      <c r="T72" s="22"/>
      <c r="U72" s="22"/>
      <c r="V72" s="16"/>
      <c r="W72" s="16"/>
      <c r="X72" s="16"/>
      <c r="Y72" s="16"/>
      <c r="Z72" s="16"/>
      <c r="AA72" s="16"/>
      <c r="AB72" s="16"/>
      <c r="AC72" s="16"/>
      <c r="AD72" s="16"/>
      <c r="AE72" s="16"/>
      <c r="AF72" s="16"/>
      <c r="AG72" s="16"/>
      <c r="AH72" s="16"/>
      <c r="AI72" s="16"/>
      <c r="AJ72" s="16"/>
    </row>
    <row r="73" ht="18.0" customHeight="1">
      <c r="A73" s="11">
        <v>71.0</v>
      </c>
      <c r="B73" s="13" t="s">
        <v>340</v>
      </c>
      <c r="C73" s="14" t="s">
        <v>43</v>
      </c>
      <c r="D73" s="13" t="s">
        <v>341</v>
      </c>
      <c r="E73" s="13" t="s">
        <v>341</v>
      </c>
      <c r="F73" s="13" t="s">
        <v>28</v>
      </c>
      <c r="G73" s="13" t="s">
        <v>342</v>
      </c>
      <c r="H73" s="11" t="s">
        <v>39</v>
      </c>
      <c r="I73" s="14">
        <v>1.0</v>
      </c>
      <c r="J73" s="14" t="s">
        <v>265</v>
      </c>
      <c r="K73" s="14">
        <v>4.14</v>
      </c>
      <c r="L73" s="46">
        <v>11168.0</v>
      </c>
      <c r="M73" s="43" t="s">
        <v>343</v>
      </c>
      <c r="N73" s="11"/>
      <c r="O73" s="14" t="s">
        <v>251</v>
      </c>
      <c r="P73" s="11"/>
      <c r="Q73" s="14" t="s">
        <v>266</v>
      </c>
      <c r="R73" s="11"/>
      <c r="S73" s="11"/>
      <c r="T73" s="11"/>
      <c r="U73" s="11"/>
      <c r="V73" s="16"/>
      <c r="W73" s="16"/>
      <c r="X73" s="16"/>
      <c r="Y73" s="16"/>
      <c r="Z73" s="16"/>
      <c r="AA73" s="16"/>
      <c r="AB73" s="16"/>
      <c r="AC73" s="16"/>
      <c r="AD73" s="16"/>
      <c r="AE73" s="16"/>
      <c r="AF73" s="16"/>
      <c r="AG73" s="16"/>
      <c r="AH73" s="16"/>
      <c r="AI73" s="16"/>
      <c r="AJ73" s="16"/>
    </row>
    <row r="74" ht="18.0" customHeight="1">
      <c r="A74" s="17">
        <v>72.0</v>
      </c>
      <c r="B74" s="20" t="s">
        <v>344</v>
      </c>
      <c r="C74" s="17" t="s">
        <v>43</v>
      </c>
      <c r="D74" s="20" t="s">
        <v>345</v>
      </c>
      <c r="E74" s="20" t="s">
        <v>345</v>
      </c>
      <c r="F74" s="20" t="s">
        <v>28</v>
      </c>
      <c r="G74" s="47" t="s">
        <v>346</v>
      </c>
      <c r="H74" s="22" t="s">
        <v>39</v>
      </c>
      <c r="I74" s="17">
        <v>1.0</v>
      </c>
      <c r="J74" s="17" t="s">
        <v>265</v>
      </c>
      <c r="K74" s="17">
        <v>4.06</v>
      </c>
      <c r="L74" s="45">
        <v>11188.0</v>
      </c>
      <c r="M74" s="42" t="s">
        <v>347</v>
      </c>
      <c r="N74" s="22"/>
      <c r="O74" s="17" t="s">
        <v>251</v>
      </c>
      <c r="P74" s="22"/>
      <c r="Q74" s="17" t="s">
        <v>266</v>
      </c>
      <c r="R74" s="22"/>
      <c r="S74" s="22"/>
      <c r="T74" s="22"/>
      <c r="U74" s="22"/>
      <c r="V74" s="16"/>
      <c r="W74" s="16"/>
      <c r="X74" s="16"/>
      <c r="Y74" s="16"/>
      <c r="Z74" s="16"/>
      <c r="AA74" s="16"/>
      <c r="AB74" s="16"/>
      <c r="AC74" s="16"/>
      <c r="AD74" s="16"/>
      <c r="AE74" s="16"/>
      <c r="AF74" s="16"/>
      <c r="AG74" s="16"/>
      <c r="AH74" s="16"/>
      <c r="AI74" s="16"/>
      <c r="AJ74" s="16"/>
    </row>
    <row r="75" ht="18.0" customHeight="1">
      <c r="A75" s="11">
        <v>73.0</v>
      </c>
      <c r="B75" s="13" t="s">
        <v>348</v>
      </c>
      <c r="C75" s="14" t="s">
        <v>43</v>
      </c>
      <c r="D75" s="13" t="s">
        <v>349</v>
      </c>
      <c r="E75" s="13" t="s">
        <v>349</v>
      </c>
      <c r="F75" s="13" t="s">
        <v>45</v>
      </c>
      <c r="G75" s="13" t="s">
        <v>350</v>
      </c>
      <c r="H75" s="14" t="s">
        <v>39</v>
      </c>
      <c r="I75" s="14">
        <v>1.0</v>
      </c>
      <c r="J75" s="14"/>
      <c r="K75" s="14">
        <v>4.96</v>
      </c>
      <c r="L75" s="46">
        <v>15445.0</v>
      </c>
      <c r="M75" s="43" t="s">
        <v>351</v>
      </c>
      <c r="N75" s="11"/>
      <c r="O75" s="14" t="s">
        <v>251</v>
      </c>
      <c r="P75" s="14"/>
      <c r="Q75" s="11"/>
      <c r="R75" s="11"/>
      <c r="S75" s="11"/>
      <c r="T75" s="11"/>
      <c r="U75" s="11"/>
      <c r="V75" s="16"/>
      <c r="W75" s="16"/>
      <c r="X75" s="16"/>
      <c r="Y75" s="16"/>
      <c r="Z75" s="16"/>
      <c r="AA75" s="16"/>
      <c r="AB75" s="16"/>
      <c r="AC75" s="16"/>
      <c r="AD75" s="16"/>
      <c r="AE75" s="16"/>
      <c r="AF75" s="16"/>
      <c r="AG75" s="16"/>
      <c r="AH75" s="16"/>
      <c r="AI75" s="16"/>
      <c r="AJ75" s="16"/>
    </row>
    <row r="76" ht="18.0" customHeight="1">
      <c r="A76" s="17">
        <v>74.0</v>
      </c>
      <c r="B76" s="20" t="s">
        <v>352</v>
      </c>
      <c r="C76" s="17" t="s">
        <v>43</v>
      </c>
      <c r="D76" s="20" t="s">
        <v>353</v>
      </c>
      <c r="E76" s="20" t="s">
        <v>353</v>
      </c>
      <c r="F76" s="20" t="s">
        <v>140</v>
      </c>
      <c r="G76" s="20" t="s">
        <v>354</v>
      </c>
      <c r="H76" s="17" t="s">
        <v>39</v>
      </c>
      <c r="I76" s="17">
        <v>1.0</v>
      </c>
      <c r="J76" s="17"/>
      <c r="K76" s="17">
        <v>10.56</v>
      </c>
      <c r="L76" s="45">
        <v>13235.0</v>
      </c>
      <c r="M76" s="42" t="s">
        <v>355</v>
      </c>
      <c r="N76" s="22"/>
      <c r="O76" s="17" t="s">
        <v>251</v>
      </c>
      <c r="P76" s="17"/>
      <c r="Q76" s="22"/>
      <c r="R76" s="22"/>
      <c r="S76" s="22"/>
      <c r="T76" s="22"/>
      <c r="U76" s="22"/>
      <c r="V76" s="16"/>
      <c r="W76" s="16"/>
      <c r="X76" s="16"/>
      <c r="Y76" s="16"/>
      <c r="Z76" s="16"/>
      <c r="AA76" s="16"/>
      <c r="AB76" s="16"/>
      <c r="AC76" s="16"/>
      <c r="AD76" s="16"/>
      <c r="AE76" s="16"/>
      <c r="AF76" s="16"/>
      <c r="AG76" s="16"/>
      <c r="AH76" s="16"/>
      <c r="AI76" s="16"/>
      <c r="AJ76" s="16"/>
    </row>
    <row r="77" ht="18.0" customHeight="1">
      <c r="A77" s="11">
        <v>75.0</v>
      </c>
      <c r="B77" s="13" t="s">
        <v>356</v>
      </c>
      <c r="C77" s="14" t="s">
        <v>43</v>
      </c>
      <c r="D77" s="13" t="s">
        <v>357</v>
      </c>
      <c r="E77" s="13" t="s">
        <v>357</v>
      </c>
      <c r="F77" s="13" t="s">
        <v>28</v>
      </c>
      <c r="G77" s="13" t="s">
        <v>358</v>
      </c>
      <c r="H77" s="11" t="s">
        <v>39</v>
      </c>
      <c r="I77" s="14">
        <v>1.0</v>
      </c>
      <c r="J77" s="14" t="s">
        <v>265</v>
      </c>
      <c r="K77" s="14">
        <v>3.71</v>
      </c>
      <c r="L77" s="46">
        <v>11353.0</v>
      </c>
      <c r="M77" s="43" t="s">
        <v>359</v>
      </c>
      <c r="N77" s="11"/>
      <c r="O77" s="14" t="s">
        <v>251</v>
      </c>
      <c r="P77" s="11"/>
      <c r="Q77" s="14" t="s">
        <v>266</v>
      </c>
      <c r="R77" s="11"/>
      <c r="S77" s="11"/>
      <c r="T77" s="11"/>
      <c r="U77" s="11"/>
      <c r="V77" s="16"/>
      <c r="W77" s="16"/>
      <c r="X77" s="16"/>
      <c r="Y77" s="16"/>
      <c r="Z77" s="16"/>
      <c r="AA77" s="16"/>
      <c r="AB77" s="16"/>
      <c r="AC77" s="16"/>
      <c r="AD77" s="16"/>
      <c r="AE77" s="16"/>
      <c r="AF77" s="16"/>
      <c r="AG77" s="16"/>
      <c r="AH77" s="16"/>
      <c r="AI77" s="16"/>
      <c r="AJ77" s="16"/>
    </row>
    <row r="78" ht="18.0" customHeight="1">
      <c r="A78" s="17">
        <v>76.0</v>
      </c>
      <c r="B78" s="20" t="s">
        <v>360</v>
      </c>
      <c r="C78" s="17" t="s">
        <v>43</v>
      </c>
      <c r="D78" s="20" t="s">
        <v>361</v>
      </c>
      <c r="E78" s="20" t="s">
        <v>361</v>
      </c>
      <c r="F78" s="20" t="s">
        <v>140</v>
      </c>
      <c r="G78" s="20" t="s">
        <v>362</v>
      </c>
      <c r="H78" s="17" t="s">
        <v>39</v>
      </c>
      <c r="I78" s="17">
        <v>1.0</v>
      </c>
      <c r="J78" s="17"/>
      <c r="K78" s="17">
        <v>11.31</v>
      </c>
      <c r="L78" s="45">
        <v>11582.0</v>
      </c>
      <c r="M78" s="42" t="s">
        <v>363</v>
      </c>
      <c r="N78" s="22"/>
      <c r="O78" s="17" t="s">
        <v>251</v>
      </c>
      <c r="P78" s="17"/>
      <c r="Q78" s="17"/>
      <c r="R78" s="22"/>
      <c r="S78" s="22"/>
      <c r="T78" s="22"/>
      <c r="U78" s="22"/>
      <c r="V78" s="16"/>
      <c r="W78" s="16"/>
      <c r="X78" s="16"/>
      <c r="Y78" s="16"/>
      <c r="Z78" s="16"/>
      <c r="AA78" s="16"/>
      <c r="AB78" s="16"/>
      <c r="AC78" s="16"/>
      <c r="AD78" s="16"/>
      <c r="AE78" s="16"/>
      <c r="AF78" s="16"/>
      <c r="AG78" s="16"/>
      <c r="AH78" s="16"/>
      <c r="AI78" s="16"/>
      <c r="AJ78" s="16"/>
    </row>
    <row r="79" ht="18.0" customHeight="1">
      <c r="A79" s="11">
        <v>77.0</v>
      </c>
      <c r="B79" s="13" t="s">
        <v>364</v>
      </c>
      <c r="C79" s="14" t="s">
        <v>43</v>
      </c>
      <c r="D79" s="13" t="s">
        <v>365</v>
      </c>
      <c r="E79" s="13" t="s">
        <v>365</v>
      </c>
      <c r="F79" s="13" t="s">
        <v>28</v>
      </c>
      <c r="G79" s="13" t="s">
        <v>366</v>
      </c>
      <c r="H79" s="14" t="s">
        <v>39</v>
      </c>
      <c r="I79" s="14">
        <v>1.0</v>
      </c>
      <c r="J79" s="14"/>
      <c r="K79" s="14">
        <v>7.87</v>
      </c>
      <c r="L79" s="46">
        <v>11073.0</v>
      </c>
      <c r="M79" s="43" t="s">
        <v>367</v>
      </c>
      <c r="N79" s="11"/>
      <c r="O79" s="14" t="s">
        <v>251</v>
      </c>
      <c r="P79" s="14"/>
      <c r="Q79" s="14"/>
      <c r="R79" s="11"/>
      <c r="S79" s="11"/>
      <c r="T79" s="11"/>
      <c r="U79" s="11"/>
      <c r="V79" s="16"/>
      <c r="W79" s="16"/>
      <c r="X79" s="16"/>
      <c r="Y79" s="16"/>
      <c r="Z79" s="16"/>
      <c r="AA79" s="16"/>
      <c r="AB79" s="16"/>
      <c r="AC79" s="16"/>
      <c r="AD79" s="16"/>
      <c r="AE79" s="16"/>
      <c r="AF79" s="16"/>
      <c r="AG79" s="16"/>
      <c r="AH79" s="16"/>
      <c r="AI79" s="16"/>
      <c r="AJ79" s="16"/>
    </row>
    <row r="80" ht="18.0" customHeight="1">
      <c r="A80" s="17">
        <v>78.0</v>
      </c>
      <c r="B80" s="20" t="s">
        <v>368</v>
      </c>
      <c r="C80" s="17"/>
      <c r="D80" s="20" t="s">
        <v>369</v>
      </c>
      <c r="E80" s="20" t="s">
        <v>370</v>
      </c>
      <c r="F80" s="20" t="s">
        <v>41</v>
      </c>
      <c r="G80" s="20" t="s">
        <v>371</v>
      </c>
      <c r="H80" s="17" t="s">
        <v>30</v>
      </c>
      <c r="I80" s="17">
        <v>0.0</v>
      </c>
      <c r="J80" s="48"/>
      <c r="K80" s="17"/>
      <c r="L80" s="17"/>
      <c r="M80" s="42"/>
      <c r="N80" s="22"/>
      <c r="O80" s="17" t="s">
        <v>372</v>
      </c>
      <c r="P80" s="17"/>
      <c r="Q80" s="22"/>
      <c r="R80" s="22"/>
      <c r="S80" s="22"/>
      <c r="T80" s="22"/>
      <c r="U80" s="22"/>
      <c r="V80" s="16"/>
      <c r="W80" s="16"/>
      <c r="X80" s="16"/>
      <c r="Y80" s="16"/>
      <c r="Z80" s="16"/>
      <c r="AA80" s="16"/>
      <c r="AB80" s="16"/>
      <c r="AC80" s="16"/>
      <c r="AD80" s="16"/>
      <c r="AE80" s="16"/>
      <c r="AF80" s="16"/>
      <c r="AG80" s="16"/>
      <c r="AH80" s="16"/>
      <c r="AI80" s="16"/>
      <c r="AJ80" s="16"/>
    </row>
    <row r="81" ht="18.0" customHeight="1">
      <c r="A81" s="11">
        <v>79.0</v>
      </c>
      <c r="B81" s="13" t="s">
        <v>373</v>
      </c>
      <c r="C81" s="14"/>
      <c r="D81" s="13" t="s">
        <v>374</v>
      </c>
      <c r="E81" s="13" t="s">
        <v>375</v>
      </c>
      <c r="F81" s="13" t="s">
        <v>41</v>
      </c>
      <c r="G81" s="13" t="s">
        <v>376</v>
      </c>
      <c r="H81" s="14" t="s">
        <v>135</v>
      </c>
      <c r="I81" s="14">
        <v>0.0</v>
      </c>
      <c r="J81" s="14" t="s">
        <v>377</v>
      </c>
      <c r="K81" s="14"/>
      <c r="L81" s="14"/>
      <c r="M81" s="43"/>
      <c r="N81" s="11"/>
      <c r="O81" s="14" t="s">
        <v>372</v>
      </c>
      <c r="P81" s="14" t="s">
        <v>96</v>
      </c>
      <c r="Q81" s="11"/>
      <c r="R81" s="11"/>
      <c r="S81" s="11"/>
      <c r="T81" s="11"/>
      <c r="U81" s="11"/>
      <c r="V81" s="16"/>
      <c r="W81" s="16"/>
      <c r="X81" s="16"/>
      <c r="Y81" s="16"/>
      <c r="Z81" s="16"/>
      <c r="AA81" s="16"/>
      <c r="AB81" s="16"/>
      <c r="AC81" s="16"/>
      <c r="AD81" s="16"/>
      <c r="AE81" s="16"/>
      <c r="AF81" s="16"/>
      <c r="AG81" s="16"/>
      <c r="AH81" s="16"/>
      <c r="AI81" s="16"/>
      <c r="AJ81" s="16"/>
    </row>
    <row r="82" ht="18.0" customHeight="1">
      <c r="A82" s="22">
        <v>80.0</v>
      </c>
      <c r="B82" s="20" t="s">
        <v>378</v>
      </c>
      <c r="C82" s="17"/>
      <c r="D82" s="20" t="s">
        <v>379</v>
      </c>
      <c r="E82" s="20" t="s">
        <v>379</v>
      </c>
      <c r="F82" s="20"/>
      <c r="G82" s="48" t="s">
        <v>380</v>
      </c>
      <c r="H82" s="17" t="s">
        <v>47</v>
      </c>
      <c r="I82" s="17">
        <v>1.0</v>
      </c>
      <c r="J82" s="48"/>
      <c r="K82" s="17"/>
      <c r="L82" s="17"/>
      <c r="M82" s="42"/>
      <c r="N82" s="22"/>
      <c r="O82" s="17" t="s">
        <v>372</v>
      </c>
      <c r="P82" s="17"/>
      <c r="Q82" s="22"/>
      <c r="R82" s="22"/>
      <c r="S82" s="22"/>
      <c r="T82" s="22"/>
      <c r="U82" s="22"/>
      <c r="V82" s="16"/>
      <c r="W82" s="16"/>
      <c r="X82" s="16"/>
      <c r="Y82" s="16"/>
      <c r="Z82" s="16"/>
      <c r="AA82" s="16"/>
      <c r="AB82" s="16"/>
      <c r="AC82" s="16"/>
      <c r="AD82" s="16"/>
      <c r="AE82" s="16"/>
      <c r="AF82" s="16"/>
      <c r="AG82" s="16"/>
      <c r="AH82" s="16"/>
      <c r="AI82" s="16"/>
      <c r="AJ82" s="16"/>
    </row>
    <row r="83" ht="18.0" customHeight="1">
      <c r="A83" s="14">
        <v>81.0</v>
      </c>
      <c r="B83" s="13" t="s">
        <v>381</v>
      </c>
      <c r="C83" s="14" t="s">
        <v>118</v>
      </c>
      <c r="D83" s="49" t="s">
        <v>382</v>
      </c>
      <c r="E83" s="13" t="s">
        <v>383</v>
      </c>
      <c r="F83" s="13" t="s">
        <v>41</v>
      </c>
      <c r="G83" s="13" t="s">
        <v>384</v>
      </c>
      <c r="H83" s="14" t="s">
        <v>135</v>
      </c>
      <c r="I83" s="14">
        <v>0.0</v>
      </c>
      <c r="J83" s="13">
        <v>2.07261494E8</v>
      </c>
      <c r="K83" s="14">
        <v>4.8</v>
      </c>
      <c r="L83" s="14">
        <v>10874.0</v>
      </c>
      <c r="M83" s="43" t="s">
        <v>176</v>
      </c>
      <c r="N83" s="11"/>
      <c r="O83" s="14" t="s">
        <v>372</v>
      </c>
      <c r="P83" s="14" t="s">
        <v>96</v>
      </c>
      <c r="Q83" s="11"/>
      <c r="R83" s="11"/>
      <c r="S83" s="11"/>
      <c r="T83" s="11"/>
      <c r="U83" s="11"/>
      <c r="V83" s="16"/>
      <c r="W83" s="16"/>
      <c r="X83" s="16"/>
      <c r="Y83" s="16"/>
      <c r="Z83" s="16"/>
      <c r="AA83" s="16"/>
      <c r="AB83" s="16"/>
      <c r="AC83" s="16"/>
      <c r="AD83" s="16"/>
      <c r="AE83" s="16"/>
      <c r="AF83" s="16"/>
      <c r="AG83" s="16"/>
      <c r="AH83" s="16"/>
      <c r="AI83" s="16"/>
      <c r="AJ83" s="16"/>
    </row>
    <row r="84" ht="18.0" customHeight="1">
      <c r="A84" s="22">
        <v>82.0</v>
      </c>
      <c r="B84" s="33" t="s">
        <v>385</v>
      </c>
      <c r="C84" s="17" t="s">
        <v>118</v>
      </c>
      <c r="D84" s="20" t="s">
        <v>386</v>
      </c>
      <c r="E84" s="20" t="s">
        <v>386</v>
      </c>
      <c r="F84" s="20" t="s">
        <v>45</v>
      </c>
      <c r="G84" s="20" t="s">
        <v>387</v>
      </c>
      <c r="H84" s="17" t="s">
        <v>47</v>
      </c>
      <c r="I84" s="17">
        <v>1.0</v>
      </c>
      <c r="J84" s="17"/>
      <c r="K84" s="17">
        <v>6.33</v>
      </c>
      <c r="L84" s="17">
        <v>10275.0</v>
      </c>
      <c r="M84" s="42" t="s">
        <v>176</v>
      </c>
      <c r="N84" s="22"/>
      <c r="O84" s="17" t="s">
        <v>372</v>
      </c>
      <c r="P84" s="17"/>
      <c r="Q84" s="22"/>
      <c r="R84" s="22"/>
      <c r="S84" s="22"/>
      <c r="T84" s="22"/>
      <c r="U84" s="22"/>
      <c r="V84" s="16"/>
      <c r="W84" s="16"/>
      <c r="X84" s="16"/>
      <c r="Y84" s="16"/>
      <c r="Z84" s="16"/>
      <c r="AA84" s="16"/>
      <c r="AB84" s="16"/>
      <c r="AC84" s="16"/>
      <c r="AD84" s="16"/>
      <c r="AE84" s="16"/>
      <c r="AF84" s="16"/>
      <c r="AG84" s="16"/>
      <c r="AH84" s="16"/>
      <c r="AI84" s="16"/>
      <c r="AJ84" s="16"/>
    </row>
    <row r="85" ht="18.0" customHeight="1">
      <c r="A85" s="11">
        <v>83.0</v>
      </c>
      <c r="B85" s="13" t="s">
        <v>388</v>
      </c>
      <c r="C85" s="14"/>
      <c r="D85" s="13" t="s">
        <v>389</v>
      </c>
      <c r="E85" s="13" t="s">
        <v>390</v>
      </c>
      <c r="F85" s="13" t="s">
        <v>41</v>
      </c>
      <c r="G85" s="13" t="s">
        <v>391</v>
      </c>
      <c r="H85" s="14" t="s">
        <v>135</v>
      </c>
      <c r="I85" s="14">
        <v>0.0</v>
      </c>
      <c r="J85" s="14">
        <v>117507.0</v>
      </c>
      <c r="K85" s="14"/>
      <c r="L85" s="14"/>
      <c r="M85" s="43"/>
      <c r="N85" s="11"/>
      <c r="O85" s="14" t="s">
        <v>372</v>
      </c>
      <c r="P85" s="14" t="s">
        <v>96</v>
      </c>
      <c r="Q85" s="11"/>
      <c r="R85" s="11"/>
      <c r="S85" s="11"/>
      <c r="T85" s="11"/>
      <c r="U85" s="11"/>
      <c r="V85" s="16"/>
      <c r="W85" s="16"/>
      <c r="X85" s="16"/>
      <c r="Y85" s="16"/>
      <c r="Z85" s="16"/>
      <c r="AA85" s="16"/>
      <c r="AB85" s="16"/>
      <c r="AC85" s="16"/>
      <c r="AD85" s="16"/>
      <c r="AE85" s="16"/>
      <c r="AF85" s="16"/>
      <c r="AG85" s="16"/>
      <c r="AH85" s="16"/>
      <c r="AI85" s="16"/>
      <c r="AJ85" s="16"/>
    </row>
    <row r="86" ht="18.0" customHeight="1">
      <c r="A86" s="17">
        <v>84.0</v>
      </c>
      <c r="B86" s="20" t="s">
        <v>392</v>
      </c>
      <c r="C86" s="17" t="s">
        <v>118</v>
      </c>
      <c r="D86" s="20" t="s">
        <v>393</v>
      </c>
      <c r="E86" s="20" t="s">
        <v>394</v>
      </c>
      <c r="F86" s="20" t="s">
        <v>45</v>
      </c>
      <c r="G86" s="20" t="s">
        <v>395</v>
      </c>
      <c r="H86" s="17" t="s">
        <v>135</v>
      </c>
      <c r="I86" s="17">
        <v>0.0</v>
      </c>
      <c r="J86" s="17" t="s">
        <v>396</v>
      </c>
      <c r="K86" s="17">
        <v>7.4</v>
      </c>
      <c r="L86" s="17">
        <v>10298.0</v>
      </c>
      <c r="M86" s="42" t="s">
        <v>176</v>
      </c>
      <c r="N86" s="22"/>
      <c r="O86" s="17" t="s">
        <v>372</v>
      </c>
      <c r="P86" s="17" t="s">
        <v>96</v>
      </c>
      <c r="Q86" s="22"/>
      <c r="R86" s="22"/>
      <c r="S86" s="22"/>
      <c r="T86" s="22"/>
      <c r="U86" s="22"/>
      <c r="V86" s="16"/>
      <c r="W86" s="16"/>
      <c r="X86" s="16"/>
      <c r="Y86" s="16"/>
      <c r="Z86" s="16"/>
      <c r="AA86" s="16"/>
      <c r="AB86" s="16"/>
      <c r="AC86" s="16"/>
      <c r="AD86" s="16"/>
      <c r="AE86" s="16"/>
      <c r="AF86" s="16"/>
      <c r="AG86" s="16"/>
      <c r="AH86" s="16"/>
      <c r="AI86" s="16"/>
      <c r="AJ86" s="16"/>
    </row>
    <row r="87" ht="18.0" customHeight="1">
      <c r="A87" s="11">
        <v>85.0</v>
      </c>
      <c r="B87" s="34" t="s">
        <v>397</v>
      </c>
      <c r="C87" s="14" t="s">
        <v>118</v>
      </c>
      <c r="D87" s="50" t="s">
        <v>398</v>
      </c>
      <c r="E87" s="50" t="s">
        <v>399</v>
      </c>
      <c r="F87" s="13" t="s">
        <v>400</v>
      </c>
      <c r="G87" s="13" t="s">
        <v>401</v>
      </c>
      <c r="H87" s="14" t="s">
        <v>135</v>
      </c>
      <c r="I87" s="14">
        <v>0.0</v>
      </c>
      <c r="J87" s="14" t="s">
        <v>402</v>
      </c>
      <c r="K87" s="14">
        <v>21.56</v>
      </c>
      <c r="L87" s="14">
        <v>13034.0</v>
      </c>
      <c r="M87" s="43" t="s">
        <v>176</v>
      </c>
      <c r="N87" s="11"/>
      <c r="O87" s="14" t="s">
        <v>372</v>
      </c>
      <c r="P87" s="14" t="s">
        <v>96</v>
      </c>
      <c r="Q87" s="11"/>
      <c r="R87" s="11"/>
      <c r="S87" s="11"/>
      <c r="T87" s="11"/>
      <c r="U87" s="11"/>
      <c r="V87" s="16"/>
      <c r="W87" s="16"/>
      <c r="X87" s="16"/>
      <c r="Y87" s="16"/>
      <c r="Z87" s="16"/>
      <c r="AA87" s="16"/>
      <c r="AB87" s="16"/>
      <c r="AC87" s="16"/>
      <c r="AD87" s="16"/>
      <c r="AE87" s="16"/>
      <c r="AF87" s="16"/>
      <c r="AG87" s="16"/>
      <c r="AH87" s="16"/>
      <c r="AI87" s="16"/>
      <c r="AJ87" s="16"/>
    </row>
    <row r="88" ht="18.0" customHeight="1">
      <c r="A88" s="22">
        <v>86.0</v>
      </c>
      <c r="B88" s="33" t="s">
        <v>403</v>
      </c>
      <c r="C88" s="17" t="s">
        <v>118</v>
      </c>
      <c r="D88" s="33" t="s">
        <v>404</v>
      </c>
      <c r="E88" s="33" t="s">
        <v>405</v>
      </c>
      <c r="F88" s="20" t="s">
        <v>41</v>
      </c>
      <c r="G88" s="39" t="s">
        <v>406</v>
      </c>
      <c r="H88" s="17" t="s">
        <v>135</v>
      </c>
      <c r="I88" s="17">
        <v>0.0</v>
      </c>
      <c r="J88" s="17">
        <v>7212704.0</v>
      </c>
      <c r="K88" s="17">
        <v>4.71</v>
      </c>
      <c r="L88" s="17">
        <v>10530.0</v>
      </c>
      <c r="M88" s="42" t="s">
        <v>176</v>
      </c>
      <c r="N88" s="22"/>
      <c r="O88" s="17" t="s">
        <v>372</v>
      </c>
      <c r="P88" s="17" t="s">
        <v>96</v>
      </c>
      <c r="Q88" s="22"/>
      <c r="R88" s="22"/>
      <c r="S88" s="22"/>
      <c r="T88" s="22"/>
      <c r="U88" s="22"/>
      <c r="V88" s="16"/>
      <c r="W88" s="16"/>
      <c r="X88" s="16"/>
      <c r="Y88" s="16"/>
      <c r="Z88" s="16"/>
      <c r="AA88" s="16"/>
      <c r="AB88" s="16"/>
      <c r="AC88" s="16"/>
      <c r="AD88" s="16"/>
      <c r="AE88" s="16"/>
      <c r="AF88" s="16"/>
      <c r="AG88" s="16"/>
      <c r="AH88" s="16"/>
      <c r="AI88" s="16"/>
      <c r="AJ88" s="16"/>
    </row>
    <row r="89" ht="18.0" customHeight="1">
      <c r="A89" s="14">
        <v>87.0</v>
      </c>
      <c r="B89" s="34" t="s">
        <v>407</v>
      </c>
      <c r="C89" s="14" t="s">
        <v>118</v>
      </c>
      <c r="D89" s="13" t="s">
        <v>408</v>
      </c>
      <c r="E89" s="13" t="s">
        <v>409</v>
      </c>
      <c r="F89" s="13" t="s">
        <v>400</v>
      </c>
      <c r="G89" s="13" t="s">
        <v>410</v>
      </c>
      <c r="H89" s="14" t="s">
        <v>135</v>
      </c>
      <c r="I89" s="14">
        <v>0.0</v>
      </c>
      <c r="J89" s="14" t="s">
        <v>402</v>
      </c>
      <c r="K89" s="14">
        <v>21.05</v>
      </c>
      <c r="L89" s="14">
        <v>13383.0</v>
      </c>
      <c r="M89" s="43" t="s">
        <v>176</v>
      </c>
      <c r="N89" s="11"/>
      <c r="O89" s="14" t="s">
        <v>372</v>
      </c>
      <c r="P89" s="14" t="s">
        <v>96</v>
      </c>
      <c r="Q89" s="11"/>
      <c r="R89" s="11"/>
      <c r="S89" s="11"/>
      <c r="T89" s="11"/>
      <c r="U89" s="11"/>
      <c r="V89" s="16"/>
      <c r="W89" s="16"/>
      <c r="X89" s="16"/>
      <c r="Y89" s="16"/>
      <c r="Z89" s="16"/>
      <c r="AA89" s="16"/>
      <c r="AB89" s="16"/>
      <c r="AC89" s="16"/>
      <c r="AD89" s="16"/>
      <c r="AE89" s="16"/>
      <c r="AF89" s="16"/>
      <c r="AG89" s="16"/>
      <c r="AH89" s="16"/>
      <c r="AI89" s="16"/>
      <c r="AJ89" s="16"/>
    </row>
    <row r="90" ht="18.0" customHeight="1">
      <c r="A90" s="22">
        <v>88.0</v>
      </c>
      <c r="B90" s="20" t="s">
        <v>411</v>
      </c>
      <c r="C90" s="17" t="s">
        <v>118</v>
      </c>
      <c r="D90" s="20" t="s">
        <v>412</v>
      </c>
      <c r="E90" s="20" t="s">
        <v>413</v>
      </c>
      <c r="F90" s="20" t="s">
        <v>41</v>
      </c>
      <c r="G90" s="20" t="s">
        <v>414</v>
      </c>
      <c r="H90" s="17" t="s">
        <v>135</v>
      </c>
      <c r="I90" s="17">
        <v>0.0</v>
      </c>
      <c r="J90" s="17">
        <v>4.3396264E7</v>
      </c>
      <c r="K90" s="17">
        <v>4.79</v>
      </c>
      <c r="L90" s="17">
        <v>12882.0</v>
      </c>
      <c r="M90" s="42" t="s">
        <v>176</v>
      </c>
      <c r="N90" s="22"/>
      <c r="O90" s="17" t="s">
        <v>372</v>
      </c>
      <c r="P90" s="17" t="s">
        <v>415</v>
      </c>
      <c r="Q90" s="22"/>
      <c r="R90" s="22"/>
      <c r="S90" s="22"/>
      <c r="T90" s="22"/>
      <c r="U90" s="22"/>
      <c r="V90" s="16"/>
      <c r="W90" s="16"/>
      <c r="X90" s="16"/>
      <c r="Y90" s="16"/>
      <c r="Z90" s="16"/>
      <c r="AA90" s="16"/>
      <c r="AB90" s="16"/>
      <c r="AC90" s="16"/>
      <c r="AD90" s="16"/>
      <c r="AE90" s="16"/>
      <c r="AF90" s="16"/>
      <c r="AG90" s="16"/>
      <c r="AH90" s="16"/>
      <c r="AI90" s="16"/>
      <c r="AJ90" s="16"/>
    </row>
    <row r="91" ht="18.0" customHeight="1">
      <c r="A91" s="11">
        <v>89.0</v>
      </c>
      <c r="B91" s="13" t="s">
        <v>416</v>
      </c>
      <c r="C91" s="14" t="s">
        <v>118</v>
      </c>
      <c r="D91" s="13" t="s">
        <v>417</v>
      </c>
      <c r="E91" s="13" t="s">
        <v>418</v>
      </c>
      <c r="F91" s="13" t="s">
        <v>41</v>
      </c>
      <c r="G91" s="40" t="s">
        <v>419</v>
      </c>
      <c r="H91" s="14" t="s">
        <v>135</v>
      </c>
      <c r="I91" s="14">
        <v>0.0</v>
      </c>
      <c r="J91" s="14">
        <v>8106732.0</v>
      </c>
      <c r="K91" s="14">
        <v>4.67</v>
      </c>
      <c r="L91" s="14">
        <v>11195.0</v>
      </c>
      <c r="M91" s="43" t="s">
        <v>176</v>
      </c>
      <c r="N91" s="11"/>
      <c r="O91" s="14" t="s">
        <v>372</v>
      </c>
      <c r="P91" s="14" t="s">
        <v>230</v>
      </c>
      <c r="Q91" s="11"/>
      <c r="R91" s="11"/>
      <c r="S91" s="11"/>
      <c r="T91" s="11"/>
      <c r="U91" s="11"/>
      <c r="V91" s="16"/>
      <c r="W91" s="16"/>
      <c r="X91" s="16"/>
      <c r="Y91" s="16"/>
      <c r="Z91" s="16"/>
      <c r="AA91" s="16"/>
      <c r="AB91" s="16"/>
      <c r="AC91" s="16"/>
      <c r="AD91" s="16"/>
      <c r="AE91" s="16"/>
      <c r="AF91" s="16"/>
      <c r="AG91" s="16"/>
      <c r="AH91" s="16"/>
      <c r="AI91" s="16"/>
      <c r="AJ91" s="16"/>
    </row>
    <row r="92" ht="18.0" customHeight="1">
      <c r="A92" s="17">
        <v>90.0</v>
      </c>
      <c r="B92" s="20" t="s">
        <v>420</v>
      </c>
      <c r="C92" s="17" t="s">
        <v>118</v>
      </c>
      <c r="D92" s="20" t="s">
        <v>421</v>
      </c>
      <c r="E92" s="20" t="s">
        <v>422</v>
      </c>
      <c r="F92" s="20" t="s">
        <v>41</v>
      </c>
      <c r="G92" s="39" t="s">
        <v>423</v>
      </c>
      <c r="H92" s="17" t="s">
        <v>135</v>
      </c>
      <c r="I92" s="17">
        <v>0.0</v>
      </c>
      <c r="J92" s="17">
        <v>2014.0</v>
      </c>
      <c r="K92" s="17">
        <v>5.56</v>
      </c>
      <c r="L92" s="17">
        <v>14863.0</v>
      </c>
      <c r="M92" s="42" t="s">
        <v>176</v>
      </c>
      <c r="N92" s="22"/>
      <c r="O92" s="17" t="s">
        <v>372</v>
      </c>
      <c r="P92" s="17" t="s">
        <v>96</v>
      </c>
      <c r="Q92" s="22"/>
      <c r="R92" s="22"/>
      <c r="S92" s="22"/>
      <c r="T92" s="22"/>
      <c r="U92" s="22"/>
      <c r="V92" s="16"/>
      <c r="W92" s="16"/>
      <c r="X92" s="16"/>
      <c r="Y92" s="16"/>
      <c r="Z92" s="16"/>
      <c r="AA92" s="16"/>
      <c r="AB92" s="16"/>
      <c r="AC92" s="16"/>
      <c r="AD92" s="16"/>
      <c r="AE92" s="16"/>
      <c r="AF92" s="16"/>
      <c r="AG92" s="16"/>
      <c r="AH92" s="16"/>
      <c r="AI92" s="16"/>
      <c r="AJ92" s="16"/>
    </row>
    <row r="93" ht="18.0" customHeight="1">
      <c r="A93" s="11">
        <v>91.0</v>
      </c>
      <c r="B93" s="13" t="s">
        <v>424</v>
      </c>
      <c r="C93" s="14" t="s">
        <v>118</v>
      </c>
      <c r="D93" s="13" t="s">
        <v>425</v>
      </c>
      <c r="E93" s="13" t="s">
        <v>426</v>
      </c>
      <c r="F93" s="13" t="s">
        <v>45</v>
      </c>
      <c r="G93" s="40" t="s">
        <v>427</v>
      </c>
      <c r="H93" s="14" t="s">
        <v>135</v>
      </c>
      <c r="I93" s="14">
        <v>0.0</v>
      </c>
      <c r="J93" s="14">
        <v>2.6731156E7</v>
      </c>
      <c r="K93" s="14">
        <v>3.5</v>
      </c>
      <c r="L93" s="14">
        <v>11760.0</v>
      </c>
      <c r="M93" s="43" t="s">
        <v>176</v>
      </c>
      <c r="N93" s="11"/>
      <c r="O93" s="14" t="s">
        <v>372</v>
      </c>
      <c r="P93" s="14" t="s">
        <v>230</v>
      </c>
      <c r="Q93" s="11"/>
      <c r="R93" s="11"/>
      <c r="S93" s="11"/>
      <c r="T93" s="11"/>
      <c r="U93" s="11"/>
      <c r="V93" s="16"/>
      <c r="W93" s="16"/>
      <c r="X93" s="16"/>
      <c r="Y93" s="16"/>
      <c r="Z93" s="16"/>
      <c r="AA93" s="16"/>
      <c r="AB93" s="16"/>
      <c r="AC93" s="16"/>
      <c r="AD93" s="16"/>
      <c r="AE93" s="16"/>
      <c r="AF93" s="16"/>
      <c r="AG93" s="16"/>
      <c r="AH93" s="16"/>
      <c r="AI93" s="16"/>
      <c r="AJ93" s="16"/>
    </row>
    <row r="94" ht="18.0" customHeight="1">
      <c r="A94" s="22">
        <v>92.0</v>
      </c>
      <c r="B94" s="20" t="s">
        <v>428</v>
      </c>
      <c r="C94" s="17" t="s">
        <v>118</v>
      </c>
      <c r="D94" s="20" t="s">
        <v>429</v>
      </c>
      <c r="E94" s="20" t="s">
        <v>430</v>
      </c>
      <c r="F94" s="20" t="s">
        <v>41</v>
      </c>
      <c r="G94" s="39" t="s">
        <v>431</v>
      </c>
      <c r="H94" s="17" t="s">
        <v>135</v>
      </c>
      <c r="I94" s="17">
        <v>0.0</v>
      </c>
      <c r="J94" s="17" t="s">
        <v>431</v>
      </c>
      <c r="K94" s="17">
        <v>4.71</v>
      </c>
      <c r="L94" s="17">
        <v>20284.0</v>
      </c>
      <c r="M94" s="42" t="s">
        <v>176</v>
      </c>
      <c r="N94" s="22"/>
      <c r="O94" s="17" t="s">
        <v>372</v>
      </c>
      <c r="P94" s="17" t="s">
        <v>415</v>
      </c>
      <c r="Q94" s="22"/>
      <c r="R94" s="22"/>
      <c r="S94" s="22"/>
      <c r="T94" s="22"/>
      <c r="U94" s="22"/>
      <c r="V94" s="16"/>
      <c r="W94" s="16"/>
      <c r="X94" s="16"/>
      <c r="Y94" s="16"/>
      <c r="Z94" s="16"/>
      <c r="AA94" s="16"/>
      <c r="AB94" s="16"/>
      <c r="AC94" s="16"/>
      <c r="AD94" s="16"/>
      <c r="AE94" s="16"/>
      <c r="AF94" s="16"/>
      <c r="AG94" s="16"/>
      <c r="AH94" s="16"/>
      <c r="AI94" s="16"/>
      <c r="AJ94" s="16"/>
    </row>
    <row r="95" ht="18.0" customHeight="1">
      <c r="A95" s="14">
        <v>93.0</v>
      </c>
      <c r="B95" s="13" t="s">
        <v>432</v>
      </c>
      <c r="C95" s="14" t="s">
        <v>118</v>
      </c>
      <c r="D95" s="13" t="s">
        <v>433</v>
      </c>
      <c r="E95" s="13" t="s">
        <v>430</v>
      </c>
      <c r="F95" s="13" t="s">
        <v>41</v>
      </c>
      <c r="G95" s="13" t="s">
        <v>434</v>
      </c>
      <c r="H95" s="14" t="s">
        <v>135</v>
      </c>
      <c r="I95" s="14">
        <v>0.0</v>
      </c>
      <c r="J95" s="14" t="s">
        <v>435</v>
      </c>
      <c r="K95" s="14">
        <v>28.55</v>
      </c>
      <c r="L95" s="14">
        <v>10621.0</v>
      </c>
      <c r="M95" s="43" t="s">
        <v>436</v>
      </c>
      <c r="N95" s="11"/>
      <c r="O95" s="14" t="s">
        <v>372</v>
      </c>
      <c r="P95" s="14" t="s">
        <v>415</v>
      </c>
      <c r="Q95" s="11"/>
      <c r="R95" s="11"/>
      <c r="S95" s="11"/>
      <c r="T95" s="11"/>
      <c r="U95" s="11"/>
      <c r="V95" s="16"/>
      <c r="W95" s="16"/>
      <c r="X95" s="16"/>
      <c r="Y95" s="16"/>
      <c r="Z95" s="16"/>
      <c r="AA95" s="16"/>
      <c r="AB95" s="16"/>
      <c r="AC95" s="16"/>
      <c r="AD95" s="16"/>
      <c r="AE95" s="16"/>
      <c r="AF95" s="16"/>
      <c r="AG95" s="16"/>
      <c r="AH95" s="16"/>
      <c r="AI95" s="16"/>
      <c r="AJ95" s="16"/>
    </row>
    <row r="96" ht="18.0" customHeight="1">
      <c r="A96" s="22">
        <v>94.0</v>
      </c>
      <c r="B96" s="20" t="s">
        <v>437</v>
      </c>
      <c r="C96" s="17" t="s">
        <v>118</v>
      </c>
      <c r="D96" s="20" t="s">
        <v>438</v>
      </c>
      <c r="E96" s="20" t="s">
        <v>438</v>
      </c>
      <c r="F96" s="20" t="s">
        <v>45</v>
      </c>
      <c r="G96" s="20" t="s">
        <v>439</v>
      </c>
      <c r="H96" s="17" t="s">
        <v>47</v>
      </c>
      <c r="I96" s="17">
        <v>1.0</v>
      </c>
      <c r="J96" s="20"/>
      <c r="K96" s="17">
        <v>7.33</v>
      </c>
      <c r="L96" s="17">
        <v>14930.0</v>
      </c>
      <c r="M96" s="42" t="s">
        <v>440</v>
      </c>
      <c r="N96" s="22"/>
      <c r="O96" s="17" t="s">
        <v>372</v>
      </c>
      <c r="P96" s="17"/>
      <c r="Q96" s="22"/>
      <c r="R96" s="22"/>
      <c r="S96" s="22"/>
      <c r="T96" s="22"/>
      <c r="U96" s="22"/>
      <c r="V96" s="16"/>
      <c r="W96" s="16"/>
      <c r="X96" s="16"/>
      <c r="Y96" s="16"/>
      <c r="Z96" s="16"/>
      <c r="AA96" s="16"/>
      <c r="AB96" s="16"/>
      <c r="AC96" s="16"/>
      <c r="AD96" s="16"/>
      <c r="AE96" s="16"/>
      <c r="AF96" s="16"/>
      <c r="AG96" s="16"/>
      <c r="AH96" s="16"/>
      <c r="AI96" s="16"/>
      <c r="AJ96" s="16"/>
    </row>
    <row r="97" ht="18.0" customHeight="1">
      <c r="A97" s="11">
        <v>95.0</v>
      </c>
      <c r="B97" s="13" t="s">
        <v>441</v>
      </c>
      <c r="C97" s="14" t="s">
        <v>118</v>
      </c>
      <c r="D97" s="13" t="s">
        <v>442</v>
      </c>
      <c r="E97" s="13" t="s">
        <v>442</v>
      </c>
      <c r="F97" s="13" t="s">
        <v>45</v>
      </c>
      <c r="G97" s="13" t="s">
        <v>443</v>
      </c>
      <c r="H97" s="14" t="s">
        <v>47</v>
      </c>
      <c r="I97" s="14">
        <v>1.0</v>
      </c>
      <c r="J97" s="14"/>
      <c r="K97" s="14">
        <v>23.81</v>
      </c>
      <c r="L97" s="14">
        <v>9839.0</v>
      </c>
      <c r="M97" s="43" t="s">
        <v>444</v>
      </c>
      <c r="N97" s="11"/>
      <c r="O97" s="14" t="s">
        <v>372</v>
      </c>
      <c r="P97" s="14"/>
      <c r="Q97" s="11"/>
      <c r="R97" s="11"/>
      <c r="S97" s="11"/>
      <c r="T97" s="11"/>
      <c r="U97" s="11"/>
      <c r="V97" s="16"/>
      <c r="W97" s="16"/>
      <c r="X97" s="16"/>
      <c r="Y97" s="16"/>
      <c r="Z97" s="16"/>
      <c r="AA97" s="16"/>
      <c r="AB97" s="16"/>
      <c r="AC97" s="16"/>
      <c r="AD97" s="16"/>
      <c r="AE97" s="16"/>
      <c r="AF97" s="16"/>
      <c r="AG97" s="16"/>
      <c r="AH97" s="16"/>
      <c r="AI97" s="16"/>
      <c r="AJ97" s="16"/>
    </row>
    <row r="98" ht="18.0" customHeight="1">
      <c r="A98" s="17">
        <v>96.0</v>
      </c>
      <c r="B98" s="33" t="s">
        <v>445</v>
      </c>
      <c r="C98" s="17" t="s">
        <v>118</v>
      </c>
      <c r="D98" s="33" t="s">
        <v>446</v>
      </c>
      <c r="E98" s="33" t="s">
        <v>447</v>
      </c>
      <c r="F98" s="20" t="s">
        <v>41</v>
      </c>
      <c r="G98" s="39" t="s">
        <v>448</v>
      </c>
      <c r="H98" s="17" t="s">
        <v>135</v>
      </c>
      <c r="I98" s="17">
        <v>0.0</v>
      </c>
      <c r="J98" s="17">
        <v>1.0354446E7</v>
      </c>
      <c r="K98" s="17">
        <v>3.75</v>
      </c>
      <c r="L98" s="17">
        <v>11640.0</v>
      </c>
      <c r="M98" s="42" t="s">
        <v>449</v>
      </c>
      <c r="N98" s="22"/>
      <c r="O98" s="17" t="s">
        <v>372</v>
      </c>
      <c r="P98" s="17" t="s">
        <v>96</v>
      </c>
      <c r="Q98" s="22"/>
      <c r="R98" s="22"/>
      <c r="S98" s="22"/>
      <c r="T98" s="22"/>
      <c r="U98" s="22"/>
      <c r="V98" s="16"/>
      <c r="W98" s="16"/>
      <c r="X98" s="16"/>
      <c r="Y98" s="16"/>
      <c r="Z98" s="16"/>
      <c r="AA98" s="16"/>
      <c r="AB98" s="16"/>
      <c r="AC98" s="16"/>
      <c r="AD98" s="16"/>
      <c r="AE98" s="16"/>
      <c r="AF98" s="16"/>
      <c r="AG98" s="16"/>
      <c r="AH98" s="16"/>
      <c r="AI98" s="16"/>
      <c r="AJ98" s="16"/>
    </row>
    <row r="99" ht="18.0" customHeight="1">
      <c r="A99" s="11">
        <v>97.0</v>
      </c>
      <c r="B99" s="13" t="s">
        <v>450</v>
      </c>
      <c r="C99" s="14" t="s">
        <v>118</v>
      </c>
      <c r="D99" s="13" t="s">
        <v>451</v>
      </c>
      <c r="E99" s="13" t="s">
        <v>451</v>
      </c>
      <c r="F99" s="13" t="s">
        <v>45</v>
      </c>
      <c r="G99" s="51" t="s">
        <v>452</v>
      </c>
      <c r="H99" s="14" t="s">
        <v>47</v>
      </c>
      <c r="I99" s="14">
        <v>1.0</v>
      </c>
      <c r="J99" s="14">
        <v>114492.0</v>
      </c>
      <c r="K99" s="14">
        <v>4.44</v>
      </c>
      <c r="L99" s="14">
        <v>10035.0</v>
      </c>
      <c r="M99" s="43" t="s">
        <v>453</v>
      </c>
      <c r="N99" s="11"/>
      <c r="O99" s="14" t="s">
        <v>372</v>
      </c>
      <c r="P99" s="14"/>
      <c r="Q99" s="11"/>
      <c r="R99" s="11"/>
      <c r="S99" s="11"/>
      <c r="T99" s="11"/>
      <c r="U99" s="11"/>
      <c r="V99" s="16"/>
      <c r="W99" s="16"/>
      <c r="X99" s="16"/>
      <c r="Y99" s="16"/>
      <c r="Z99" s="16"/>
      <c r="AA99" s="16"/>
      <c r="AB99" s="16"/>
      <c r="AC99" s="16"/>
      <c r="AD99" s="16"/>
      <c r="AE99" s="16"/>
      <c r="AF99" s="16"/>
      <c r="AG99" s="16"/>
      <c r="AH99" s="16"/>
      <c r="AI99" s="16"/>
      <c r="AJ99" s="16"/>
    </row>
    <row r="100" ht="18.0" customHeight="1">
      <c r="A100" s="22">
        <v>98.0</v>
      </c>
      <c r="B100" s="20" t="s">
        <v>454</v>
      </c>
      <c r="C100" s="17" t="s">
        <v>118</v>
      </c>
      <c r="D100" s="20" t="s">
        <v>455</v>
      </c>
      <c r="E100" s="20" t="s">
        <v>455</v>
      </c>
      <c r="F100" s="20" t="s">
        <v>41</v>
      </c>
      <c r="G100" s="20" t="s">
        <v>456</v>
      </c>
      <c r="H100" s="17" t="s">
        <v>47</v>
      </c>
      <c r="I100" s="17">
        <v>1.0</v>
      </c>
      <c r="J100" s="17"/>
      <c r="K100" s="17">
        <v>4.18</v>
      </c>
      <c r="L100" s="17">
        <v>10060.0</v>
      </c>
      <c r="M100" s="42" t="s">
        <v>457</v>
      </c>
      <c r="N100" s="22"/>
      <c r="O100" s="17" t="s">
        <v>372</v>
      </c>
      <c r="P100" s="17"/>
      <c r="Q100" s="22"/>
      <c r="R100" s="22"/>
      <c r="S100" s="22"/>
      <c r="T100" s="22"/>
      <c r="U100" s="22"/>
      <c r="V100" s="16"/>
      <c r="W100" s="16"/>
      <c r="X100" s="16"/>
      <c r="Y100" s="16"/>
      <c r="Z100" s="16"/>
      <c r="AA100" s="16"/>
      <c r="AB100" s="16"/>
      <c r="AC100" s="16"/>
      <c r="AD100" s="16"/>
      <c r="AE100" s="16"/>
      <c r="AF100" s="16"/>
      <c r="AG100" s="16"/>
      <c r="AH100" s="16"/>
      <c r="AI100" s="16"/>
      <c r="AJ100" s="16"/>
    </row>
    <row r="101" ht="18.0" customHeight="1">
      <c r="A101" s="14">
        <v>99.0</v>
      </c>
      <c r="B101" s="13" t="s">
        <v>458</v>
      </c>
      <c r="C101" s="14" t="s">
        <v>118</v>
      </c>
      <c r="D101" s="13" t="s">
        <v>459</v>
      </c>
      <c r="E101" s="13" t="s">
        <v>460</v>
      </c>
      <c r="F101" s="13" t="s">
        <v>41</v>
      </c>
      <c r="G101" s="51" t="s">
        <v>461</v>
      </c>
      <c r="H101" s="14" t="s">
        <v>135</v>
      </c>
      <c r="I101" s="14">
        <v>0.0</v>
      </c>
      <c r="J101" s="14">
        <v>3833514.0</v>
      </c>
      <c r="K101" s="14">
        <v>3.3</v>
      </c>
      <c r="L101" s="14">
        <v>11893.0</v>
      </c>
      <c r="M101" s="43" t="s">
        <v>462</v>
      </c>
      <c r="N101" s="11"/>
      <c r="O101" s="14" t="s">
        <v>372</v>
      </c>
      <c r="P101" s="14" t="s">
        <v>96</v>
      </c>
      <c r="Q101" s="11"/>
      <c r="R101" s="11"/>
      <c r="S101" s="11"/>
      <c r="T101" s="11"/>
      <c r="U101" s="11"/>
      <c r="V101" s="16"/>
      <c r="W101" s="16"/>
      <c r="X101" s="16"/>
      <c r="Y101" s="16"/>
      <c r="Z101" s="16"/>
      <c r="AA101" s="16"/>
      <c r="AB101" s="16"/>
      <c r="AC101" s="16"/>
      <c r="AD101" s="16"/>
      <c r="AE101" s="16"/>
      <c r="AF101" s="16"/>
      <c r="AG101" s="16"/>
      <c r="AH101" s="16"/>
      <c r="AI101" s="16"/>
      <c r="AJ101" s="16"/>
    </row>
    <row r="102" ht="18.0" customHeight="1">
      <c r="A102" s="22">
        <v>100.0</v>
      </c>
      <c r="B102" s="20" t="s">
        <v>463</v>
      </c>
      <c r="C102" s="17" t="s">
        <v>118</v>
      </c>
      <c r="D102" s="20" t="s">
        <v>464</v>
      </c>
      <c r="E102" s="20" t="s">
        <v>465</v>
      </c>
      <c r="F102" s="20" t="s">
        <v>41</v>
      </c>
      <c r="G102" s="39" t="s">
        <v>466</v>
      </c>
      <c r="H102" s="17" t="s">
        <v>47</v>
      </c>
      <c r="I102" s="17">
        <v>1.0</v>
      </c>
      <c r="J102" s="17"/>
      <c r="K102" s="17">
        <v>23.59</v>
      </c>
      <c r="L102" s="17">
        <v>11746.0</v>
      </c>
      <c r="M102" s="42" t="s">
        <v>467</v>
      </c>
      <c r="N102" s="22"/>
      <c r="O102" s="17" t="s">
        <v>372</v>
      </c>
      <c r="P102" s="17"/>
      <c r="Q102" s="22"/>
      <c r="R102" s="22"/>
      <c r="S102" s="22"/>
      <c r="T102" s="22"/>
      <c r="U102" s="22"/>
      <c r="V102" s="16"/>
      <c r="W102" s="16"/>
      <c r="X102" s="16"/>
      <c r="Y102" s="16"/>
      <c r="Z102" s="16"/>
      <c r="AA102" s="16"/>
      <c r="AB102" s="16"/>
      <c r="AC102" s="16"/>
      <c r="AD102" s="16"/>
      <c r="AE102" s="16"/>
      <c r="AF102" s="16"/>
      <c r="AG102" s="16"/>
      <c r="AH102" s="16"/>
      <c r="AI102" s="16"/>
      <c r="AJ102" s="16"/>
    </row>
    <row r="103" ht="18.0" customHeight="1">
      <c r="A103" s="11">
        <v>101.0</v>
      </c>
      <c r="B103" s="13" t="s">
        <v>468</v>
      </c>
      <c r="C103" s="14" t="s">
        <v>118</v>
      </c>
      <c r="D103" s="13" t="s">
        <v>469</v>
      </c>
      <c r="E103" s="13" t="s">
        <v>470</v>
      </c>
      <c r="F103" s="13" t="s">
        <v>41</v>
      </c>
      <c r="G103" s="13" t="s">
        <v>471</v>
      </c>
      <c r="H103" s="14" t="s">
        <v>135</v>
      </c>
      <c r="I103" s="14">
        <v>0.0</v>
      </c>
      <c r="J103" s="14">
        <v>639204.0</v>
      </c>
      <c r="K103" s="14">
        <v>4.04</v>
      </c>
      <c r="L103" s="14">
        <v>10142.0</v>
      </c>
      <c r="M103" s="43" t="s">
        <v>472</v>
      </c>
      <c r="N103" s="11"/>
      <c r="O103" s="14" t="s">
        <v>372</v>
      </c>
      <c r="P103" s="14" t="s">
        <v>96</v>
      </c>
      <c r="Q103" s="11"/>
      <c r="R103" s="11"/>
      <c r="S103" s="11"/>
      <c r="T103" s="11"/>
      <c r="U103" s="11"/>
      <c r="V103" s="16"/>
      <c r="W103" s="16"/>
      <c r="X103" s="16"/>
      <c r="Y103" s="16"/>
      <c r="Z103" s="16"/>
      <c r="AA103" s="16"/>
      <c r="AB103" s="16"/>
      <c r="AC103" s="16"/>
      <c r="AD103" s="16"/>
      <c r="AE103" s="16"/>
      <c r="AF103" s="16"/>
      <c r="AG103" s="16"/>
      <c r="AH103" s="16"/>
      <c r="AI103" s="16"/>
      <c r="AJ103" s="16"/>
    </row>
    <row r="104" ht="18.0" customHeight="1">
      <c r="A104" s="17">
        <v>102.0</v>
      </c>
      <c r="B104" s="20" t="s">
        <v>473</v>
      </c>
      <c r="C104" s="17" t="s">
        <v>118</v>
      </c>
      <c r="D104" s="20" t="s">
        <v>474</v>
      </c>
      <c r="E104" s="20" t="s">
        <v>475</v>
      </c>
      <c r="F104" s="20" t="s">
        <v>45</v>
      </c>
      <c r="G104" s="52" t="s">
        <v>476</v>
      </c>
      <c r="H104" s="17" t="s">
        <v>135</v>
      </c>
      <c r="I104" s="17">
        <v>0.0</v>
      </c>
      <c r="J104" s="17">
        <v>12.8973093284756</v>
      </c>
      <c r="K104" s="17">
        <v>3.95</v>
      </c>
      <c r="L104" s="17">
        <v>10455.0</v>
      </c>
      <c r="M104" s="42" t="s">
        <v>477</v>
      </c>
      <c r="N104" s="22"/>
      <c r="O104" s="17" t="s">
        <v>372</v>
      </c>
      <c r="P104" s="17" t="s">
        <v>96</v>
      </c>
      <c r="Q104" s="22"/>
      <c r="R104" s="22"/>
      <c r="S104" s="22"/>
      <c r="T104" s="22"/>
      <c r="U104" s="22"/>
      <c r="V104" s="16"/>
      <c r="W104" s="16"/>
      <c r="X104" s="16"/>
      <c r="Y104" s="16"/>
      <c r="Z104" s="16"/>
      <c r="AA104" s="16"/>
      <c r="AB104" s="16"/>
      <c r="AC104" s="16"/>
      <c r="AD104" s="16"/>
      <c r="AE104" s="16"/>
      <c r="AF104" s="16"/>
      <c r="AG104" s="16"/>
      <c r="AH104" s="16"/>
      <c r="AI104" s="16"/>
      <c r="AJ104" s="16"/>
    </row>
    <row r="105" ht="18.0" customHeight="1">
      <c r="A105" s="11">
        <v>103.0</v>
      </c>
      <c r="B105" s="13" t="s">
        <v>478</v>
      </c>
      <c r="C105" s="14" t="s">
        <v>118</v>
      </c>
      <c r="D105" s="13" t="s">
        <v>479</v>
      </c>
      <c r="E105" s="13" t="s">
        <v>480</v>
      </c>
      <c r="F105" s="13" t="s">
        <v>45</v>
      </c>
      <c r="G105" s="13" t="s">
        <v>481</v>
      </c>
      <c r="H105" s="14" t="s">
        <v>135</v>
      </c>
      <c r="I105" s="14">
        <v>0.0</v>
      </c>
      <c r="J105" s="14">
        <v>2883.0</v>
      </c>
      <c r="K105" s="14">
        <v>6.42</v>
      </c>
      <c r="L105" s="14">
        <v>9728.0</v>
      </c>
      <c r="M105" s="43" t="s">
        <v>482</v>
      </c>
      <c r="N105" s="11"/>
      <c r="O105" s="14" t="s">
        <v>372</v>
      </c>
      <c r="P105" s="14" t="s">
        <v>415</v>
      </c>
      <c r="Q105" s="11"/>
      <c r="R105" s="11"/>
      <c r="S105" s="11"/>
      <c r="T105" s="11"/>
      <c r="U105" s="11"/>
      <c r="V105" s="16"/>
      <c r="W105" s="16"/>
      <c r="X105" s="16"/>
      <c r="Y105" s="16"/>
      <c r="Z105" s="16"/>
      <c r="AA105" s="16"/>
      <c r="AB105" s="16"/>
      <c r="AC105" s="16"/>
      <c r="AD105" s="16"/>
      <c r="AE105" s="16"/>
      <c r="AF105" s="16"/>
      <c r="AG105" s="16"/>
      <c r="AH105" s="16"/>
      <c r="AI105" s="16"/>
      <c r="AJ105" s="16"/>
    </row>
    <row r="106" ht="18.0" customHeight="1">
      <c r="A106" s="22">
        <v>104.0</v>
      </c>
      <c r="B106" s="20" t="s">
        <v>483</v>
      </c>
      <c r="C106" s="17" t="s">
        <v>118</v>
      </c>
      <c r="D106" s="20" t="s">
        <v>484</v>
      </c>
      <c r="E106" s="20" t="s">
        <v>485</v>
      </c>
      <c r="F106" s="20" t="s">
        <v>45</v>
      </c>
      <c r="G106" s="20" t="s">
        <v>486</v>
      </c>
      <c r="H106" s="17" t="s">
        <v>135</v>
      </c>
      <c r="I106" s="17">
        <v>0.0</v>
      </c>
      <c r="J106" s="17">
        <v>68.1835985799665</v>
      </c>
      <c r="K106" s="17">
        <v>19.87</v>
      </c>
      <c r="L106" s="17">
        <v>9719.0</v>
      </c>
      <c r="M106" s="42" t="s">
        <v>487</v>
      </c>
      <c r="N106" s="22"/>
      <c r="O106" s="17" t="s">
        <v>372</v>
      </c>
      <c r="P106" s="17" t="s">
        <v>89</v>
      </c>
      <c r="Q106" s="22"/>
      <c r="R106" s="22"/>
      <c r="S106" s="22"/>
      <c r="T106" s="22"/>
      <c r="U106" s="22"/>
      <c r="V106" s="16"/>
      <c r="W106" s="16"/>
      <c r="X106" s="16"/>
      <c r="Y106" s="16"/>
      <c r="Z106" s="16"/>
      <c r="AA106" s="16"/>
      <c r="AB106" s="16"/>
      <c r="AC106" s="16"/>
      <c r="AD106" s="16"/>
      <c r="AE106" s="16"/>
      <c r="AF106" s="16"/>
      <c r="AG106" s="16"/>
      <c r="AH106" s="16"/>
      <c r="AI106" s="16"/>
      <c r="AJ106" s="16"/>
    </row>
    <row r="107" ht="18.0" customHeight="1">
      <c r="A107" s="11">
        <v>106.0</v>
      </c>
      <c r="B107" s="13" t="s">
        <v>488</v>
      </c>
      <c r="C107" s="14" t="s">
        <v>118</v>
      </c>
      <c r="D107" s="13" t="s">
        <v>489</v>
      </c>
      <c r="E107" s="13" t="s">
        <v>490</v>
      </c>
      <c r="F107" s="13" t="s">
        <v>41</v>
      </c>
      <c r="G107" s="13" t="s">
        <v>491</v>
      </c>
      <c r="H107" s="14" t="s">
        <v>135</v>
      </c>
      <c r="I107" s="14">
        <v>0.0</v>
      </c>
      <c r="J107" s="14">
        <v>4550854.0</v>
      </c>
      <c r="K107" s="14">
        <v>3.6</v>
      </c>
      <c r="L107" s="14">
        <v>12326.0</v>
      </c>
      <c r="M107" s="43" t="s">
        <v>492</v>
      </c>
      <c r="N107" s="11"/>
      <c r="O107" s="14" t="s">
        <v>372</v>
      </c>
      <c r="P107" s="14" t="s">
        <v>96</v>
      </c>
      <c r="Q107" s="11"/>
      <c r="R107" s="11"/>
      <c r="S107" s="11"/>
      <c r="T107" s="11"/>
      <c r="U107" s="11"/>
      <c r="V107" s="16"/>
      <c r="W107" s="16"/>
      <c r="X107" s="16"/>
      <c r="Y107" s="16"/>
      <c r="Z107" s="16"/>
      <c r="AA107" s="16"/>
      <c r="AB107" s="16"/>
      <c r="AC107" s="16"/>
      <c r="AD107" s="16"/>
      <c r="AE107" s="16"/>
      <c r="AF107" s="16"/>
      <c r="AG107" s="16"/>
      <c r="AH107" s="16"/>
      <c r="AI107" s="16"/>
      <c r="AJ107" s="16"/>
    </row>
    <row r="108" ht="18.0" customHeight="1">
      <c r="A108" s="22">
        <v>107.0</v>
      </c>
      <c r="B108" s="20" t="s">
        <v>493</v>
      </c>
      <c r="C108" s="17" t="s">
        <v>118</v>
      </c>
      <c r="D108" s="20" t="s">
        <v>494</v>
      </c>
      <c r="E108" s="20" t="s">
        <v>495</v>
      </c>
      <c r="F108" s="20" t="s">
        <v>45</v>
      </c>
      <c r="G108" s="20" t="s">
        <v>496</v>
      </c>
      <c r="H108" s="17" t="s">
        <v>47</v>
      </c>
      <c r="I108" s="17">
        <v>0.0</v>
      </c>
      <c r="J108" s="17">
        <v>48174.0</v>
      </c>
      <c r="K108" s="17">
        <v>4.64</v>
      </c>
      <c r="L108" s="17">
        <v>12383.0</v>
      </c>
      <c r="M108" s="42" t="s">
        <v>497</v>
      </c>
      <c r="N108" s="22"/>
      <c r="O108" s="17" t="s">
        <v>372</v>
      </c>
      <c r="P108" s="17"/>
      <c r="Q108" s="22"/>
      <c r="R108" s="22"/>
      <c r="S108" s="22"/>
      <c r="T108" s="22"/>
      <c r="U108" s="22"/>
      <c r="V108" s="16"/>
      <c r="W108" s="16"/>
      <c r="X108" s="16"/>
      <c r="Y108" s="16"/>
      <c r="Z108" s="16"/>
      <c r="AA108" s="16"/>
      <c r="AB108" s="16"/>
      <c r="AC108" s="16"/>
      <c r="AD108" s="16"/>
      <c r="AE108" s="16"/>
      <c r="AF108" s="16"/>
      <c r="AG108" s="16"/>
      <c r="AH108" s="16"/>
      <c r="AI108" s="16"/>
      <c r="AJ108" s="16"/>
    </row>
    <row r="109" ht="18.0" customHeight="1">
      <c r="A109" s="14">
        <v>108.0</v>
      </c>
      <c r="B109" s="13" t="s">
        <v>498</v>
      </c>
      <c r="C109" s="14" t="s">
        <v>118</v>
      </c>
      <c r="D109" s="13" t="s">
        <v>499</v>
      </c>
      <c r="E109" s="13" t="s">
        <v>500</v>
      </c>
      <c r="F109" s="13" t="s">
        <v>41</v>
      </c>
      <c r="G109" s="13" t="s">
        <v>501</v>
      </c>
      <c r="H109" s="14" t="s">
        <v>135</v>
      </c>
      <c r="I109" s="14">
        <v>0.0</v>
      </c>
      <c r="J109" s="14">
        <v>4.3396264E7</v>
      </c>
      <c r="K109" s="14">
        <v>3.64</v>
      </c>
      <c r="L109" s="14">
        <v>9681.0</v>
      </c>
      <c r="M109" s="43" t="s">
        <v>502</v>
      </c>
      <c r="N109" s="11"/>
      <c r="O109" s="14" t="s">
        <v>372</v>
      </c>
      <c r="P109" s="14" t="s">
        <v>96</v>
      </c>
      <c r="Q109" s="11"/>
      <c r="R109" s="11"/>
      <c r="S109" s="11"/>
      <c r="T109" s="11"/>
      <c r="U109" s="11"/>
      <c r="V109" s="16"/>
      <c r="W109" s="16"/>
      <c r="X109" s="16"/>
      <c r="Y109" s="16"/>
      <c r="Z109" s="16"/>
      <c r="AA109" s="16"/>
      <c r="AB109" s="16"/>
      <c r="AC109" s="16"/>
      <c r="AD109" s="16"/>
      <c r="AE109" s="16"/>
      <c r="AF109" s="16"/>
      <c r="AG109" s="16"/>
      <c r="AH109" s="16"/>
      <c r="AI109" s="16"/>
      <c r="AJ109" s="16"/>
    </row>
    <row r="110" ht="18.0" customHeight="1">
      <c r="A110" s="22">
        <v>109.0</v>
      </c>
      <c r="B110" s="20" t="s">
        <v>503</v>
      </c>
      <c r="C110" s="17" t="s">
        <v>25</v>
      </c>
      <c r="D110" s="20" t="s">
        <v>504</v>
      </c>
      <c r="E110" s="20" t="s">
        <v>505</v>
      </c>
      <c r="F110" s="20" t="s">
        <v>45</v>
      </c>
      <c r="G110" s="20" t="s">
        <v>506</v>
      </c>
      <c r="H110" s="17" t="s">
        <v>135</v>
      </c>
      <c r="I110" s="17">
        <v>0.0</v>
      </c>
      <c r="J110" s="17" t="s">
        <v>507</v>
      </c>
      <c r="K110" s="17">
        <v>5.19</v>
      </c>
      <c r="L110" s="17">
        <v>14061.0</v>
      </c>
      <c r="M110" s="42" t="s">
        <v>176</v>
      </c>
      <c r="N110" s="22"/>
      <c r="O110" s="17" t="s">
        <v>508</v>
      </c>
      <c r="P110" s="17" t="s">
        <v>509</v>
      </c>
      <c r="Q110" s="17" t="s">
        <v>510</v>
      </c>
      <c r="R110" s="53" t="s">
        <v>511</v>
      </c>
      <c r="S110" s="17" t="s">
        <v>508</v>
      </c>
      <c r="T110" s="17" t="s">
        <v>512</v>
      </c>
      <c r="U110" s="17" t="s">
        <v>513</v>
      </c>
      <c r="V110" s="16"/>
      <c r="W110" s="16"/>
      <c r="X110" s="16"/>
      <c r="Y110" s="16"/>
      <c r="Z110" s="16"/>
      <c r="AA110" s="16"/>
      <c r="AB110" s="16"/>
      <c r="AC110" s="16"/>
      <c r="AD110" s="16"/>
      <c r="AE110" s="16"/>
      <c r="AF110" s="16"/>
      <c r="AG110" s="16"/>
      <c r="AH110" s="16"/>
      <c r="AI110" s="16"/>
      <c r="AJ110" s="16"/>
    </row>
    <row r="111" ht="18.0" customHeight="1">
      <c r="A111" s="11">
        <v>110.0</v>
      </c>
      <c r="B111" s="13" t="s">
        <v>514</v>
      </c>
      <c r="C111" s="14" t="s">
        <v>25</v>
      </c>
      <c r="D111" s="13" t="s">
        <v>515</v>
      </c>
      <c r="E111" s="13" t="s">
        <v>516</v>
      </c>
      <c r="F111" s="13" t="s">
        <v>28</v>
      </c>
      <c r="G111" s="13" t="s">
        <v>517</v>
      </c>
      <c r="H111" s="14" t="s">
        <v>135</v>
      </c>
      <c r="I111" s="14">
        <v>0.0</v>
      </c>
      <c r="J111" s="14" t="s">
        <v>83</v>
      </c>
      <c r="K111" s="14">
        <v>5.16</v>
      </c>
      <c r="L111" s="14">
        <v>10187.0</v>
      </c>
      <c r="M111" s="43" t="s">
        <v>176</v>
      </c>
      <c r="N111" s="11"/>
      <c r="O111" s="14" t="s">
        <v>508</v>
      </c>
      <c r="P111" s="14" t="s">
        <v>518</v>
      </c>
      <c r="Q111" s="14" t="s">
        <v>519</v>
      </c>
      <c r="R111" s="11"/>
      <c r="S111" s="14" t="s">
        <v>520</v>
      </c>
      <c r="T111" s="14" t="s">
        <v>521</v>
      </c>
      <c r="U111" s="14" t="s">
        <v>513</v>
      </c>
      <c r="V111" s="16"/>
      <c r="W111" s="16"/>
      <c r="X111" s="16"/>
      <c r="Y111" s="16"/>
      <c r="Z111" s="16"/>
      <c r="AA111" s="16"/>
      <c r="AB111" s="16"/>
      <c r="AC111" s="54"/>
      <c r="AD111" s="16"/>
      <c r="AE111" s="16"/>
      <c r="AF111" s="16"/>
      <c r="AG111" s="16"/>
      <c r="AH111" s="16"/>
      <c r="AI111" s="16"/>
      <c r="AJ111" s="16"/>
    </row>
    <row r="112" ht="18.0" customHeight="1">
      <c r="A112" s="17">
        <v>111.0</v>
      </c>
      <c r="B112" s="20" t="s">
        <v>522</v>
      </c>
      <c r="C112" s="17" t="s">
        <v>25</v>
      </c>
      <c r="D112" s="49" t="s">
        <v>523</v>
      </c>
      <c r="E112" s="20" t="s">
        <v>515</v>
      </c>
      <c r="F112" s="20" t="s">
        <v>28</v>
      </c>
      <c r="G112" s="20" t="s">
        <v>524</v>
      </c>
      <c r="H112" s="17" t="s">
        <v>47</v>
      </c>
      <c r="I112" s="17">
        <v>1.0</v>
      </c>
      <c r="J112" s="17" t="s">
        <v>83</v>
      </c>
      <c r="K112" s="17">
        <v>5.08</v>
      </c>
      <c r="L112" s="17">
        <v>10361.0</v>
      </c>
      <c r="M112" s="42" t="s">
        <v>176</v>
      </c>
      <c r="N112" s="22"/>
      <c r="O112" s="17" t="s">
        <v>508</v>
      </c>
      <c r="P112" s="17" t="s">
        <v>265</v>
      </c>
      <c r="Q112" s="17" t="s">
        <v>525</v>
      </c>
      <c r="R112" s="55"/>
      <c r="S112" s="22"/>
      <c r="T112" s="22"/>
      <c r="U112" s="22"/>
      <c r="V112" s="16"/>
      <c r="W112" s="16"/>
      <c r="X112" s="16"/>
      <c r="Y112" s="16"/>
      <c r="Z112" s="16"/>
      <c r="AA112" s="16"/>
      <c r="AB112" s="16"/>
      <c r="AC112" s="16"/>
      <c r="AD112" s="16"/>
      <c r="AE112" s="16"/>
      <c r="AF112" s="16"/>
      <c r="AG112" s="16"/>
      <c r="AH112" s="16"/>
      <c r="AI112" s="16"/>
      <c r="AJ112" s="16"/>
    </row>
    <row r="113" ht="18.0" customHeight="1">
      <c r="A113" s="11">
        <v>112.0</v>
      </c>
      <c r="B113" s="13" t="s">
        <v>526</v>
      </c>
      <c r="C113" s="14" t="s">
        <v>25</v>
      </c>
      <c r="D113" s="13" t="s">
        <v>527</v>
      </c>
      <c r="E113" s="13" t="s">
        <v>527</v>
      </c>
      <c r="F113" s="13" t="s">
        <v>45</v>
      </c>
      <c r="G113" s="13" t="s">
        <v>528</v>
      </c>
      <c r="H113" s="14" t="s">
        <v>47</v>
      </c>
      <c r="I113" s="14">
        <v>1.0</v>
      </c>
      <c r="J113" s="14" t="s">
        <v>83</v>
      </c>
      <c r="K113" s="14">
        <v>8.81</v>
      </c>
      <c r="L113" s="14">
        <v>10976.0</v>
      </c>
      <c r="M113" s="43" t="s">
        <v>176</v>
      </c>
      <c r="N113" s="11"/>
      <c r="O113" s="14" t="s">
        <v>508</v>
      </c>
      <c r="P113" s="14" t="s">
        <v>265</v>
      </c>
      <c r="Q113" s="14" t="s">
        <v>525</v>
      </c>
      <c r="R113" s="55"/>
      <c r="S113" s="11"/>
      <c r="T113" s="11"/>
      <c r="U113" s="11"/>
      <c r="V113" s="16"/>
      <c r="W113" s="16"/>
      <c r="X113" s="16"/>
      <c r="Y113" s="16"/>
      <c r="Z113" s="16"/>
      <c r="AA113" s="16"/>
      <c r="AB113" s="16"/>
      <c r="AC113" s="16"/>
      <c r="AD113" s="16"/>
      <c r="AE113" s="16"/>
      <c r="AF113" s="16"/>
      <c r="AG113" s="16"/>
      <c r="AH113" s="16"/>
      <c r="AI113" s="16"/>
      <c r="AJ113" s="16"/>
    </row>
    <row r="114" ht="18.0" customHeight="1">
      <c r="A114" s="22">
        <v>113.0</v>
      </c>
      <c r="B114" s="20" t="s">
        <v>529</v>
      </c>
      <c r="C114" s="17" t="s">
        <v>25</v>
      </c>
      <c r="D114" s="20" t="s">
        <v>530</v>
      </c>
      <c r="E114" s="20" t="s">
        <v>530</v>
      </c>
      <c r="F114" s="20" t="s">
        <v>140</v>
      </c>
      <c r="G114" s="20" t="s">
        <v>531</v>
      </c>
      <c r="H114" s="17" t="s">
        <v>47</v>
      </c>
      <c r="I114" s="17">
        <v>1.0</v>
      </c>
      <c r="J114" s="22"/>
      <c r="K114" s="17">
        <v>10.83</v>
      </c>
      <c r="L114" s="17">
        <v>12601.0</v>
      </c>
      <c r="M114" s="42" t="s">
        <v>176</v>
      </c>
      <c r="N114" s="22"/>
      <c r="O114" s="17" t="s">
        <v>508</v>
      </c>
      <c r="P114" s="17" t="s">
        <v>532</v>
      </c>
      <c r="Q114" s="17" t="s">
        <v>525</v>
      </c>
      <c r="R114" s="55"/>
      <c r="S114" s="22"/>
      <c r="T114" s="22"/>
      <c r="U114" s="22"/>
      <c r="V114" s="16"/>
      <c r="W114" s="16"/>
      <c r="X114" s="16"/>
      <c r="Y114" s="16"/>
      <c r="Z114" s="16"/>
      <c r="AA114" s="16"/>
      <c r="AB114" s="16"/>
      <c r="AC114" s="54" t="s">
        <v>63</v>
      </c>
      <c r="AD114" s="16"/>
      <c r="AE114" s="16"/>
      <c r="AF114" s="16"/>
      <c r="AG114" s="16"/>
      <c r="AH114" s="16"/>
      <c r="AI114" s="16"/>
      <c r="AJ114" s="16"/>
    </row>
    <row r="115" ht="18.0" customHeight="1">
      <c r="A115" s="14">
        <v>114.0</v>
      </c>
      <c r="B115" s="13" t="s">
        <v>533</v>
      </c>
      <c r="C115" s="14" t="s">
        <v>25</v>
      </c>
      <c r="D115" s="13" t="s">
        <v>534</v>
      </c>
      <c r="E115" s="13" t="s">
        <v>535</v>
      </c>
      <c r="F115" s="13" t="s">
        <v>45</v>
      </c>
      <c r="G115" s="13" t="s">
        <v>536</v>
      </c>
      <c r="H115" s="14" t="s">
        <v>135</v>
      </c>
      <c r="I115" s="14">
        <v>0.0</v>
      </c>
      <c r="J115" s="14" t="s">
        <v>83</v>
      </c>
      <c r="K115" s="14">
        <v>4.03</v>
      </c>
      <c r="L115" s="14">
        <v>12288.0</v>
      </c>
      <c r="M115" s="43" t="s">
        <v>176</v>
      </c>
      <c r="N115" s="11"/>
      <c r="O115" s="14" t="s">
        <v>508</v>
      </c>
      <c r="P115" s="14" t="s">
        <v>89</v>
      </c>
      <c r="Q115" s="14" t="s">
        <v>519</v>
      </c>
      <c r="R115" s="11"/>
      <c r="S115" s="14" t="s">
        <v>537</v>
      </c>
      <c r="T115" s="14" t="s">
        <v>521</v>
      </c>
      <c r="U115" s="14" t="s">
        <v>513</v>
      </c>
      <c r="V115" s="16"/>
      <c r="W115" s="16"/>
      <c r="X115" s="16"/>
      <c r="Y115" s="16"/>
      <c r="Z115" s="16"/>
      <c r="AA115" s="16"/>
      <c r="AB115" s="16"/>
      <c r="AC115" s="54" t="s">
        <v>69</v>
      </c>
      <c r="AD115" s="16"/>
      <c r="AE115" s="16"/>
      <c r="AF115" s="16"/>
      <c r="AG115" s="16"/>
      <c r="AH115" s="16"/>
      <c r="AI115" s="16"/>
      <c r="AJ115" s="16"/>
    </row>
    <row r="116" ht="18.0" customHeight="1">
      <c r="A116" s="22">
        <v>115.0</v>
      </c>
      <c r="B116" s="20" t="s">
        <v>538</v>
      </c>
      <c r="C116" s="17" t="s">
        <v>25</v>
      </c>
      <c r="D116" s="20" t="s">
        <v>539</v>
      </c>
      <c r="E116" s="20" t="s">
        <v>539</v>
      </c>
      <c r="F116" s="20" t="s">
        <v>45</v>
      </c>
      <c r="G116" s="20" t="s">
        <v>540</v>
      </c>
      <c r="H116" s="17" t="s">
        <v>135</v>
      </c>
      <c r="I116" s="17">
        <v>0.0</v>
      </c>
      <c r="J116" s="17" t="s">
        <v>541</v>
      </c>
      <c r="K116" s="17">
        <v>5.83</v>
      </c>
      <c r="L116" s="17">
        <v>12077.0</v>
      </c>
      <c r="M116" s="42" t="s">
        <v>176</v>
      </c>
      <c r="N116" s="22"/>
      <c r="O116" s="17" t="s">
        <v>508</v>
      </c>
      <c r="P116" s="17" t="s">
        <v>542</v>
      </c>
      <c r="Q116" s="17" t="s">
        <v>543</v>
      </c>
      <c r="R116" s="22"/>
      <c r="S116" s="17" t="s">
        <v>544</v>
      </c>
      <c r="T116" s="17" t="s">
        <v>543</v>
      </c>
      <c r="U116" s="17" t="s">
        <v>513</v>
      </c>
      <c r="V116" s="16"/>
      <c r="W116" s="16"/>
      <c r="X116" s="16"/>
      <c r="Y116" s="16"/>
      <c r="Z116" s="16"/>
      <c r="AA116" s="16"/>
      <c r="AB116" s="16"/>
      <c r="AC116" s="54" t="s">
        <v>77</v>
      </c>
      <c r="AD116" s="16"/>
      <c r="AE116" s="16"/>
      <c r="AF116" s="16"/>
      <c r="AG116" s="16"/>
      <c r="AH116" s="16"/>
      <c r="AI116" s="16"/>
      <c r="AJ116" s="16"/>
    </row>
    <row r="117" ht="18.0" customHeight="1">
      <c r="A117" s="11">
        <v>116.0</v>
      </c>
      <c r="B117" s="13" t="s">
        <v>545</v>
      </c>
      <c r="C117" s="14" t="s">
        <v>25</v>
      </c>
      <c r="D117" s="13" t="s">
        <v>546</v>
      </c>
      <c r="E117" s="13" t="s">
        <v>546</v>
      </c>
      <c r="F117" s="13" t="s">
        <v>45</v>
      </c>
      <c r="G117" s="13" t="s">
        <v>547</v>
      </c>
      <c r="H117" s="14" t="s">
        <v>47</v>
      </c>
      <c r="I117" s="14">
        <v>1.0</v>
      </c>
      <c r="J117" s="14" t="s">
        <v>265</v>
      </c>
      <c r="K117" s="14">
        <v>9.04</v>
      </c>
      <c r="L117" s="14">
        <v>13061.0</v>
      </c>
      <c r="M117" s="43" t="s">
        <v>176</v>
      </c>
      <c r="N117" s="11"/>
      <c r="O117" s="14" t="s">
        <v>508</v>
      </c>
      <c r="P117" s="14" t="s">
        <v>548</v>
      </c>
      <c r="Q117" s="14" t="s">
        <v>265</v>
      </c>
      <c r="R117" s="56"/>
      <c r="S117" s="11"/>
      <c r="T117" s="11"/>
      <c r="U117" s="11"/>
      <c r="V117" s="16"/>
      <c r="W117" s="16"/>
      <c r="X117" s="16"/>
      <c r="Y117" s="16"/>
      <c r="Z117" s="16"/>
      <c r="AA117" s="16"/>
      <c r="AB117" s="16"/>
      <c r="AC117" s="54" t="s">
        <v>518</v>
      </c>
      <c r="AD117" s="16"/>
      <c r="AE117" s="16"/>
      <c r="AF117" s="16"/>
      <c r="AG117" s="16"/>
      <c r="AH117" s="16"/>
      <c r="AI117" s="16"/>
      <c r="AJ117" s="16"/>
    </row>
    <row r="118" ht="18.0" customHeight="1">
      <c r="A118" s="17">
        <v>117.0</v>
      </c>
      <c r="B118" s="20" t="s">
        <v>549</v>
      </c>
      <c r="C118" s="17" t="s">
        <v>25</v>
      </c>
      <c r="D118" s="20" t="s">
        <v>550</v>
      </c>
      <c r="E118" s="20" t="s">
        <v>550</v>
      </c>
      <c r="F118" s="20" t="s">
        <v>45</v>
      </c>
      <c r="G118" s="20" t="s">
        <v>551</v>
      </c>
      <c r="H118" s="17" t="s">
        <v>47</v>
      </c>
      <c r="I118" s="17">
        <v>1.0</v>
      </c>
      <c r="J118" s="17" t="s">
        <v>265</v>
      </c>
      <c r="K118" s="17">
        <v>8.22</v>
      </c>
      <c r="L118" s="17">
        <v>13714.0</v>
      </c>
      <c r="M118" s="42" t="s">
        <v>176</v>
      </c>
      <c r="N118" s="22"/>
      <c r="O118" s="17" t="s">
        <v>508</v>
      </c>
      <c r="P118" s="17" t="s">
        <v>552</v>
      </c>
      <c r="Q118" s="17" t="s">
        <v>265</v>
      </c>
      <c r="R118" s="56"/>
      <c r="S118" s="22"/>
      <c r="T118" s="22"/>
      <c r="U118" s="22"/>
      <c r="V118" s="16"/>
      <c r="W118" s="16"/>
      <c r="X118" s="16"/>
      <c r="Y118" s="16"/>
      <c r="Z118" s="16"/>
      <c r="AA118" s="16"/>
      <c r="AB118" s="16"/>
      <c r="AC118" s="54" t="s">
        <v>518</v>
      </c>
      <c r="AD118" s="16"/>
      <c r="AE118" s="16"/>
      <c r="AF118" s="16"/>
      <c r="AG118" s="16"/>
      <c r="AH118" s="16"/>
      <c r="AI118" s="16"/>
      <c r="AJ118" s="16"/>
    </row>
    <row r="119" ht="18.0" customHeight="1">
      <c r="A119" s="11">
        <v>118.0</v>
      </c>
      <c r="B119" s="13" t="s">
        <v>553</v>
      </c>
      <c r="C119" s="14" t="s">
        <v>25</v>
      </c>
      <c r="D119" s="13" t="s">
        <v>554</v>
      </c>
      <c r="E119" s="13" t="s">
        <v>555</v>
      </c>
      <c r="F119" s="13" t="s">
        <v>45</v>
      </c>
      <c r="G119" s="13" t="s">
        <v>556</v>
      </c>
      <c r="H119" s="14" t="s">
        <v>135</v>
      </c>
      <c r="I119" s="14">
        <v>0.0</v>
      </c>
      <c r="J119" s="14" t="s">
        <v>265</v>
      </c>
      <c r="K119" s="14">
        <v>7.05</v>
      </c>
      <c r="L119" s="14">
        <v>39358.0</v>
      </c>
      <c r="M119" s="43" t="s">
        <v>557</v>
      </c>
      <c r="N119" s="11"/>
      <c r="O119" s="14" t="s">
        <v>508</v>
      </c>
      <c r="P119" s="14" t="s">
        <v>558</v>
      </c>
      <c r="Q119" s="14" t="s">
        <v>265</v>
      </c>
      <c r="R119" s="11"/>
      <c r="S119" s="14" t="s">
        <v>520</v>
      </c>
      <c r="T119" s="14" t="s">
        <v>558</v>
      </c>
      <c r="U119" s="14" t="s">
        <v>513</v>
      </c>
      <c r="V119" s="16"/>
      <c r="W119" s="16"/>
      <c r="X119" s="16"/>
      <c r="Y119" s="16"/>
      <c r="Z119" s="16"/>
      <c r="AA119" s="16"/>
      <c r="AB119" s="16"/>
      <c r="AC119" s="54" t="s">
        <v>532</v>
      </c>
      <c r="AD119" s="16"/>
      <c r="AE119" s="16"/>
      <c r="AF119" s="16"/>
      <c r="AG119" s="16"/>
      <c r="AH119" s="16"/>
      <c r="AI119" s="16"/>
      <c r="AJ119" s="16"/>
    </row>
    <row r="120" ht="18.0" customHeight="1">
      <c r="A120" s="22">
        <v>119.0</v>
      </c>
      <c r="B120" s="20" t="s">
        <v>559</v>
      </c>
      <c r="C120" s="17" t="s">
        <v>25</v>
      </c>
      <c r="D120" s="20" t="s">
        <v>560</v>
      </c>
      <c r="E120" s="20" t="s">
        <v>561</v>
      </c>
      <c r="F120" s="20" t="s">
        <v>140</v>
      </c>
      <c r="G120" s="20" t="s">
        <v>562</v>
      </c>
      <c r="H120" s="17" t="s">
        <v>135</v>
      </c>
      <c r="I120" s="17">
        <v>0.0</v>
      </c>
      <c r="J120" s="17" t="s">
        <v>265</v>
      </c>
      <c r="K120" s="17">
        <v>9.46</v>
      </c>
      <c r="L120" s="17">
        <v>13545.0</v>
      </c>
      <c r="M120" s="42" t="s">
        <v>176</v>
      </c>
      <c r="N120" s="22"/>
      <c r="O120" s="17" t="s">
        <v>508</v>
      </c>
      <c r="P120" s="17" t="s">
        <v>415</v>
      </c>
      <c r="Q120" s="17" t="s">
        <v>519</v>
      </c>
      <c r="R120" s="17" t="s">
        <v>563</v>
      </c>
      <c r="S120" s="17" t="s">
        <v>520</v>
      </c>
      <c r="T120" s="17" t="s">
        <v>564</v>
      </c>
      <c r="U120" s="17" t="s">
        <v>513</v>
      </c>
      <c r="V120" s="16"/>
      <c r="W120" s="16"/>
      <c r="X120" s="16"/>
      <c r="Y120" s="16"/>
      <c r="Z120" s="16"/>
      <c r="AA120" s="16"/>
      <c r="AB120" s="16"/>
      <c r="AC120" s="54" t="s">
        <v>89</v>
      </c>
      <c r="AD120" s="16"/>
      <c r="AE120" s="16"/>
      <c r="AF120" s="16"/>
      <c r="AG120" s="16"/>
      <c r="AH120" s="16"/>
      <c r="AI120" s="16"/>
      <c r="AJ120" s="16"/>
    </row>
    <row r="121" ht="18.0" customHeight="1">
      <c r="A121" s="14">
        <v>120.0</v>
      </c>
      <c r="B121" s="13" t="s">
        <v>565</v>
      </c>
      <c r="C121" s="14" t="s">
        <v>25</v>
      </c>
      <c r="D121" s="13" t="s">
        <v>566</v>
      </c>
      <c r="E121" s="13" t="s">
        <v>567</v>
      </c>
      <c r="F121" s="13" t="s">
        <v>28</v>
      </c>
      <c r="G121" s="13" t="s">
        <v>568</v>
      </c>
      <c r="H121" s="14" t="s">
        <v>135</v>
      </c>
      <c r="I121" s="14">
        <v>0.0</v>
      </c>
      <c r="J121" s="14" t="s">
        <v>265</v>
      </c>
      <c r="K121" s="14">
        <v>5.95</v>
      </c>
      <c r="L121" s="14">
        <v>12313.0</v>
      </c>
      <c r="M121" s="43" t="s">
        <v>176</v>
      </c>
      <c r="N121" s="11"/>
      <c r="O121" s="14" t="s">
        <v>508</v>
      </c>
      <c r="P121" s="14" t="s">
        <v>89</v>
      </c>
      <c r="Q121" s="14" t="s">
        <v>519</v>
      </c>
      <c r="R121" s="53" t="s">
        <v>511</v>
      </c>
      <c r="S121" s="14" t="s">
        <v>508</v>
      </c>
      <c r="T121" s="14" t="s">
        <v>512</v>
      </c>
      <c r="U121" s="14" t="s">
        <v>513</v>
      </c>
      <c r="V121" s="16"/>
      <c r="W121" s="16"/>
      <c r="X121" s="16"/>
      <c r="Y121" s="16"/>
      <c r="Z121" s="16"/>
      <c r="AA121" s="16"/>
      <c r="AB121" s="16"/>
      <c r="AC121" s="54" t="s">
        <v>542</v>
      </c>
      <c r="AD121" s="16"/>
      <c r="AE121" s="16"/>
      <c r="AF121" s="16"/>
      <c r="AG121" s="16"/>
      <c r="AH121" s="16"/>
      <c r="AI121" s="16"/>
      <c r="AJ121" s="16"/>
    </row>
    <row r="122" ht="18.0" customHeight="1">
      <c r="A122" s="22">
        <v>121.0</v>
      </c>
      <c r="B122" s="20" t="s">
        <v>569</v>
      </c>
      <c r="C122" s="17" t="s">
        <v>25</v>
      </c>
      <c r="D122" s="20" t="s">
        <v>570</v>
      </c>
      <c r="E122" s="20" t="s">
        <v>571</v>
      </c>
      <c r="F122" s="20" t="s">
        <v>28</v>
      </c>
      <c r="G122" s="20" t="s">
        <v>572</v>
      </c>
      <c r="H122" s="17" t="s">
        <v>135</v>
      </c>
      <c r="I122" s="17">
        <v>0.0</v>
      </c>
      <c r="J122" s="17" t="s">
        <v>573</v>
      </c>
      <c r="K122" s="17">
        <v>4.93</v>
      </c>
      <c r="L122" s="17">
        <v>13533.0</v>
      </c>
      <c r="M122" s="42" t="s">
        <v>176</v>
      </c>
      <c r="N122" s="22"/>
      <c r="O122" s="17" t="s">
        <v>508</v>
      </c>
      <c r="P122" s="17" t="s">
        <v>89</v>
      </c>
      <c r="Q122" s="17" t="s">
        <v>265</v>
      </c>
      <c r="R122" s="57" t="s">
        <v>574</v>
      </c>
      <c r="S122" s="17" t="s">
        <v>508</v>
      </c>
      <c r="T122" s="17" t="s">
        <v>575</v>
      </c>
      <c r="U122" s="17" t="s">
        <v>513</v>
      </c>
      <c r="V122" s="16"/>
      <c r="W122" s="16"/>
      <c r="X122" s="16"/>
      <c r="Y122" s="16"/>
      <c r="Z122" s="16"/>
      <c r="AA122" s="16"/>
      <c r="AB122" s="16"/>
      <c r="AC122" s="54" t="s">
        <v>548</v>
      </c>
      <c r="AD122" s="16"/>
      <c r="AE122" s="16"/>
      <c r="AF122" s="16"/>
      <c r="AG122" s="16"/>
      <c r="AH122" s="16"/>
      <c r="AI122" s="16"/>
      <c r="AJ122" s="16"/>
    </row>
    <row r="123" ht="18.0" customHeight="1">
      <c r="A123" s="11">
        <v>122.0</v>
      </c>
      <c r="B123" s="13" t="s">
        <v>576</v>
      </c>
      <c r="C123" s="14" t="s">
        <v>25</v>
      </c>
      <c r="D123" s="13" t="s">
        <v>577</v>
      </c>
      <c r="E123" s="13" t="s">
        <v>578</v>
      </c>
      <c r="F123" s="13" t="s">
        <v>28</v>
      </c>
      <c r="G123" s="13" t="s">
        <v>579</v>
      </c>
      <c r="H123" s="14" t="s">
        <v>135</v>
      </c>
      <c r="I123" s="14">
        <v>0.0</v>
      </c>
      <c r="J123" s="14" t="s">
        <v>265</v>
      </c>
      <c r="K123" s="14">
        <v>6.28</v>
      </c>
      <c r="L123" s="14">
        <v>12948.0</v>
      </c>
      <c r="M123" s="43" t="s">
        <v>176</v>
      </c>
      <c r="N123" s="11"/>
      <c r="O123" s="14" t="s">
        <v>508</v>
      </c>
      <c r="P123" s="14" t="s">
        <v>580</v>
      </c>
      <c r="Q123" s="14" t="s">
        <v>510</v>
      </c>
      <c r="R123" s="11"/>
      <c r="S123" s="14" t="s">
        <v>581</v>
      </c>
      <c r="T123" s="14" t="s">
        <v>582</v>
      </c>
      <c r="U123" s="14" t="s">
        <v>513</v>
      </c>
      <c r="V123" s="16"/>
      <c r="W123" s="16"/>
      <c r="X123" s="16"/>
      <c r="Y123" s="16"/>
      <c r="Z123" s="16"/>
      <c r="AA123" s="16"/>
      <c r="AB123" s="16"/>
      <c r="AC123" s="54" t="s">
        <v>552</v>
      </c>
      <c r="AD123" s="16"/>
      <c r="AE123" s="16"/>
      <c r="AF123" s="16"/>
      <c r="AG123" s="16"/>
      <c r="AH123" s="16"/>
      <c r="AI123" s="16"/>
      <c r="AJ123" s="16"/>
    </row>
    <row r="124" ht="18.0" customHeight="1">
      <c r="A124" s="17">
        <v>123.0</v>
      </c>
      <c r="B124" s="20" t="s">
        <v>583</v>
      </c>
      <c r="C124" s="17" t="s">
        <v>25</v>
      </c>
      <c r="D124" s="20" t="s">
        <v>584</v>
      </c>
      <c r="E124" s="20" t="s">
        <v>585</v>
      </c>
      <c r="F124" s="20" t="s">
        <v>140</v>
      </c>
      <c r="G124" s="20" t="s">
        <v>568</v>
      </c>
      <c r="H124" s="17" t="s">
        <v>135</v>
      </c>
      <c r="I124" s="17">
        <v>0.0</v>
      </c>
      <c r="J124" s="17" t="s">
        <v>265</v>
      </c>
      <c r="K124" s="17">
        <v>6.33</v>
      </c>
      <c r="L124" s="17">
        <v>13888.0</v>
      </c>
      <c r="M124" s="42" t="s">
        <v>176</v>
      </c>
      <c r="N124" s="22"/>
      <c r="O124" s="17" t="s">
        <v>508</v>
      </c>
      <c r="P124" s="17" t="s">
        <v>580</v>
      </c>
      <c r="Q124" s="17" t="s">
        <v>510</v>
      </c>
      <c r="R124" s="22"/>
      <c r="S124" s="17" t="s">
        <v>581</v>
      </c>
      <c r="T124" s="22"/>
      <c r="U124" s="22"/>
      <c r="V124" s="16"/>
      <c r="W124" s="16"/>
      <c r="X124" s="16"/>
      <c r="Y124" s="16"/>
      <c r="Z124" s="16"/>
      <c r="AA124" s="16"/>
      <c r="AB124" s="16"/>
      <c r="AC124" s="54" t="s">
        <v>558</v>
      </c>
      <c r="AD124" s="16"/>
      <c r="AE124" s="16"/>
      <c r="AF124" s="16"/>
      <c r="AG124" s="16"/>
      <c r="AH124" s="16"/>
      <c r="AI124" s="16"/>
      <c r="AJ124" s="16"/>
    </row>
    <row r="125" ht="18.0" customHeight="1">
      <c r="A125" s="11">
        <v>124.0</v>
      </c>
      <c r="B125" s="13" t="s">
        <v>586</v>
      </c>
      <c r="C125" s="14" t="s">
        <v>25</v>
      </c>
      <c r="D125" s="13" t="s">
        <v>587</v>
      </c>
      <c r="E125" s="13" t="s">
        <v>587</v>
      </c>
      <c r="F125" s="13" t="s">
        <v>588</v>
      </c>
      <c r="G125" s="13" t="s">
        <v>589</v>
      </c>
      <c r="H125" s="14" t="s">
        <v>135</v>
      </c>
      <c r="I125" s="14">
        <v>0.0</v>
      </c>
      <c r="J125" s="14" t="s">
        <v>265</v>
      </c>
      <c r="K125" s="14">
        <v>31.93</v>
      </c>
      <c r="L125" s="14">
        <v>26564.0</v>
      </c>
      <c r="M125" s="43" t="s">
        <v>176</v>
      </c>
      <c r="N125" s="11"/>
      <c r="O125" s="14" t="s">
        <v>508</v>
      </c>
      <c r="P125" s="14" t="s">
        <v>590</v>
      </c>
      <c r="Q125" s="14" t="s">
        <v>591</v>
      </c>
      <c r="R125" s="11"/>
      <c r="S125" s="14" t="s">
        <v>581</v>
      </c>
      <c r="T125" s="14" t="s">
        <v>592</v>
      </c>
      <c r="U125" s="11"/>
      <c r="V125" s="16"/>
      <c r="W125" s="16"/>
      <c r="X125" s="16"/>
      <c r="Y125" s="16"/>
      <c r="Z125" s="16"/>
      <c r="AA125" s="16"/>
      <c r="AB125" s="16"/>
      <c r="AC125" s="54" t="s">
        <v>518</v>
      </c>
      <c r="AD125" s="16"/>
      <c r="AE125" s="16"/>
      <c r="AF125" s="16"/>
      <c r="AG125" s="16"/>
      <c r="AH125" s="16"/>
      <c r="AI125" s="16"/>
      <c r="AJ125" s="16"/>
    </row>
    <row r="126" ht="18.0" customHeight="1">
      <c r="A126" s="22">
        <v>125.0</v>
      </c>
      <c r="B126" s="20" t="s">
        <v>593</v>
      </c>
      <c r="C126" s="17" t="s">
        <v>25</v>
      </c>
      <c r="D126" s="20" t="s">
        <v>594</v>
      </c>
      <c r="E126" s="20" t="s">
        <v>595</v>
      </c>
      <c r="F126" s="20" t="s">
        <v>28</v>
      </c>
      <c r="G126" s="20" t="s">
        <v>596</v>
      </c>
      <c r="H126" s="17" t="s">
        <v>135</v>
      </c>
      <c r="I126" s="17">
        <v>0.0</v>
      </c>
      <c r="J126" s="17" t="s">
        <v>597</v>
      </c>
      <c r="K126" s="17">
        <v>4.08</v>
      </c>
      <c r="L126" s="17">
        <v>9811.0</v>
      </c>
      <c r="M126" s="42" t="s">
        <v>183</v>
      </c>
      <c r="N126" s="22"/>
      <c r="O126" s="17" t="s">
        <v>508</v>
      </c>
      <c r="P126" s="17" t="s">
        <v>598</v>
      </c>
      <c r="Q126" s="17" t="s">
        <v>599</v>
      </c>
      <c r="R126" s="22"/>
      <c r="S126" s="22"/>
      <c r="T126" s="22"/>
      <c r="U126" s="22"/>
      <c r="V126" s="16"/>
      <c r="W126" s="16"/>
      <c r="X126" s="16"/>
      <c r="Y126" s="16"/>
      <c r="Z126" s="16"/>
      <c r="AA126" s="16"/>
      <c r="AB126" s="16"/>
      <c r="AC126" s="54" t="s">
        <v>89</v>
      </c>
      <c r="AD126" s="16"/>
      <c r="AE126" s="16"/>
      <c r="AF126" s="16"/>
      <c r="AG126" s="16"/>
      <c r="AH126" s="16"/>
      <c r="AI126" s="16"/>
      <c r="AJ126" s="16"/>
    </row>
    <row r="127" ht="18.0" customHeight="1">
      <c r="A127" s="14">
        <v>126.0</v>
      </c>
      <c r="B127" s="13" t="s">
        <v>600</v>
      </c>
      <c r="C127" s="14" t="s">
        <v>25</v>
      </c>
      <c r="D127" s="13" t="s">
        <v>601</v>
      </c>
      <c r="E127" s="13" t="s">
        <v>602</v>
      </c>
      <c r="F127" s="13" t="s">
        <v>28</v>
      </c>
      <c r="G127" s="13" t="s">
        <v>603</v>
      </c>
      <c r="H127" s="14" t="s">
        <v>135</v>
      </c>
      <c r="I127" s="14">
        <v>0.0</v>
      </c>
      <c r="J127" s="14" t="s">
        <v>604</v>
      </c>
      <c r="K127" s="14">
        <v>31.74</v>
      </c>
      <c r="L127" s="14">
        <v>14113.0</v>
      </c>
      <c r="M127" s="43" t="s">
        <v>176</v>
      </c>
      <c r="N127" s="11"/>
      <c r="O127" s="14" t="s">
        <v>508</v>
      </c>
      <c r="P127" s="14" t="s">
        <v>509</v>
      </c>
      <c r="Q127" s="14" t="s">
        <v>605</v>
      </c>
      <c r="R127" s="11"/>
      <c r="S127" s="14" t="s">
        <v>520</v>
      </c>
      <c r="T127" s="14" t="s">
        <v>592</v>
      </c>
      <c r="U127" s="14" t="s">
        <v>513</v>
      </c>
      <c r="V127" s="16"/>
      <c r="W127" s="16"/>
      <c r="X127" s="16"/>
      <c r="Y127" s="16"/>
      <c r="Z127" s="16"/>
      <c r="AA127" s="16"/>
      <c r="AB127" s="16"/>
      <c r="AC127" s="54" t="s">
        <v>89</v>
      </c>
      <c r="AD127" s="16"/>
      <c r="AE127" s="16"/>
      <c r="AF127" s="16"/>
      <c r="AG127" s="16"/>
      <c r="AH127" s="16"/>
      <c r="AI127" s="16"/>
      <c r="AJ127" s="16"/>
    </row>
    <row r="128" ht="18.0" customHeight="1">
      <c r="A128" s="22">
        <v>127.0</v>
      </c>
      <c r="B128" s="20" t="s">
        <v>606</v>
      </c>
      <c r="C128" s="17" t="s">
        <v>25</v>
      </c>
      <c r="D128" s="20" t="s">
        <v>607</v>
      </c>
      <c r="E128" s="20" t="s">
        <v>608</v>
      </c>
      <c r="F128" s="20" t="s">
        <v>28</v>
      </c>
      <c r="G128" s="20" t="s">
        <v>609</v>
      </c>
      <c r="H128" s="17" t="s">
        <v>135</v>
      </c>
      <c r="I128" s="17">
        <v>0.0</v>
      </c>
      <c r="J128" s="17" t="s">
        <v>604</v>
      </c>
      <c r="K128" s="17">
        <v>5.34</v>
      </c>
      <c r="L128" s="17">
        <v>21862.0</v>
      </c>
      <c r="M128" s="42" t="s">
        <v>176</v>
      </c>
      <c r="N128" s="22"/>
      <c r="O128" s="17" t="s">
        <v>508</v>
      </c>
      <c r="P128" s="17" t="s">
        <v>509</v>
      </c>
      <c r="Q128" s="17" t="s">
        <v>610</v>
      </c>
      <c r="R128" s="22"/>
      <c r="S128" s="17" t="s">
        <v>520</v>
      </c>
      <c r="T128" s="17" t="s">
        <v>611</v>
      </c>
      <c r="U128" s="17" t="s">
        <v>513</v>
      </c>
      <c r="V128" s="16"/>
      <c r="W128" s="16"/>
      <c r="X128" s="16"/>
      <c r="Y128" s="16"/>
      <c r="Z128" s="16"/>
      <c r="AA128" s="16"/>
      <c r="AB128" s="16"/>
      <c r="AC128" s="54" t="s">
        <v>580</v>
      </c>
      <c r="AD128" s="16"/>
      <c r="AE128" s="16"/>
      <c r="AF128" s="16"/>
      <c r="AG128" s="16"/>
      <c r="AH128" s="16"/>
      <c r="AI128" s="16"/>
      <c r="AJ128" s="16"/>
    </row>
    <row r="129" ht="18.0" customHeight="1">
      <c r="A129" s="11">
        <v>128.0</v>
      </c>
      <c r="B129" s="13" t="s">
        <v>612</v>
      </c>
      <c r="C129" s="14" t="s">
        <v>25</v>
      </c>
      <c r="D129" s="13" t="s">
        <v>613</v>
      </c>
      <c r="E129" s="13" t="s">
        <v>614</v>
      </c>
      <c r="F129" s="13" t="s">
        <v>28</v>
      </c>
      <c r="G129" s="13" t="s">
        <v>615</v>
      </c>
      <c r="H129" s="14" t="s">
        <v>135</v>
      </c>
      <c r="I129" s="14">
        <v>0.0</v>
      </c>
      <c r="J129" s="14" t="s">
        <v>265</v>
      </c>
      <c r="K129" s="14">
        <v>3.88</v>
      </c>
      <c r="L129" s="14">
        <v>34634.0</v>
      </c>
      <c r="M129" s="43" t="s">
        <v>557</v>
      </c>
      <c r="N129" s="11"/>
      <c r="O129" s="14" t="s">
        <v>508</v>
      </c>
      <c r="P129" s="14" t="s">
        <v>558</v>
      </c>
      <c r="Q129" s="14" t="s">
        <v>616</v>
      </c>
      <c r="R129" s="11"/>
      <c r="S129" s="14" t="s">
        <v>537</v>
      </c>
      <c r="T129" s="14" t="s">
        <v>558</v>
      </c>
      <c r="U129" s="14" t="s">
        <v>513</v>
      </c>
      <c r="V129" s="16"/>
      <c r="W129" s="16"/>
      <c r="X129" s="16"/>
      <c r="Y129" s="16"/>
      <c r="Z129" s="16"/>
      <c r="AA129" s="16"/>
      <c r="AB129" s="16"/>
      <c r="AC129" s="54" t="s">
        <v>580</v>
      </c>
      <c r="AD129" s="16"/>
      <c r="AE129" s="16"/>
      <c r="AF129" s="16"/>
      <c r="AG129" s="16"/>
      <c r="AH129" s="16"/>
      <c r="AI129" s="16"/>
      <c r="AJ129" s="16"/>
    </row>
    <row r="130" ht="18.0" customHeight="1">
      <c r="A130" s="17">
        <v>129.0</v>
      </c>
      <c r="B130" s="20" t="s">
        <v>617</v>
      </c>
      <c r="C130" s="17" t="s">
        <v>618</v>
      </c>
      <c r="D130" s="20" t="s">
        <v>619</v>
      </c>
      <c r="E130" s="20" t="s">
        <v>619</v>
      </c>
      <c r="F130" s="20" t="s">
        <v>28</v>
      </c>
      <c r="G130" s="20" t="s">
        <v>620</v>
      </c>
      <c r="H130" s="17" t="s">
        <v>47</v>
      </c>
      <c r="I130" s="17">
        <v>1.0</v>
      </c>
      <c r="J130" s="17" t="s">
        <v>265</v>
      </c>
      <c r="K130" s="17">
        <v>7.07</v>
      </c>
      <c r="L130" s="17">
        <v>12888.0</v>
      </c>
      <c r="M130" s="42" t="s">
        <v>176</v>
      </c>
      <c r="N130" s="22"/>
      <c r="O130" s="17" t="s">
        <v>508</v>
      </c>
      <c r="P130" s="17" t="s">
        <v>55</v>
      </c>
      <c r="Q130" s="17"/>
      <c r="R130" s="22"/>
      <c r="S130" s="17" t="s">
        <v>537</v>
      </c>
      <c r="T130" s="17" t="s">
        <v>558</v>
      </c>
      <c r="U130" s="17" t="s">
        <v>513</v>
      </c>
      <c r="V130" s="16"/>
      <c r="W130" s="16"/>
      <c r="X130" s="16"/>
      <c r="Y130" s="16"/>
      <c r="Z130" s="16"/>
      <c r="AA130" s="16"/>
      <c r="AB130" s="16"/>
      <c r="AC130" s="54" t="s">
        <v>590</v>
      </c>
      <c r="AD130" s="16"/>
      <c r="AE130" s="16"/>
      <c r="AF130" s="16"/>
      <c r="AG130" s="16"/>
      <c r="AH130" s="16"/>
      <c r="AI130" s="16"/>
      <c r="AJ130" s="16"/>
    </row>
    <row r="131" ht="18.0" customHeight="1">
      <c r="A131" s="11">
        <v>130.0</v>
      </c>
      <c r="B131" s="13" t="s">
        <v>621</v>
      </c>
      <c r="C131" s="14" t="s">
        <v>618</v>
      </c>
      <c r="D131" s="13" t="s">
        <v>622</v>
      </c>
      <c r="E131" s="13" t="s">
        <v>622</v>
      </c>
      <c r="F131" s="13" t="s">
        <v>45</v>
      </c>
      <c r="G131" s="13" t="s">
        <v>623</v>
      </c>
      <c r="H131" s="14" t="s">
        <v>47</v>
      </c>
      <c r="I131" s="14">
        <v>1.0</v>
      </c>
      <c r="J131" s="14" t="s">
        <v>265</v>
      </c>
      <c r="K131" s="14">
        <v>16.44</v>
      </c>
      <c r="L131" s="14">
        <v>14028.0</v>
      </c>
      <c r="M131" s="43" t="s">
        <v>176</v>
      </c>
      <c r="N131" s="11"/>
      <c r="O131" s="14" t="s">
        <v>508</v>
      </c>
      <c r="P131" s="14" t="s">
        <v>265</v>
      </c>
      <c r="Q131" s="14" t="s">
        <v>265</v>
      </c>
      <c r="R131" s="55"/>
      <c r="S131" s="11"/>
      <c r="T131" s="11"/>
      <c r="U131" s="11"/>
      <c r="V131" s="16"/>
      <c r="W131" s="16"/>
      <c r="X131" s="16"/>
      <c r="Y131" s="16"/>
      <c r="Z131" s="16"/>
      <c r="AA131" s="16"/>
      <c r="AB131" s="16"/>
      <c r="AC131" s="16"/>
      <c r="AD131" s="16"/>
      <c r="AE131" s="16"/>
      <c r="AF131" s="16"/>
      <c r="AG131" s="16"/>
      <c r="AH131" s="16"/>
      <c r="AI131" s="16"/>
      <c r="AJ131" s="16"/>
    </row>
    <row r="132" ht="18.0" customHeight="1">
      <c r="A132" s="22">
        <v>131.0</v>
      </c>
      <c r="B132" s="20" t="s">
        <v>624</v>
      </c>
      <c r="C132" s="17" t="s">
        <v>618</v>
      </c>
      <c r="D132" s="20" t="s">
        <v>625</v>
      </c>
      <c r="E132" s="20" t="s">
        <v>626</v>
      </c>
      <c r="F132" s="20" t="s">
        <v>28</v>
      </c>
      <c r="G132" s="20" t="s">
        <v>627</v>
      </c>
      <c r="H132" s="17" t="s">
        <v>135</v>
      </c>
      <c r="I132" s="17">
        <v>0.0</v>
      </c>
      <c r="J132" s="17" t="s">
        <v>604</v>
      </c>
      <c r="K132" s="17">
        <v>4.66</v>
      </c>
      <c r="L132" s="17">
        <v>12931.0</v>
      </c>
      <c r="M132" s="42" t="s">
        <v>176</v>
      </c>
      <c r="N132" s="22"/>
      <c r="O132" s="17" t="s">
        <v>508</v>
      </c>
      <c r="P132" s="17" t="s">
        <v>509</v>
      </c>
      <c r="Q132" s="17" t="s">
        <v>610</v>
      </c>
      <c r="R132" s="22"/>
      <c r="S132" s="17" t="s">
        <v>537</v>
      </c>
      <c r="T132" s="17" t="s">
        <v>558</v>
      </c>
      <c r="U132" s="17" t="s">
        <v>513</v>
      </c>
      <c r="V132" s="16"/>
      <c r="W132" s="16"/>
      <c r="X132" s="16"/>
      <c r="Y132" s="16"/>
      <c r="Z132" s="16"/>
      <c r="AA132" s="16"/>
      <c r="AB132" s="16"/>
      <c r="AC132" s="54" t="s">
        <v>598</v>
      </c>
      <c r="AD132" s="16"/>
      <c r="AE132" s="16"/>
      <c r="AF132" s="16"/>
      <c r="AG132" s="16"/>
      <c r="AH132" s="16"/>
      <c r="AI132" s="16"/>
      <c r="AJ132" s="16"/>
    </row>
    <row r="133" ht="18.0" customHeight="1">
      <c r="A133" s="14">
        <v>132.0</v>
      </c>
      <c r="B133" s="13" t="s">
        <v>628</v>
      </c>
      <c r="C133" s="14" t="s">
        <v>618</v>
      </c>
      <c r="D133" s="13" t="s">
        <v>629</v>
      </c>
      <c r="E133" s="13" t="s">
        <v>630</v>
      </c>
      <c r="F133" s="13" t="s">
        <v>28</v>
      </c>
      <c r="G133" s="13" t="s">
        <v>631</v>
      </c>
      <c r="H133" s="14" t="s">
        <v>135</v>
      </c>
      <c r="I133" s="14">
        <v>0.0</v>
      </c>
      <c r="J133" s="14" t="s">
        <v>632</v>
      </c>
      <c r="K133" s="14">
        <v>5.6</v>
      </c>
      <c r="L133" s="14">
        <v>13641.0</v>
      </c>
      <c r="M133" s="43" t="s">
        <v>176</v>
      </c>
      <c r="N133" s="11"/>
      <c r="O133" s="14" t="s">
        <v>508</v>
      </c>
      <c r="P133" s="14" t="s">
        <v>33</v>
      </c>
      <c r="Q133" s="14" t="s">
        <v>265</v>
      </c>
      <c r="R133" s="11"/>
      <c r="S133" s="11"/>
      <c r="T133" s="11"/>
      <c r="U133" s="11"/>
      <c r="V133" s="16"/>
      <c r="W133" s="16"/>
      <c r="X133" s="16"/>
      <c r="Y133" s="16"/>
      <c r="Z133" s="16"/>
      <c r="AA133" s="16"/>
      <c r="AB133" s="16"/>
      <c r="AC133" s="54" t="s">
        <v>509</v>
      </c>
      <c r="AD133" s="16"/>
      <c r="AE133" s="16"/>
      <c r="AF133" s="16"/>
      <c r="AG133" s="16"/>
      <c r="AH133" s="16"/>
      <c r="AI133" s="16"/>
      <c r="AJ133" s="16"/>
    </row>
    <row r="134" ht="18.0" customHeight="1">
      <c r="A134" s="22">
        <v>133.0</v>
      </c>
      <c r="B134" s="20" t="s">
        <v>633</v>
      </c>
      <c r="C134" s="17" t="s">
        <v>618</v>
      </c>
      <c r="D134" s="20" t="s">
        <v>634</v>
      </c>
      <c r="E134" s="20" t="s">
        <v>634</v>
      </c>
      <c r="F134" s="20" t="s">
        <v>41</v>
      </c>
      <c r="G134" s="20" t="s">
        <v>635</v>
      </c>
      <c r="H134" s="17" t="s">
        <v>47</v>
      </c>
      <c r="I134" s="17">
        <v>1.0</v>
      </c>
      <c r="J134" s="17" t="s">
        <v>265</v>
      </c>
      <c r="K134" s="17">
        <v>3.3</v>
      </c>
      <c r="L134" s="17">
        <v>7772.0</v>
      </c>
      <c r="M134" s="42" t="s">
        <v>183</v>
      </c>
      <c r="N134" s="22"/>
      <c r="O134" s="17" t="s">
        <v>508</v>
      </c>
      <c r="P134" s="17" t="s">
        <v>636</v>
      </c>
      <c r="Q134" s="22"/>
      <c r="R134" s="22"/>
      <c r="S134" s="22"/>
      <c r="T134" s="22"/>
      <c r="U134" s="22"/>
      <c r="V134" s="16"/>
      <c r="W134" s="16"/>
      <c r="X134" s="16"/>
      <c r="Y134" s="16"/>
      <c r="Z134" s="16"/>
      <c r="AA134" s="16"/>
      <c r="AB134" s="16"/>
      <c r="AC134" s="54" t="s">
        <v>509</v>
      </c>
      <c r="AD134" s="16"/>
      <c r="AE134" s="16"/>
      <c r="AF134" s="16"/>
      <c r="AG134" s="16"/>
      <c r="AH134" s="16"/>
      <c r="AI134" s="16"/>
      <c r="AJ134" s="16"/>
    </row>
    <row r="135" ht="18.0" customHeight="1">
      <c r="A135" s="11">
        <v>134.0</v>
      </c>
      <c r="B135" s="13" t="s">
        <v>637</v>
      </c>
      <c r="C135" s="14" t="s">
        <v>618</v>
      </c>
      <c r="D135" s="13" t="s">
        <v>638</v>
      </c>
      <c r="E135" s="13" t="s">
        <v>638</v>
      </c>
      <c r="F135" s="13" t="s">
        <v>28</v>
      </c>
      <c r="G135" s="13" t="s">
        <v>639</v>
      </c>
      <c r="H135" s="14" t="s">
        <v>47</v>
      </c>
      <c r="I135" s="14">
        <v>1.0</v>
      </c>
      <c r="J135" s="14" t="s">
        <v>265</v>
      </c>
      <c r="K135" s="14">
        <v>10.99</v>
      </c>
      <c r="L135" s="14">
        <v>167540.0</v>
      </c>
      <c r="M135" s="43" t="s">
        <v>640</v>
      </c>
      <c r="N135" s="11"/>
      <c r="O135" s="14" t="s">
        <v>508</v>
      </c>
      <c r="P135" s="14" t="s">
        <v>558</v>
      </c>
      <c r="Q135" s="14" t="s">
        <v>641</v>
      </c>
      <c r="R135" s="55"/>
      <c r="S135" s="11"/>
      <c r="T135" s="11"/>
      <c r="U135" s="11"/>
      <c r="V135" s="16"/>
      <c r="W135" s="16"/>
      <c r="X135" s="16"/>
      <c r="Y135" s="16"/>
      <c r="Z135" s="16"/>
      <c r="AA135" s="16"/>
      <c r="AB135" s="16"/>
      <c r="AC135" s="16"/>
      <c r="AD135" s="16"/>
      <c r="AE135" s="16"/>
      <c r="AF135" s="16"/>
      <c r="AG135" s="16"/>
      <c r="AH135" s="16"/>
      <c r="AI135" s="16"/>
      <c r="AJ135" s="16"/>
    </row>
    <row r="136" ht="18.0" customHeight="1">
      <c r="A136" s="17">
        <v>135.0</v>
      </c>
      <c r="B136" s="20" t="s">
        <v>642</v>
      </c>
      <c r="C136" s="17" t="s">
        <v>618</v>
      </c>
      <c r="D136" s="20" t="s">
        <v>643</v>
      </c>
      <c r="E136" s="20" t="s">
        <v>643</v>
      </c>
      <c r="F136" s="20" t="s">
        <v>28</v>
      </c>
      <c r="G136" s="20" t="s">
        <v>644</v>
      </c>
      <c r="H136" s="17" t="s">
        <v>47</v>
      </c>
      <c r="I136" s="17">
        <v>1.0</v>
      </c>
      <c r="J136" s="17" t="s">
        <v>265</v>
      </c>
      <c r="K136" s="17">
        <v>6.14</v>
      </c>
      <c r="L136" s="17">
        <v>23283.0</v>
      </c>
      <c r="M136" s="42" t="s">
        <v>176</v>
      </c>
      <c r="N136" s="22"/>
      <c r="O136" s="17" t="s">
        <v>508</v>
      </c>
      <c r="P136" s="17" t="s">
        <v>265</v>
      </c>
      <c r="Q136" s="17" t="s">
        <v>265</v>
      </c>
      <c r="R136" s="55"/>
      <c r="S136" s="22"/>
      <c r="T136" s="22"/>
      <c r="U136" s="22"/>
      <c r="V136" s="16"/>
      <c r="W136" s="16"/>
      <c r="X136" s="16"/>
      <c r="Y136" s="16"/>
      <c r="Z136" s="16"/>
      <c r="AA136" s="16"/>
      <c r="AB136" s="16"/>
      <c r="AC136" s="16"/>
      <c r="AD136" s="16"/>
      <c r="AE136" s="16"/>
      <c r="AF136" s="16"/>
      <c r="AG136" s="16"/>
      <c r="AH136" s="16"/>
      <c r="AI136" s="16"/>
      <c r="AJ136" s="16"/>
    </row>
    <row r="137" ht="18.0" customHeight="1">
      <c r="A137" s="11">
        <v>136.0</v>
      </c>
      <c r="B137" s="13" t="s">
        <v>645</v>
      </c>
      <c r="C137" s="14" t="s">
        <v>618</v>
      </c>
      <c r="D137" s="13" t="s">
        <v>646</v>
      </c>
      <c r="E137" s="13" t="s">
        <v>647</v>
      </c>
      <c r="F137" s="13" t="s">
        <v>28</v>
      </c>
      <c r="G137" s="13" t="s">
        <v>648</v>
      </c>
      <c r="H137" s="14" t="s">
        <v>135</v>
      </c>
      <c r="I137" s="14">
        <v>0.0</v>
      </c>
      <c r="J137" s="14" t="s">
        <v>265</v>
      </c>
      <c r="K137" s="14">
        <v>4.52</v>
      </c>
      <c r="L137" s="14">
        <v>13746.0</v>
      </c>
      <c r="M137" s="43" t="s">
        <v>176</v>
      </c>
      <c r="N137" s="11"/>
      <c r="O137" s="14" t="s">
        <v>508</v>
      </c>
      <c r="P137" s="14" t="s">
        <v>509</v>
      </c>
      <c r="Q137" s="14" t="s">
        <v>265</v>
      </c>
      <c r="R137" s="11"/>
      <c r="S137" s="14" t="s">
        <v>544</v>
      </c>
      <c r="T137" s="14" t="s">
        <v>649</v>
      </c>
      <c r="U137" s="14" t="s">
        <v>513</v>
      </c>
      <c r="V137" s="16"/>
      <c r="W137" s="16"/>
      <c r="X137" s="16"/>
      <c r="Y137" s="16"/>
      <c r="Z137" s="16"/>
      <c r="AA137" s="16"/>
      <c r="AB137" s="16"/>
      <c r="AC137" s="54" t="s">
        <v>558</v>
      </c>
      <c r="AD137" s="16"/>
      <c r="AE137" s="16"/>
      <c r="AF137" s="16"/>
      <c r="AG137" s="16"/>
      <c r="AH137" s="16"/>
      <c r="AI137" s="16"/>
      <c r="AJ137" s="16"/>
    </row>
    <row r="138" ht="18.0" customHeight="1">
      <c r="A138" s="22">
        <v>137.0</v>
      </c>
      <c r="B138" s="20" t="s">
        <v>650</v>
      </c>
      <c r="C138" s="17" t="s">
        <v>618</v>
      </c>
      <c r="D138" s="20" t="s">
        <v>651</v>
      </c>
      <c r="E138" s="20" t="s">
        <v>652</v>
      </c>
      <c r="F138" s="20" t="s">
        <v>28</v>
      </c>
      <c r="G138" s="20" t="s">
        <v>653</v>
      </c>
      <c r="H138" s="17" t="s">
        <v>135</v>
      </c>
      <c r="I138" s="17">
        <v>0.0</v>
      </c>
      <c r="J138" s="17" t="s">
        <v>265</v>
      </c>
      <c r="K138" s="17">
        <v>4.06</v>
      </c>
      <c r="L138" s="17">
        <v>57412.0</v>
      </c>
      <c r="M138" s="42" t="s">
        <v>654</v>
      </c>
      <c r="N138" s="22"/>
      <c r="O138" s="17" t="s">
        <v>508</v>
      </c>
      <c r="P138" s="17" t="s">
        <v>558</v>
      </c>
      <c r="Q138" s="17" t="s">
        <v>641</v>
      </c>
      <c r="R138" s="22"/>
      <c r="S138" s="17" t="s">
        <v>537</v>
      </c>
      <c r="T138" s="17" t="s">
        <v>558</v>
      </c>
      <c r="U138" s="17" t="s">
        <v>513</v>
      </c>
      <c r="V138" s="16"/>
      <c r="W138" s="16"/>
      <c r="X138" s="16"/>
      <c r="Y138" s="16"/>
      <c r="Z138" s="16"/>
      <c r="AA138" s="16"/>
      <c r="AB138" s="16"/>
      <c r="AC138" s="54" t="s">
        <v>230</v>
      </c>
      <c r="AD138" s="16"/>
      <c r="AE138" s="16"/>
      <c r="AF138" s="16"/>
      <c r="AG138" s="16"/>
      <c r="AH138" s="16"/>
      <c r="AI138" s="16"/>
      <c r="AJ138" s="16"/>
    </row>
    <row r="139" ht="18.0" customHeight="1">
      <c r="A139" s="14">
        <v>138.0</v>
      </c>
      <c r="B139" s="13" t="s">
        <v>655</v>
      </c>
      <c r="C139" s="14" t="s">
        <v>618</v>
      </c>
      <c r="D139" s="13" t="s">
        <v>656</v>
      </c>
      <c r="E139" s="13" t="s">
        <v>652</v>
      </c>
      <c r="F139" s="13" t="s">
        <v>28</v>
      </c>
      <c r="G139" s="13" t="s">
        <v>657</v>
      </c>
      <c r="H139" s="14" t="s">
        <v>135</v>
      </c>
      <c r="I139" s="14">
        <v>0.0</v>
      </c>
      <c r="J139" s="14" t="s">
        <v>265</v>
      </c>
      <c r="K139" s="14">
        <v>8.44</v>
      </c>
      <c r="L139" s="14">
        <v>170919.0</v>
      </c>
      <c r="M139" s="43" t="s">
        <v>658</v>
      </c>
      <c r="N139" s="11"/>
      <c r="O139" s="14" t="s">
        <v>508</v>
      </c>
      <c r="P139" s="14" t="s">
        <v>224</v>
      </c>
      <c r="Q139" s="14" t="s">
        <v>641</v>
      </c>
      <c r="R139" s="11"/>
      <c r="S139" s="14" t="s">
        <v>537</v>
      </c>
      <c r="T139" s="14" t="s">
        <v>558</v>
      </c>
      <c r="U139" s="14" t="s">
        <v>513</v>
      </c>
      <c r="V139" s="16"/>
      <c r="W139" s="16"/>
      <c r="X139" s="16"/>
      <c r="Y139" s="16"/>
      <c r="Z139" s="16"/>
      <c r="AA139" s="16"/>
      <c r="AB139" s="16"/>
      <c r="AC139" s="54" t="s">
        <v>509</v>
      </c>
      <c r="AD139" s="16"/>
      <c r="AE139" s="16"/>
      <c r="AF139" s="16"/>
      <c r="AG139" s="16"/>
      <c r="AH139" s="16"/>
      <c r="AI139" s="16"/>
      <c r="AJ139" s="16"/>
    </row>
    <row r="140" ht="18.0" customHeight="1">
      <c r="A140" s="22">
        <v>139.0</v>
      </c>
      <c r="B140" s="20" t="s">
        <v>659</v>
      </c>
      <c r="C140" s="17" t="s">
        <v>618</v>
      </c>
      <c r="D140" s="20" t="s">
        <v>660</v>
      </c>
      <c r="E140" s="20" t="s">
        <v>660</v>
      </c>
      <c r="F140" s="20" t="s">
        <v>45</v>
      </c>
      <c r="G140" s="20" t="s">
        <v>661</v>
      </c>
      <c r="H140" s="17" t="s">
        <v>135</v>
      </c>
      <c r="I140" s="17">
        <v>0.0</v>
      </c>
      <c r="J140" s="17" t="s">
        <v>662</v>
      </c>
      <c r="K140" s="17">
        <v>9.42</v>
      </c>
      <c r="L140" s="17">
        <v>296044.0</v>
      </c>
      <c r="M140" s="42" t="s">
        <v>663</v>
      </c>
      <c r="N140" s="22"/>
      <c r="O140" s="17" t="s">
        <v>508</v>
      </c>
      <c r="P140" s="17" t="s">
        <v>224</v>
      </c>
      <c r="Q140" s="17" t="s">
        <v>641</v>
      </c>
      <c r="R140" s="22"/>
      <c r="S140" s="17" t="s">
        <v>544</v>
      </c>
      <c r="T140" s="17" t="s">
        <v>649</v>
      </c>
      <c r="U140" s="17" t="s">
        <v>513</v>
      </c>
      <c r="V140" s="16"/>
      <c r="W140" s="16"/>
      <c r="X140" s="16"/>
      <c r="Y140" s="16"/>
      <c r="Z140" s="16"/>
      <c r="AA140" s="16"/>
      <c r="AB140" s="16"/>
      <c r="AC140" s="16"/>
      <c r="AD140" s="16"/>
      <c r="AE140" s="16"/>
      <c r="AF140" s="16"/>
      <c r="AG140" s="16"/>
      <c r="AH140" s="16"/>
      <c r="AI140" s="16"/>
      <c r="AJ140" s="16"/>
    </row>
    <row r="141" ht="18.0" customHeight="1">
      <c r="A141" s="11">
        <v>140.0</v>
      </c>
      <c r="B141" s="13" t="s">
        <v>664</v>
      </c>
      <c r="C141" s="14" t="s">
        <v>618</v>
      </c>
      <c r="D141" s="13" t="s">
        <v>665</v>
      </c>
      <c r="E141" s="13" t="s">
        <v>665</v>
      </c>
      <c r="F141" s="13" t="s">
        <v>28</v>
      </c>
      <c r="G141" s="13" t="s">
        <v>666</v>
      </c>
      <c r="H141" s="14" t="s">
        <v>47</v>
      </c>
      <c r="I141" s="14">
        <v>1.0</v>
      </c>
      <c r="J141" s="14" t="s">
        <v>265</v>
      </c>
      <c r="K141" s="14">
        <v>4.63</v>
      </c>
      <c r="L141" s="14">
        <v>10919.0</v>
      </c>
      <c r="M141" s="43" t="s">
        <v>176</v>
      </c>
      <c r="N141" s="11"/>
      <c r="O141" s="14" t="s">
        <v>508</v>
      </c>
      <c r="P141" s="14" t="s">
        <v>55</v>
      </c>
      <c r="Q141" s="14" t="s">
        <v>265</v>
      </c>
      <c r="R141" s="55"/>
      <c r="S141" s="11"/>
      <c r="T141" s="11"/>
      <c r="U141" s="11"/>
      <c r="V141" s="16"/>
      <c r="W141" s="16"/>
      <c r="X141" s="16"/>
      <c r="Y141" s="16"/>
      <c r="Z141" s="16"/>
      <c r="AA141" s="16"/>
      <c r="AB141" s="16"/>
      <c r="AC141" s="16"/>
      <c r="AD141" s="16"/>
      <c r="AE141" s="16"/>
      <c r="AF141" s="16"/>
      <c r="AG141" s="16"/>
      <c r="AH141" s="16"/>
      <c r="AI141" s="16"/>
      <c r="AJ141" s="16"/>
    </row>
    <row r="142" ht="18.0" customHeight="1">
      <c r="A142" s="17">
        <v>141.0</v>
      </c>
      <c r="B142" s="20" t="s">
        <v>667</v>
      </c>
      <c r="C142" s="17" t="s">
        <v>618</v>
      </c>
      <c r="D142" s="20" t="s">
        <v>668</v>
      </c>
      <c r="E142" s="20" t="s">
        <v>669</v>
      </c>
      <c r="F142" s="20" t="s">
        <v>28</v>
      </c>
      <c r="G142" s="20" t="s">
        <v>670</v>
      </c>
      <c r="H142" s="17" t="s">
        <v>135</v>
      </c>
      <c r="I142" s="17">
        <v>0.0</v>
      </c>
      <c r="J142" s="17" t="s">
        <v>671</v>
      </c>
      <c r="K142" s="17">
        <v>8.56</v>
      </c>
      <c r="L142" s="17">
        <v>9785.0</v>
      </c>
      <c r="M142" s="42" t="s">
        <v>183</v>
      </c>
      <c r="N142" s="22"/>
      <c r="O142" s="17" t="s">
        <v>508</v>
      </c>
      <c r="P142" s="17" t="s">
        <v>509</v>
      </c>
      <c r="Q142" s="17" t="s">
        <v>672</v>
      </c>
      <c r="R142" s="22"/>
      <c r="S142" s="17" t="s">
        <v>520</v>
      </c>
      <c r="T142" s="17" t="s">
        <v>509</v>
      </c>
      <c r="U142" s="17" t="s">
        <v>513</v>
      </c>
      <c r="V142" s="16"/>
      <c r="W142" s="16"/>
      <c r="X142" s="16"/>
      <c r="Y142" s="16"/>
      <c r="Z142" s="16"/>
      <c r="AA142" s="16"/>
      <c r="AB142" s="16"/>
      <c r="AC142" s="16"/>
      <c r="AD142" s="16"/>
      <c r="AE142" s="16"/>
      <c r="AF142" s="16"/>
      <c r="AG142" s="16"/>
      <c r="AH142" s="16"/>
      <c r="AI142" s="16"/>
      <c r="AJ142" s="16"/>
    </row>
    <row r="143" ht="18.0" customHeight="1">
      <c r="A143" s="11">
        <v>142.0</v>
      </c>
      <c r="B143" s="13" t="s">
        <v>673</v>
      </c>
      <c r="C143" s="14" t="s">
        <v>618</v>
      </c>
      <c r="D143" s="13" t="s">
        <v>674</v>
      </c>
      <c r="E143" s="13" t="s">
        <v>674</v>
      </c>
      <c r="F143" s="13" t="s">
        <v>28</v>
      </c>
      <c r="G143" s="13" t="s">
        <v>675</v>
      </c>
      <c r="H143" s="14" t="s">
        <v>47</v>
      </c>
      <c r="I143" s="14">
        <v>1.0</v>
      </c>
      <c r="J143" s="14" t="s">
        <v>265</v>
      </c>
      <c r="K143" s="14">
        <v>4.72</v>
      </c>
      <c r="L143" s="14">
        <v>11013.0</v>
      </c>
      <c r="M143" s="43" t="s">
        <v>176</v>
      </c>
      <c r="N143" s="11"/>
      <c r="O143" s="14" t="s">
        <v>508</v>
      </c>
      <c r="P143" s="14" t="s">
        <v>55</v>
      </c>
      <c r="Q143" s="14" t="s">
        <v>265</v>
      </c>
      <c r="R143" s="55"/>
      <c r="S143" s="11"/>
      <c r="T143" s="11"/>
      <c r="U143" s="11"/>
      <c r="V143" s="16"/>
      <c r="W143" s="16"/>
      <c r="X143" s="16"/>
      <c r="Y143" s="16"/>
      <c r="Z143" s="16"/>
      <c r="AA143" s="16"/>
      <c r="AB143" s="16"/>
      <c r="AC143" s="16"/>
      <c r="AD143" s="16"/>
      <c r="AE143" s="16"/>
      <c r="AF143" s="16"/>
      <c r="AG143" s="16"/>
      <c r="AH143" s="16"/>
      <c r="AI143" s="16"/>
      <c r="AJ143" s="16"/>
    </row>
    <row r="144" ht="18.0" customHeight="1">
      <c r="A144" s="22">
        <v>143.0</v>
      </c>
      <c r="B144" s="20" t="s">
        <v>676</v>
      </c>
      <c r="C144" s="17" t="s">
        <v>618</v>
      </c>
      <c r="D144" s="20" t="s">
        <v>677</v>
      </c>
      <c r="E144" s="20" t="s">
        <v>678</v>
      </c>
      <c r="F144" s="20" t="s">
        <v>28</v>
      </c>
      <c r="G144" s="20" t="s">
        <v>679</v>
      </c>
      <c r="H144" s="17" t="s">
        <v>135</v>
      </c>
      <c r="I144" s="17">
        <v>0.0</v>
      </c>
      <c r="J144" s="17" t="s">
        <v>265</v>
      </c>
      <c r="K144" s="17">
        <v>9.96</v>
      </c>
      <c r="L144" s="17">
        <v>188478.0</v>
      </c>
      <c r="M144" s="42" t="s">
        <v>680</v>
      </c>
      <c r="N144" s="22"/>
      <c r="O144" s="17" t="s">
        <v>508</v>
      </c>
      <c r="P144" s="17" t="s">
        <v>224</v>
      </c>
      <c r="Q144" s="22"/>
      <c r="R144" s="22"/>
      <c r="S144" s="17" t="s">
        <v>537</v>
      </c>
      <c r="T144" s="17" t="s">
        <v>558</v>
      </c>
      <c r="U144" s="17" t="s">
        <v>513</v>
      </c>
      <c r="V144" s="16"/>
      <c r="W144" s="16"/>
      <c r="X144" s="16"/>
      <c r="Y144" s="16"/>
      <c r="Z144" s="16"/>
      <c r="AA144" s="16"/>
      <c r="AB144" s="16"/>
      <c r="AC144" s="16"/>
      <c r="AD144" s="16"/>
      <c r="AE144" s="16"/>
      <c r="AF144" s="16"/>
      <c r="AG144" s="16"/>
      <c r="AH144" s="16"/>
      <c r="AI144" s="16"/>
      <c r="AJ144" s="16"/>
    </row>
    <row r="145" ht="18.0" customHeight="1">
      <c r="A145" s="14">
        <v>144.0</v>
      </c>
      <c r="B145" s="13" t="s">
        <v>681</v>
      </c>
      <c r="C145" s="14" t="s">
        <v>618</v>
      </c>
      <c r="D145" s="13" t="s">
        <v>682</v>
      </c>
      <c r="E145" s="13" t="s">
        <v>683</v>
      </c>
      <c r="F145" s="13" t="s">
        <v>45</v>
      </c>
      <c r="G145" s="13" t="s">
        <v>684</v>
      </c>
      <c r="H145" s="14" t="s">
        <v>135</v>
      </c>
      <c r="I145" s="14">
        <v>0.0</v>
      </c>
      <c r="J145" s="14" t="s">
        <v>265</v>
      </c>
      <c r="K145" s="14">
        <v>11.63</v>
      </c>
      <c r="L145" s="14">
        <v>373507.0</v>
      </c>
      <c r="M145" s="43" t="s">
        <v>685</v>
      </c>
      <c r="N145" s="11"/>
      <c r="O145" s="14" t="s">
        <v>508</v>
      </c>
      <c r="P145" s="14" t="s">
        <v>224</v>
      </c>
      <c r="Q145" s="14" t="s">
        <v>265</v>
      </c>
      <c r="R145" s="11"/>
      <c r="S145" s="14" t="s">
        <v>537</v>
      </c>
      <c r="T145" s="14" t="s">
        <v>558</v>
      </c>
      <c r="U145" s="14" t="s">
        <v>513</v>
      </c>
      <c r="V145" s="16"/>
      <c r="W145" s="16"/>
      <c r="X145" s="16"/>
      <c r="Y145" s="16"/>
      <c r="Z145" s="16"/>
      <c r="AA145" s="16"/>
      <c r="AB145" s="16"/>
      <c r="AC145" s="16"/>
      <c r="AD145" s="16"/>
      <c r="AE145" s="16"/>
      <c r="AF145" s="16"/>
      <c r="AG145" s="16"/>
      <c r="AH145" s="16"/>
      <c r="AI145" s="16"/>
      <c r="AJ145" s="16"/>
    </row>
    <row r="146" ht="18.0" customHeight="1">
      <c r="A146" s="22">
        <v>145.0</v>
      </c>
      <c r="B146" s="20" t="s">
        <v>686</v>
      </c>
      <c r="C146" s="17" t="s">
        <v>618</v>
      </c>
      <c r="D146" s="20" t="s">
        <v>687</v>
      </c>
      <c r="E146" s="20" t="s">
        <v>687</v>
      </c>
      <c r="F146" s="20" t="s">
        <v>28</v>
      </c>
      <c r="G146" s="20" t="s">
        <v>688</v>
      </c>
      <c r="H146" s="17" t="s">
        <v>47</v>
      </c>
      <c r="I146" s="17">
        <v>1.0</v>
      </c>
      <c r="J146" s="17" t="s">
        <v>265</v>
      </c>
      <c r="K146" s="17">
        <v>16.33</v>
      </c>
      <c r="L146" s="17">
        <v>10661.0</v>
      </c>
      <c r="M146" s="42" t="s">
        <v>689</v>
      </c>
      <c r="N146" s="22"/>
      <c r="O146" s="17" t="s">
        <v>508</v>
      </c>
      <c r="P146" s="17" t="s">
        <v>55</v>
      </c>
      <c r="Q146" s="22"/>
      <c r="R146" s="55"/>
      <c r="S146" s="22"/>
      <c r="T146" s="22"/>
      <c r="U146" s="22"/>
      <c r="V146" s="16"/>
      <c r="W146" s="16"/>
      <c r="X146" s="16"/>
      <c r="Y146" s="16"/>
      <c r="Z146" s="16"/>
      <c r="AA146" s="16"/>
      <c r="AB146" s="16"/>
      <c r="AC146" s="16"/>
      <c r="AD146" s="16"/>
      <c r="AE146" s="16"/>
      <c r="AF146" s="16"/>
      <c r="AG146" s="16"/>
      <c r="AH146" s="16"/>
      <c r="AI146" s="16"/>
      <c r="AJ146" s="16"/>
    </row>
    <row r="147" ht="18.0" customHeight="1">
      <c r="A147" s="11">
        <v>146.0</v>
      </c>
      <c r="B147" s="13" t="s">
        <v>690</v>
      </c>
      <c r="C147" s="14" t="s">
        <v>618</v>
      </c>
      <c r="D147" s="13" t="s">
        <v>691</v>
      </c>
      <c r="E147" s="13" t="s">
        <v>691</v>
      </c>
      <c r="F147" s="13" t="s">
        <v>28</v>
      </c>
      <c r="G147" s="13" t="s">
        <v>692</v>
      </c>
      <c r="H147" s="14" t="s">
        <v>30</v>
      </c>
      <c r="I147" s="14">
        <v>0.0</v>
      </c>
      <c r="J147" s="14" t="s">
        <v>265</v>
      </c>
      <c r="K147" s="14">
        <v>4.1</v>
      </c>
      <c r="L147" s="14">
        <v>11219.0</v>
      </c>
      <c r="M147" s="43" t="s">
        <v>693</v>
      </c>
      <c r="N147" s="11"/>
      <c r="O147" s="14" t="s">
        <v>508</v>
      </c>
      <c r="P147" s="14" t="s">
        <v>252</v>
      </c>
      <c r="Q147" s="14" t="s">
        <v>265</v>
      </c>
      <c r="R147" s="11"/>
      <c r="S147" s="14" t="s">
        <v>581</v>
      </c>
      <c r="T147" s="14" t="s">
        <v>558</v>
      </c>
      <c r="U147" s="14" t="s">
        <v>513</v>
      </c>
      <c r="V147" s="16"/>
      <c r="W147" s="16"/>
      <c r="X147" s="16"/>
      <c r="Y147" s="16"/>
      <c r="Z147" s="16"/>
      <c r="AA147" s="16"/>
      <c r="AB147" s="16"/>
      <c r="AC147" s="16"/>
      <c r="AD147" s="16"/>
      <c r="AE147" s="16"/>
      <c r="AF147" s="16"/>
      <c r="AG147" s="16"/>
      <c r="AH147" s="16"/>
      <c r="AI147" s="16"/>
      <c r="AJ147" s="16"/>
    </row>
    <row r="148" ht="18.0" customHeight="1">
      <c r="A148" s="17">
        <v>147.0</v>
      </c>
      <c r="B148" s="20" t="s">
        <v>694</v>
      </c>
      <c r="C148" s="17" t="s">
        <v>618</v>
      </c>
      <c r="D148" s="20" t="s">
        <v>695</v>
      </c>
      <c r="E148" s="20" t="s">
        <v>695</v>
      </c>
      <c r="F148" s="20" t="s">
        <v>28</v>
      </c>
      <c r="G148" s="20" t="s">
        <v>696</v>
      </c>
      <c r="H148" s="17" t="s">
        <v>47</v>
      </c>
      <c r="I148" s="17">
        <v>1.0</v>
      </c>
      <c r="J148" s="17" t="s">
        <v>265</v>
      </c>
      <c r="K148" s="17">
        <v>5.44</v>
      </c>
      <c r="L148" s="17">
        <v>9915.0</v>
      </c>
      <c r="M148" s="42" t="s">
        <v>697</v>
      </c>
      <c r="N148" s="22"/>
      <c r="O148" s="17" t="s">
        <v>508</v>
      </c>
      <c r="P148" s="17" t="s">
        <v>55</v>
      </c>
      <c r="Q148" s="22"/>
      <c r="R148" s="58"/>
      <c r="S148" s="22"/>
      <c r="T148" s="22"/>
      <c r="U148" s="22"/>
      <c r="V148" s="16"/>
      <c r="W148" s="16"/>
      <c r="X148" s="16"/>
      <c r="Y148" s="16"/>
      <c r="Z148" s="16"/>
      <c r="AA148" s="16"/>
      <c r="AB148" s="16"/>
      <c r="AC148" s="16"/>
      <c r="AD148" s="16"/>
      <c r="AE148" s="16"/>
      <c r="AF148" s="16"/>
      <c r="AG148" s="16"/>
      <c r="AH148" s="16"/>
      <c r="AI148" s="16"/>
      <c r="AJ148" s="16"/>
    </row>
    <row r="149" ht="18.0" customHeight="1">
      <c r="A149" s="11">
        <v>148.0</v>
      </c>
      <c r="B149" s="13" t="s">
        <v>698</v>
      </c>
      <c r="C149" s="14" t="s">
        <v>618</v>
      </c>
      <c r="D149" s="13" t="s">
        <v>699</v>
      </c>
      <c r="E149" s="13" t="s">
        <v>700</v>
      </c>
      <c r="F149" s="13" t="s">
        <v>28</v>
      </c>
      <c r="G149" s="13" t="s">
        <v>701</v>
      </c>
      <c r="H149" s="14" t="s">
        <v>30</v>
      </c>
      <c r="I149" s="14">
        <v>0.0</v>
      </c>
      <c r="J149" s="14" t="s">
        <v>265</v>
      </c>
      <c r="K149" s="59">
        <v>5.39</v>
      </c>
      <c r="L149" s="14">
        <v>9759.0</v>
      </c>
      <c r="M149" s="43" t="s">
        <v>702</v>
      </c>
      <c r="N149" s="11"/>
      <c r="O149" s="14" t="s">
        <v>508</v>
      </c>
      <c r="P149" s="14" t="s">
        <v>509</v>
      </c>
      <c r="Q149" s="11"/>
      <c r="R149" s="11"/>
      <c r="S149" s="14" t="s">
        <v>544</v>
      </c>
      <c r="T149" s="14" t="s">
        <v>509</v>
      </c>
      <c r="U149" s="14" t="s">
        <v>513</v>
      </c>
      <c r="V149" s="16"/>
      <c r="W149" s="16"/>
      <c r="X149" s="16"/>
      <c r="Y149" s="16"/>
      <c r="Z149" s="16"/>
      <c r="AA149" s="16"/>
      <c r="AB149" s="16"/>
      <c r="AC149" s="16"/>
      <c r="AD149" s="16"/>
      <c r="AE149" s="16"/>
      <c r="AF149" s="16"/>
      <c r="AG149" s="16"/>
      <c r="AH149" s="16"/>
      <c r="AI149" s="16"/>
      <c r="AJ149" s="16"/>
    </row>
    <row r="150" ht="18.0" customHeight="1">
      <c r="A150" s="17">
        <v>150.0</v>
      </c>
      <c r="B150" s="20" t="s">
        <v>703</v>
      </c>
      <c r="C150" s="19" t="s">
        <v>704</v>
      </c>
      <c r="D150" s="20" t="s">
        <v>705</v>
      </c>
      <c r="E150" s="20" t="s">
        <v>706</v>
      </c>
      <c r="F150" s="20" t="s">
        <v>28</v>
      </c>
      <c r="G150" s="20" t="s">
        <v>707</v>
      </c>
      <c r="H150" s="17" t="s">
        <v>47</v>
      </c>
      <c r="I150" s="17">
        <v>1.0</v>
      </c>
      <c r="J150" s="17">
        <v>2462.0</v>
      </c>
      <c r="K150" s="22"/>
      <c r="L150" s="22"/>
      <c r="M150" s="26"/>
      <c r="N150" s="22"/>
      <c r="O150" s="17" t="s">
        <v>708</v>
      </c>
      <c r="P150" s="17" t="s">
        <v>55</v>
      </c>
      <c r="Q150" s="17" t="s">
        <v>525</v>
      </c>
      <c r="R150" s="22"/>
      <c r="S150" s="22"/>
      <c r="T150" s="22"/>
      <c r="U150" s="22"/>
      <c r="V150" s="16"/>
      <c r="W150" s="16"/>
      <c r="X150" s="16"/>
      <c r="Y150" s="16"/>
      <c r="Z150" s="16"/>
      <c r="AA150" s="16"/>
      <c r="AB150" s="16"/>
      <c r="AC150" s="16"/>
      <c r="AD150" s="16"/>
      <c r="AE150" s="16"/>
      <c r="AF150" s="16"/>
      <c r="AG150" s="16"/>
      <c r="AH150" s="16"/>
      <c r="AI150" s="16"/>
      <c r="AJ150" s="16"/>
    </row>
    <row r="151" ht="18.0" customHeight="1">
      <c r="A151" s="11">
        <v>151.0</v>
      </c>
      <c r="B151" s="13" t="s">
        <v>709</v>
      </c>
      <c r="C151" s="25" t="s">
        <v>704</v>
      </c>
      <c r="D151" s="13" t="s">
        <v>710</v>
      </c>
      <c r="E151" s="13" t="s">
        <v>711</v>
      </c>
      <c r="F151" s="13" t="s">
        <v>28</v>
      </c>
      <c r="G151" s="13" t="s">
        <v>712</v>
      </c>
      <c r="H151" s="14" t="s">
        <v>47</v>
      </c>
      <c r="I151" s="14">
        <v>1.0</v>
      </c>
      <c r="J151" s="14">
        <v>0.515020245569744</v>
      </c>
      <c r="K151" s="14">
        <v>8.41</v>
      </c>
      <c r="L151" s="14">
        <v>9200.0</v>
      </c>
      <c r="M151" s="43" t="s">
        <v>713</v>
      </c>
      <c r="N151" s="11"/>
      <c r="O151" s="14" t="s">
        <v>708</v>
      </c>
      <c r="P151" s="11"/>
      <c r="Q151" s="11"/>
      <c r="R151" s="11"/>
      <c r="S151" s="11"/>
      <c r="T151" s="11"/>
      <c r="U151" s="11"/>
      <c r="V151" s="16"/>
      <c r="W151" s="16"/>
      <c r="X151" s="16"/>
      <c r="Y151" s="16"/>
      <c r="Z151" s="16"/>
      <c r="AA151" s="16"/>
      <c r="AB151" s="16"/>
      <c r="AC151" s="16"/>
      <c r="AD151" s="16"/>
      <c r="AE151" s="16"/>
      <c r="AF151" s="16"/>
      <c r="AG151" s="16"/>
      <c r="AH151" s="16"/>
      <c r="AI151" s="16"/>
      <c r="AJ151" s="16"/>
    </row>
    <row r="152" ht="18.0" customHeight="1">
      <c r="A152" s="22">
        <v>152.0</v>
      </c>
      <c r="B152" s="20" t="s">
        <v>714</v>
      </c>
      <c r="C152" s="19" t="s">
        <v>704</v>
      </c>
      <c r="D152" s="20" t="s">
        <v>715</v>
      </c>
      <c r="E152" s="20" t="s">
        <v>715</v>
      </c>
      <c r="F152" s="20" t="s">
        <v>28</v>
      </c>
      <c r="G152" s="20" t="s">
        <v>716</v>
      </c>
      <c r="H152" s="17" t="s">
        <v>47</v>
      </c>
      <c r="I152" s="17">
        <v>1.0</v>
      </c>
      <c r="J152" s="17">
        <v>63.0</v>
      </c>
      <c r="K152" s="17">
        <v>7.27</v>
      </c>
      <c r="L152" s="17">
        <v>9430.0</v>
      </c>
      <c r="M152" s="42" t="s">
        <v>717</v>
      </c>
      <c r="N152" s="22"/>
      <c r="O152" s="17" t="s">
        <v>708</v>
      </c>
      <c r="P152" s="22"/>
      <c r="Q152" s="22"/>
      <c r="R152" s="22"/>
      <c r="S152" s="22"/>
      <c r="T152" s="22"/>
      <c r="U152" s="22"/>
      <c r="V152" s="16"/>
      <c r="W152" s="16"/>
      <c r="X152" s="16"/>
      <c r="Y152" s="16"/>
      <c r="Z152" s="16"/>
      <c r="AA152" s="16"/>
      <c r="AB152" s="16"/>
      <c r="AC152" s="16"/>
      <c r="AD152" s="16"/>
      <c r="AE152" s="16"/>
      <c r="AF152" s="16"/>
      <c r="AG152" s="16"/>
      <c r="AH152" s="16"/>
      <c r="AI152" s="16"/>
      <c r="AJ152" s="16"/>
    </row>
    <row r="153" ht="18.0" customHeight="1">
      <c r="A153" s="14">
        <v>153.0</v>
      </c>
      <c r="B153" s="13" t="s">
        <v>718</v>
      </c>
      <c r="C153" s="25" t="s">
        <v>704</v>
      </c>
      <c r="D153" s="13" t="s">
        <v>719</v>
      </c>
      <c r="E153" s="13" t="s">
        <v>720</v>
      </c>
      <c r="F153" s="13" t="s">
        <v>28</v>
      </c>
      <c r="G153" s="13" t="s">
        <v>721</v>
      </c>
      <c r="H153" s="14" t="s">
        <v>135</v>
      </c>
      <c r="I153" s="14">
        <v>0.0</v>
      </c>
      <c r="J153" s="14">
        <v>780696.0</v>
      </c>
      <c r="K153" s="14">
        <v>4.73</v>
      </c>
      <c r="L153" s="46">
        <v>603.0</v>
      </c>
      <c r="M153" s="43" t="s">
        <v>722</v>
      </c>
      <c r="N153" s="11"/>
      <c r="O153" s="14" t="s">
        <v>708</v>
      </c>
      <c r="P153" s="14" t="s">
        <v>230</v>
      </c>
      <c r="Q153" s="11"/>
      <c r="R153" s="14" t="s">
        <v>723</v>
      </c>
      <c r="S153" s="11"/>
      <c r="T153" s="11"/>
      <c r="U153" s="11"/>
      <c r="V153" s="16"/>
      <c r="W153" s="16"/>
      <c r="X153" s="16"/>
      <c r="Y153" s="16"/>
      <c r="Z153" s="16"/>
      <c r="AA153" s="16"/>
      <c r="AB153" s="16"/>
      <c r="AC153" s="16"/>
      <c r="AD153" s="16"/>
      <c r="AE153" s="16"/>
      <c r="AF153" s="16"/>
      <c r="AG153" s="16"/>
      <c r="AH153" s="16"/>
      <c r="AI153" s="16"/>
      <c r="AJ153" s="16"/>
    </row>
    <row r="154" ht="18.0" customHeight="1">
      <c r="A154" s="22">
        <v>154.0</v>
      </c>
      <c r="B154" s="20" t="s">
        <v>724</v>
      </c>
      <c r="C154" s="19" t="s">
        <v>704</v>
      </c>
      <c r="D154" s="20" t="s">
        <v>725</v>
      </c>
      <c r="E154" s="20" t="s">
        <v>726</v>
      </c>
      <c r="F154" s="20" t="s">
        <v>28</v>
      </c>
      <c r="G154" s="20" t="s">
        <v>727</v>
      </c>
      <c r="H154" s="17" t="s">
        <v>135</v>
      </c>
      <c r="I154" s="17">
        <v>0.0</v>
      </c>
      <c r="J154" s="17">
        <v>44277.0</v>
      </c>
      <c r="K154" s="17">
        <v>3.11</v>
      </c>
      <c r="L154" s="45">
        <v>8916.0</v>
      </c>
      <c r="M154" s="42" t="s">
        <v>728</v>
      </c>
      <c r="N154" s="22"/>
      <c r="O154" s="17" t="s">
        <v>708</v>
      </c>
      <c r="P154" s="17" t="s">
        <v>230</v>
      </c>
      <c r="Q154" s="22"/>
      <c r="R154" s="17" t="s">
        <v>723</v>
      </c>
      <c r="S154" s="22"/>
      <c r="T154" s="22"/>
      <c r="U154" s="22"/>
      <c r="V154" s="16"/>
      <c r="W154" s="16"/>
      <c r="X154" s="16"/>
      <c r="Y154" s="16"/>
      <c r="Z154" s="16"/>
      <c r="AA154" s="16"/>
      <c r="AB154" s="16"/>
      <c r="AC154" s="16"/>
      <c r="AD154" s="16"/>
      <c r="AE154" s="16"/>
      <c r="AF154" s="16"/>
      <c r="AG154" s="16"/>
      <c r="AH154" s="16"/>
      <c r="AI154" s="16"/>
      <c r="AJ154" s="16"/>
    </row>
    <row r="155" ht="18.0" customHeight="1">
      <c r="A155" s="11">
        <v>155.0</v>
      </c>
      <c r="B155" s="13" t="s">
        <v>729</v>
      </c>
      <c r="C155" s="25" t="s">
        <v>704</v>
      </c>
      <c r="D155" s="13" t="s">
        <v>730</v>
      </c>
      <c r="E155" s="13" t="s">
        <v>731</v>
      </c>
      <c r="F155" s="13" t="s">
        <v>28</v>
      </c>
      <c r="G155" s="13" t="s">
        <v>732</v>
      </c>
      <c r="H155" s="14" t="s">
        <v>47</v>
      </c>
      <c r="I155" s="14">
        <v>1.0</v>
      </c>
      <c r="J155" s="14">
        <v>131.0</v>
      </c>
      <c r="K155" s="14">
        <v>4.74</v>
      </c>
      <c r="L155" s="46">
        <v>9895.0</v>
      </c>
      <c r="M155" s="43" t="s">
        <v>733</v>
      </c>
      <c r="N155" s="11"/>
      <c r="O155" s="14" t="s">
        <v>708</v>
      </c>
      <c r="P155" s="60"/>
      <c r="Q155" s="11"/>
      <c r="R155" s="11"/>
      <c r="S155" s="11"/>
      <c r="T155" s="11"/>
      <c r="U155" s="11"/>
      <c r="V155" s="16"/>
      <c r="W155" s="16"/>
      <c r="X155" s="16"/>
      <c r="Y155" s="16"/>
      <c r="Z155" s="16"/>
      <c r="AA155" s="16"/>
      <c r="AB155" s="16"/>
      <c r="AC155" s="16"/>
      <c r="AD155" s="16"/>
      <c r="AE155" s="16"/>
      <c r="AF155" s="16"/>
      <c r="AG155" s="16"/>
      <c r="AH155" s="16"/>
      <c r="AI155" s="16"/>
      <c r="AJ155" s="16"/>
    </row>
    <row r="156" ht="18.0" customHeight="1">
      <c r="A156" s="17">
        <v>156.0</v>
      </c>
      <c r="B156" s="20" t="s">
        <v>734</v>
      </c>
      <c r="C156" s="19" t="s">
        <v>704</v>
      </c>
      <c r="D156" s="20" t="s">
        <v>735</v>
      </c>
      <c r="E156" s="20" t="s">
        <v>736</v>
      </c>
      <c r="F156" s="20" t="s">
        <v>28</v>
      </c>
      <c r="G156" s="20" t="s">
        <v>737</v>
      </c>
      <c r="H156" s="17" t="s">
        <v>135</v>
      </c>
      <c r="I156" s="17">
        <v>0.0</v>
      </c>
      <c r="J156" s="17">
        <v>953.0</v>
      </c>
      <c r="K156" s="17">
        <v>4.16</v>
      </c>
      <c r="L156" s="45">
        <v>9205.0</v>
      </c>
      <c r="M156" s="42" t="s">
        <v>738</v>
      </c>
      <c r="N156" s="22"/>
      <c r="O156" s="17" t="s">
        <v>708</v>
      </c>
      <c r="P156" s="17" t="s">
        <v>230</v>
      </c>
      <c r="Q156" s="22"/>
      <c r="R156" s="22"/>
      <c r="S156" s="22"/>
      <c r="T156" s="22"/>
      <c r="U156" s="22"/>
      <c r="V156" s="16"/>
      <c r="W156" s="16"/>
      <c r="X156" s="16"/>
      <c r="Y156" s="16"/>
      <c r="Z156" s="16"/>
      <c r="AA156" s="16"/>
      <c r="AB156" s="16"/>
      <c r="AC156" s="16"/>
      <c r="AD156" s="16"/>
      <c r="AE156" s="16"/>
      <c r="AF156" s="16"/>
      <c r="AG156" s="16"/>
      <c r="AH156" s="16"/>
      <c r="AI156" s="16"/>
      <c r="AJ156" s="16"/>
    </row>
    <row r="157" ht="18.0" customHeight="1">
      <c r="A157" s="11">
        <v>157.0</v>
      </c>
      <c r="B157" s="13" t="s">
        <v>739</v>
      </c>
      <c r="C157" s="25"/>
      <c r="D157" s="13" t="s">
        <v>740</v>
      </c>
      <c r="E157" s="13" t="s">
        <v>741</v>
      </c>
      <c r="F157" s="13" t="s">
        <v>28</v>
      </c>
      <c r="G157" s="13" t="s">
        <v>742</v>
      </c>
      <c r="H157" s="14" t="s">
        <v>30</v>
      </c>
      <c r="I157" s="14">
        <v>0.0</v>
      </c>
      <c r="J157" s="14">
        <v>9.0</v>
      </c>
      <c r="K157" s="14">
        <v>10.48</v>
      </c>
      <c r="L157" s="14">
        <v>10063.0</v>
      </c>
      <c r="M157" s="14" t="s">
        <v>743</v>
      </c>
      <c r="N157" s="11"/>
      <c r="O157" s="14" t="s">
        <v>708</v>
      </c>
      <c r="P157" s="14" t="s">
        <v>415</v>
      </c>
      <c r="Q157" s="11"/>
      <c r="R157" s="11"/>
      <c r="S157" s="11"/>
      <c r="T157" s="11"/>
      <c r="U157" s="11"/>
      <c r="V157" s="16"/>
      <c r="W157" s="16"/>
      <c r="X157" s="16"/>
      <c r="Y157" s="16"/>
      <c r="Z157" s="16"/>
      <c r="AA157" s="16"/>
      <c r="AB157" s="16"/>
      <c r="AC157" s="16"/>
      <c r="AD157" s="16"/>
      <c r="AE157" s="16"/>
      <c r="AF157" s="16"/>
      <c r="AG157" s="16"/>
      <c r="AH157" s="16"/>
      <c r="AI157" s="16"/>
      <c r="AJ157" s="16"/>
    </row>
    <row r="158" ht="18.0" customHeight="1">
      <c r="A158" s="11">
        <v>158.0</v>
      </c>
      <c r="B158" s="20" t="s">
        <v>744</v>
      </c>
      <c r="C158" s="19"/>
      <c r="D158" s="20" t="s">
        <v>745</v>
      </c>
      <c r="E158" s="20" t="s">
        <v>745</v>
      </c>
      <c r="F158" s="20" t="s">
        <v>28</v>
      </c>
      <c r="G158" s="20" t="s">
        <v>746</v>
      </c>
      <c r="H158" s="17" t="s">
        <v>135</v>
      </c>
      <c r="I158" s="17">
        <v>0.0</v>
      </c>
      <c r="J158" s="17" t="s">
        <v>747</v>
      </c>
      <c r="K158" s="17">
        <v>4.77</v>
      </c>
      <c r="L158" s="45">
        <v>9507.0</v>
      </c>
      <c r="M158" s="42" t="s">
        <v>748</v>
      </c>
      <c r="N158" s="22"/>
      <c r="O158" s="17" t="s">
        <v>708</v>
      </c>
      <c r="P158" s="22"/>
      <c r="Q158" s="22"/>
      <c r="R158" s="22"/>
      <c r="S158" s="22"/>
      <c r="T158" s="22"/>
      <c r="U158" s="22"/>
      <c r="V158" s="16"/>
      <c r="W158" s="16"/>
      <c r="X158" s="16"/>
      <c r="Y158" s="16"/>
      <c r="Z158" s="16"/>
      <c r="AA158" s="16"/>
      <c r="AB158" s="16"/>
      <c r="AC158" s="16"/>
      <c r="AD158" s="16"/>
      <c r="AE158" s="16"/>
      <c r="AF158" s="16"/>
      <c r="AG158" s="16"/>
      <c r="AH158" s="16"/>
      <c r="AI158" s="16"/>
      <c r="AJ158" s="16"/>
    </row>
    <row r="159" ht="18.0" customHeight="1">
      <c r="A159" s="14">
        <v>159.0</v>
      </c>
      <c r="B159" s="13" t="s">
        <v>749</v>
      </c>
      <c r="C159" s="25" t="s">
        <v>704</v>
      </c>
      <c r="D159" s="13" t="s">
        <v>750</v>
      </c>
      <c r="E159" s="13" t="s">
        <v>751</v>
      </c>
      <c r="F159" s="13" t="s">
        <v>28</v>
      </c>
      <c r="G159" s="13" t="s">
        <v>752</v>
      </c>
      <c r="H159" s="14" t="s">
        <v>135</v>
      </c>
      <c r="I159" s="14">
        <v>0.0</v>
      </c>
      <c r="J159" s="14">
        <v>88935.0</v>
      </c>
      <c r="K159" s="14">
        <v>4.47</v>
      </c>
      <c r="L159" s="46">
        <v>9537.0</v>
      </c>
      <c r="M159" s="43" t="s">
        <v>753</v>
      </c>
      <c r="N159" s="11"/>
      <c r="O159" s="14" t="s">
        <v>708</v>
      </c>
      <c r="P159" s="14" t="s">
        <v>230</v>
      </c>
      <c r="Q159" s="11"/>
      <c r="R159" s="11"/>
      <c r="S159" s="11"/>
      <c r="T159" s="11"/>
      <c r="U159" s="11"/>
      <c r="V159" s="16"/>
      <c r="W159" s="16"/>
      <c r="X159" s="16"/>
      <c r="Y159" s="16"/>
      <c r="Z159" s="16"/>
      <c r="AA159" s="16"/>
      <c r="AB159" s="16"/>
      <c r="AC159" s="16"/>
      <c r="AD159" s="16"/>
      <c r="AE159" s="16"/>
      <c r="AF159" s="16"/>
      <c r="AG159" s="16"/>
      <c r="AH159" s="16"/>
      <c r="AI159" s="16"/>
      <c r="AJ159" s="16"/>
    </row>
    <row r="160" ht="18.0" customHeight="1">
      <c r="A160" s="22">
        <v>160.0</v>
      </c>
      <c r="B160" s="20" t="s">
        <v>754</v>
      </c>
      <c r="C160" s="19" t="s">
        <v>704</v>
      </c>
      <c r="D160" s="20" t="s">
        <v>755</v>
      </c>
      <c r="E160" s="20" t="s">
        <v>756</v>
      </c>
      <c r="F160" s="20" t="s">
        <v>28</v>
      </c>
      <c r="G160" s="20" t="s">
        <v>757</v>
      </c>
      <c r="H160" s="17" t="s">
        <v>135</v>
      </c>
      <c r="I160" s="17">
        <v>0.0</v>
      </c>
      <c r="J160" s="17" t="s">
        <v>758</v>
      </c>
      <c r="K160" s="17">
        <v>9.99</v>
      </c>
      <c r="L160" s="45">
        <v>11719.0</v>
      </c>
      <c r="M160" s="42" t="s">
        <v>759</v>
      </c>
      <c r="N160" s="22"/>
      <c r="O160" s="17" t="s">
        <v>708</v>
      </c>
      <c r="P160" s="17" t="s">
        <v>636</v>
      </c>
      <c r="Q160" s="22"/>
      <c r="R160" s="22"/>
      <c r="S160" s="61" t="s">
        <v>760</v>
      </c>
      <c r="T160" s="22"/>
      <c r="U160" s="22"/>
      <c r="V160" s="16"/>
      <c r="W160" s="16"/>
      <c r="X160" s="16"/>
      <c r="Y160" s="16"/>
      <c r="Z160" s="16"/>
      <c r="AA160" s="16"/>
      <c r="AB160" s="16"/>
      <c r="AC160" s="16"/>
      <c r="AD160" s="16"/>
      <c r="AE160" s="16"/>
      <c r="AF160" s="16"/>
      <c r="AG160" s="16"/>
      <c r="AH160" s="16"/>
      <c r="AI160" s="16"/>
      <c r="AJ160" s="16"/>
    </row>
    <row r="161" ht="18.0" customHeight="1">
      <c r="A161" s="11">
        <v>161.0</v>
      </c>
      <c r="B161" s="13" t="s">
        <v>761</v>
      </c>
      <c r="C161" s="25" t="s">
        <v>704</v>
      </c>
      <c r="D161" s="13" t="s">
        <v>762</v>
      </c>
      <c r="E161" s="13" t="s">
        <v>763</v>
      </c>
      <c r="F161" s="62" t="s">
        <v>140</v>
      </c>
      <c r="G161" s="13" t="s">
        <v>764</v>
      </c>
      <c r="H161" s="14" t="s">
        <v>135</v>
      </c>
      <c r="I161" s="14">
        <v>0.0</v>
      </c>
      <c r="J161" s="14">
        <v>7.0</v>
      </c>
      <c r="K161" s="14">
        <v>14.56</v>
      </c>
      <c r="L161" s="46">
        <v>12518.0</v>
      </c>
      <c r="M161" s="43" t="s">
        <v>765</v>
      </c>
      <c r="N161" s="11"/>
      <c r="O161" s="14" t="s">
        <v>708</v>
      </c>
      <c r="P161" s="14" t="s">
        <v>230</v>
      </c>
      <c r="Q161" s="11"/>
      <c r="R161" s="11"/>
      <c r="S161" s="11"/>
      <c r="T161" s="11"/>
      <c r="U161" s="11"/>
      <c r="V161" s="16"/>
      <c r="W161" s="16"/>
      <c r="X161" s="16"/>
      <c r="Y161" s="16"/>
      <c r="Z161" s="16"/>
      <c r="AA161" s="16"/>
      <c r="AB161" s="16"/>
      <c r="AC161" s="16"/>
      <c r="AD161" s="16"/>
      <c r="AE161" s="16"/>
      <c r="AF161" s="16"/>
      <c r="AG161" s="16"/>
      <c r="AH161" s="16"/>
      <c r="AI161" s="16"/>
      <c r="AJ161" s="16"/>
    </row>
    <row r="162" ht="18.0" customHeight="1">
      <c r="A162" s="17">
        <v>162.0</v>
      </c>
      <c r="B162" s="20" t="s">
        <v>766</v>
      </c>
      <c r="C162" s="19" t="s">
        <v>704</v>
      </c>
      <c r="D162" s="20" t="s">
        <v>767</v>
      </c>
      <c r="E162" s="20" t="s">
        <v>768</v>
      </c>
      <c r="F162" s="63" t="s">
        <v>140</v>
      </c>
      <c r="G162" s="20" t="s">
        <v>769</v>
      </c>
      <c r="H162" s="17" t="s">
        <v>135</v>
      </c>
      <c r="I162" s="17">
        <v>0.0</v>
      </c>
      <c r="J162" s="17" t="s">
        <v>770</v>
      </c>
      <c r="K162" s="17">
        <v>5.54</v>
      </c>
      <c r="L162" s="45">
        <v>9152.0</v>
      </c>
      <c r="M162" s="42" t="s">
        <v>771</v>
      </c>
      <c r="N162" s="22"/>
      <c r="O162" s="17" t="s">
        <v>708</v>
      </c>
      <c r="P162" s="17" t="s">
        <v>230</v>
      </c>
      <c r="Q162" s="22"/>
      <c r="R162" s="22"/>
      <c r="S162" s="22"/>
      <c r="T162" s="22"/>
      <c r="U162" s="22"/>
      <c r="V162" s="16"/>
      <c r="W162" s="16"/>
      <c r="X162" s="16"/>
      <c r="Y162" s="16"/>
      <c r="Z162" s="16"/>
      <c r="AA162" s="16"/>
      <c r="AB162" s="16"/>
      <c r="AC162" s="16"/>
      <c r="AD162" s="16"/>
      <c r="AE162" s="16"/>
      <c r="AF162" s="16"/>
      <c r="AG162" s="16"/>
      <c r="AH162" s="16"/>
      <c r="AI162" s="16"/>
      <c r="AJ162" s="16"/>
    </row>
    <row r="163" ht="18.0" customHeight="1">
      <c r="A163" s="11">
        <v>163.0</v>
      </c>
      <c r="B163" s="13" t="s">
        <v>772</v>
      </c>
      <c r="C163" s="25" t="s">
        <v>704</v>
      </c>
      <c r="D163" s="13" t="s">
        <v>773</v>
      </c>
      <c r="E163" s="13" t="s">
        <v>773</v>
      </c>
      <c r="F163" s="13" t="s">
        <v>28</v>
      </c>
      <c r="G163" s="13" t="s">
        <v>774</v>
      </c>
      <c r="H163" s="14" t="s">
        <v>135</v>
      </c>
      <c r="I163" s="14">
        <v>0.0</v>
      </c>
      <c r="J163" s="14">
        <v>778.0</v>
      </c>
      <c r="K163" s="14">
        <v>40.24</v>
      </c>
      <c r="L163" s="14">
        <v>7608.0</v>
      </c>
      <c r="M163" s="14" t="s">
        <v>775</v>
      </c>
      <c r="N163" s="11"/>
      <c r="O163" s="14" t="s">
        <v>708</v>
      </c>
      <c r="P163" s="14" t="s">
        <v>636</v>
      </c>
      <c r="Q163" s="11"/>
      <c r="R163" s="11"/>
      <c r="S163" s="61" t="s">
        <v>760</v>
      </c>
      <c r="T163" s="11"/>
      <c r="U163" s="11"/>
      <c r="V163" s="16"/>
      <c r="W163" s="16"/>
      <c r="X163" s="16"/>
      <c r="Y163" s="16"/>
      <c r="Z163" s="16"/>
      <c r="AA163" s="16"/>
      <c r="AB163" s="16"/>
      <c r="AC163" s="16"/>
      <c r="AD163" s="16"/>
      <c r="AE163" s="16"/>
      <c r="AF163" s="16"/>
      <c r="AG163" s="16"/>
      <c r="AH163" s="16"/>
      <c r="AI163" s="16"/>
      <c r="AJ163" s="16"/>
    </row>
    <row r="164" ht="18.0" customHeight="1">
      <c r="A164" s="22">
        <v>164.0</v>
      </c>
      <c r="B164" s="20" t="s">
        <v>776</v>
      </c>
      <c r="C164" s="19" t="s">
        <v>704</v>
      </c>
      <c r="D164" s="20" t="s">
        <v>777</v>
      </c>
      <c r="E164" s="20" t="s">
        <v>778</v>
      </c>
      <c r="F164" s="20" t="s">
        <v>28</v>
      </c>
      <c r="G164" s="21" t="s">
        <v>779</v>
      </c>
      <c r="H164" s="17" t="s">
        <v>135</v>
      </c>
      <c r="I164" s="17">
        <v>0.0</v>
      </c>
      <c r="J164" s="17">
        <v>55530.0</v>
      </c>
      <c r="K164" s="17">
        <v>4.64</v>
      </c>
      <c r="L164" s="17">
        <v>8977.0</v>
      </c>
      <c r="M164" s="64">
        <v>0.0045965</v>
      </c>
      <c r="N164" s="22"/>
      <c r="O164" s="17" t="s">
        <v>708</v>
      </c>
      <c r="P164" s="17" t="s">
        <v>230</v>
      </c>
      <c r="Q164" s="22"/>
      <c r="R164" s="22"/>
      <c r="S164" s="22"/>
      <c r="T164" s="22"/>
      <c r="U164" s="22"/>
      <c r="V164" s="16"/>
      <c r="W164" s="16"/>
      <c r="X164" s="16"/>
      <c r="Y164" s="16"/>
      <c r="Z164" s="16"/>
      <c r="AA164" s="16"/>
      <c r="AB164" s="16"/>
      <c r="AC164" s="16"/>
      <c r="AD164" s="16"/>
      <c r="AE164" s="16"/>
      <c r="AF164" s="16"/>
      <c r="AG164" s="16"/>
      <c r="AH164" s="16"/>
      <c r="AI164" s="16"/>
      <c r="AJ164" s="16"/>
    </row>
    <row r="165" ht="18.0" customHeight="1">
      <c r="A165" s="14">
        <v>165.0</v>
      </c>
      <c r="B165" s="13" t="s">
        <v>780</v>
      </c>
      <c r="C165" s="25" t="s">
        <v>704</v>
      </c>
      <c r="D165" s="13" t="s">
        <v>781</v>
      </c>
      <c r="E165" s="13" t="s">
        <v>781</v>
      </c>
      <c r="F165" s="62" t="s">
        <v>140</v>
      </c>
      <c r="G165" s="13" t="s">
        <v>782</v>
      </c>
      <c r="H165" s="14" t="s">
        <v>39</v>
      </c>
      <c r="I165" s="14">
        <v>1.0</v>
      </c>
      <c r="J165" s="14">
        <v>244377.0</v>
      </c>
      <c r="K165" s="14">
        <v>73.25</v>
      </c>
      <c r="L165" s="14">
        <v>16289.0</v>
      </c>
      <c r="M165" s="65">
        <v>0.0107955</v>
      </c>
      <c r="N165" s="11"/>
      <c r="O165" s="14" t="s">
        <v>708</v>
      </c>
      <c r="P165" s="14" t="s">
        <v>63</v>
      </c>
      <c r="Q165" s="11"/>
      <c r="R165" s="11"/>
      <c r="S165" s="11"/>
      <c r="T165" s="11"/>
      <c r="U165" s="11"/>
      <c r="V165" s="16"/>
      <c r="W165" s="16"/>
      <c r="X165" s="16"/>
      <c r="Y165" s="16"/>
      <c r="Z165" s="16"/>
      <c r="AA165" s="16"/>
      <c r="AB165" s="16"/>
      <c r="AC165" s="16"/>
      <c r="AD165" s="16"/>
      <c r="AE165" s="16"/>
      <c r="AF165" s="16"/>
      <c r="AG165" s="16"/>
      <c r="AH165" s="16"/>
      <c r="AI165" s="16"/>
      <c r="AJ165" s="16"/>
    </row>
    <row r="166" ht="18.0" customHeight="1">
      <c r="A166" s="22">
        <v>166.0</v>
      </c>
      <c r="B166" s="20" t="s">
        <v>783</v>
      </c>
      <c r="C166" s="19"/>
      <c r="D166" s="20" t="s">
        <v>784</v>
      </c>
      <c r="E166" s="20" t="s">
        <v>785</v>
      </c>
      <c r="F166" s="20" t="s">
        <v>28</v>
      </c>
      <c r="G166" s="20" t="s">
        <v>786</v>
      </c>
      <c r="H166" s="17" t="s">
        <v>135</v>
      </c>
      <c r="I166" s="17">
        <v>0.0</v>
      </c>
      <c r="J166" s="17" t="s">
        <v>787</v>
      </c>
      <c r="K166" s="17">
        <v>9.19</v>
      </c>
      <c r="L166" s="45">
        <v>12172.0</v>
      </c>
      <c r="M166" s="64">
        <v>0.006572</v>
      </c>
      <c r="N166" s="22"/>
      <c r="O166" s="17" t="s">
        <v>708</v>
      </c>
      <c r="P166" s="17" t="s">
        <v>230</v>
      </c>
      <c r="Q166" s="22"/>
      <c r="R166" s="17" t="s">
        <v>723</v>
      </c>
      <c r="S166" s="22"/>
      <c r="T166" s="22"/>
      <c r="U166" s="22"/>
      <c r="V166" s="16"/>
      <c r="W166" s="16"/>
      <c r="X166" s="16"/>
      <c r="Y166" s="16"/>
      <c r="Z166" s="16"/>
      <c r="AA166" s="16"/>
      <c r="AB166" s="16"/>
      <c r="AC166" s="16"/>
      <c r="AD166" s="16"/>
      <c r="AE166" s="16"/>
      <c r="AF166" s="16"/>
      <c r="AG166" s="16"/>
      <c r="AH166" s="16"/>
      <c r="AI166" s="16"/>
      <c r="AJ166" s="16"/>
    </row>
    <row r="167" ht="18.0" customHeight="1">
      <c r="A167" s="11">
        <v>167.0</v>
      </c>
      <c r="B167" s="13" t="s">
        <v>788</v>
      </c>
      <c r="C167" s="25"/>
      <c r="D167" s="13" t="s">
        <v>789</v>
      </c>
      <c r="E167" s="13" t="s">
        <v>790</v>
      </c>
      <c r="F167" s="13" t="s">
        <v>28</v>
      </c>
      <c r="G167" s="13" t="s">
        <v>791</v>
      </c>
      <c r="H167" s="14" t="s">
        <v>135</v>
      </c>
      <c r="I167" s="14">
        <v>0.0</v>
      </c>
      <c r="J167" s="14" t="s">
        <v>792</v>
      </c>
      <c r="K167" s="14">
        <v>11.65</v>
      </c>
      <c r="L167" s="46">
        <v>10999.0</v>
      </c>
      <c r="M167" s="65">
        <v>0.0060505</v>
      </c>
      <c r="N167" s="11"/>
      <c r="O167" s="14" t="s">
        <v>708</v>
      </c>
      <c r="P167" s="14" t="s">
        <v>230</v>
      </c>
      <c r="Q167" s="11"/>
      <c r="R167" s="11"/>
      <c r="S167" s="11"/>
      <c r="T167" s="11"/>
      <c r="U167" s="11"/>
      <c r="V167" s="16"/>
      <c r="W167" s="16"/>
      <c r="X167" s="16"/>
      <c r="Y167" s="16"/>
      <c r="Z167" s="16"/>
      <c r="AA167" s="16"/>
      <c r="AB167" s="16"/>
      <c r="AC167" s="16"/>
      <c r="AD167" s="16"/>
      <c r="AE167" s="16"/>
      <c r="AF167" s="16"/>
      <c r="AG167" s="16"/>
      <c r="AH167" s="16"/>
      <c r="AI167" s="16"/>
      <c r="AJ167" s="16"/>
    </row>
    <row r="168" ht="18.0" customHeight="1">
      <c r="A168" s="17">
        <v>168.0</v>
      </c>
      <c r="B168" s="20" t="s">
        <v>793</v>
      </c>
      <c r="C168" s="19"/>
      <c r="D168" s="20" t="s">
        <v>794</v>
      </c>
      <c r="E168" s="20" t="s">
        <v>795</v>
      </c>
      <c r="F168" s="63" t="s">
        <v>140</v>
      </c>
      <c r="G168" s="20" t="s">
        <v>796</v>
      </c>
      <c r="H168" s="17" t="s">
        <v>135</v>
      </c>
      <c r="I168" s="17">
        <v>0.0</v>
      </c>
      <c r="J168" s="17">
        <v>9.94031209562339</v>
      </c>
      <c r="K168" s="17">
        <v>12.33</v>
      </c>
      <c r="L168" s="45">
        <v>12722.0</v>
      </c>
      <c r="M168" s="64">
        <v>0.007084</v>
      </c>
      <c r="N168" s="22"/>
      <c r="O168" s="17" t="s">
        <v>708</v>
      </c>
      <c r="P168" s="17" t="s">
        <v>636</v>
      </c>
      <c r="Q168" s="22"/>
      <c r="R168" s="22"/>
      <c r="S168" s="61" t="s">
        <v>760</v>
      </c>
      <c r="T168" s="22"/>
      <c r="U168" s="22"/>
      <c r="V168" s="16"/>
      <c r="W168" s="16"/>
      <c r="X168" s="16"/>
      <c r="Y168" s="16"/>
      <c r="Z168" s="16"/>
      <c r="AA168" s="16"/>
      <c r="AB168" s="16"/>
      <c r="AC168" s="16"/>
      <c r="AD168" s="16"/>
      <c r="AE168" s="16"/>
      <c r="AF168" s="16"/>
      <c r="AG168" s="16"/>
      <c r="AH168" s="16"/>
      <c r="AI168" s="16"/>
      <c r="AJ168" s="16"/>
    </row>
    <row r="169" ht="18.0" customHeight="1">
      <c r="A169" s="11">
        <v>169.0</v>
      </c>
      <c r="B169" s="13" t="s">
        <v>797</v>
      </c>
      <c r="C169" s="25"/>
      <c r="D169" s="13" t="s">
        <v>798</v>
      </c>
      <c r="E169" s="13" t="s">
        <v>799</v>
      </c>
      <c r="F169" s="13" t="s">
        <v>28</v>
      </c>
      <c r="G169" s="13" t="s">
        <v>800</v>
      </c>
      <c r="H169" s="14" t="s">
        <v>135</v>
      </c>
      <c r="I169" s="14">
        <v>0.0</v>
      </c>
      <c r="J169" s="14" t="s">
        <v>801</v>
      </c>
      <c r="K169" s="14">
        <v>7.67</v>
      </c>
      <c r="L169" s="46">
        <v>135809.0</v>
      </c>
      <c r="M169" s="65">
        <v>0.0680385</v>
      </c>
      <c r="N169" s="11"/>
      <c r="O169" s="14" t="s">
        <v>708</v>
      </c>
      <c r="P169" s="14" t="s">
        <v>636</v>
      </c>
      <c r="Q169" s="11"/>
      <c r="R169" s="11"/>
      <c r="S169" s="61" t="s">
        <v>760</v>
      </c>
      <c r="T169" s="11"/>
      <c r="U169" s="11"/>
      <c r="V169" s="16"/>
      <c r="W169" s="16"/>
      <c r="X169" s="16"/>
      <c r="Y169" s="16"/>
      <c r="Z169" s="16"/>
      <c r="AA169" s="16"/>
      <c r="AB169" s="16"/>
      <c r="AC169" s="16"/>
      <c r="AD169" s="16"/>
      <c r="AE169" s="16"/>
      <c r="AF169" s="16"/>
      <c r="AG169" s="16"/>
      <c r="AH169" s="16"/>
      <c r="AI169" s="16"/>
      <c r="AJ169" s="16"/>
    </row>
    <row r="170" ht="18.0" customHeight="1">
      <c r="A170" s="22">
        <v>170.0</v>
      </c>
      <c r="B170" s="20" t="s">
        <v>802</v>
      </c>
      <c r="C170" s="19" t="s">
        <v>704</v>
      </c>
      <c r="D170" s="20" t="s">
        <v>803</v>
      </c>
      <c r="E170" s="20" t="s">
        <v>804</v>
      </c>
      <c r="F170" s="20" t="s">
        <v>28</v>
      </c>
      <c r="G170" s="20" t="s">
        <v>805</v>
      </c>
      <c r="H170" s="20" t="s">
        <v>47</v>
      </c>
      <c r="I170" s="17">
        <v>1.0</v>
      </c>
      <c r="J170" s="17">
        <v>131.0</v>
      </c>
      <c r="K170" s="17">
        <v>5.08</v>
      </c>
      <c r="L170" s="45">
        <v>9700.0</v>
      </c>
      <c r="M170" s="17">
        <v>0.004924</v>
      </c>
      <c r="N170" s="22"/>
      <c r="O170" s="17" t="s">
        <v>708</v>
      </c>
      <c r="P170" s="22"/>
      <c r="Q170" s="22"/>
      <c r="R170" s="22"/>
      <c r="S170" s="22"/>
      <c r="T170" s="22"/>
      <c r="U170" s="22"/>
      <c r="V170" s="16"/>
      <c r="W170" s="16"/>
      <c r="X170" s="16"/>
      <c r="Y170" s="16"/>
      <c r="Z170" s="16"/>
      <c r="AA170" s="16"/>
      <c r="AB170" s="16"/>
      <c r="AC170" s="16"/>
      <c r="AD170" s="16"/>
      <c r="AE170" s="16"/>
      <c r="AF170" s="16"/>
      <c r="AG170" s="16"/>
      <c r="AH170" s="16"/>
      <c r="AI170" s="16"/>
      <c r="AJ170" s="16"/>
    </row>
    <row r="171" ht="18.0" customHeight="1">
      <c r="A171" s="14">
        <v>171.0</v>
      </c>
      <c r="B171" s="13" t="s">
        <v>806</v>
      </c>
      <c r="C171" s="25" t="s">
        <v>704</v>
      </c>
      <c r="D171" s="13" t="s">
        <v>807</v>
      </c>
      <c r="E171" s="13" t="s">
        <v>807</v>
      </c>
      <c r="F171" s="62" t="s">
        <v>140</v>
      </c>
      <c r="G171" s="13" t="s">
        <v>808</v>
      </c>
      <c r="H171" s="13" t="s">
        <v>39</v>
      </c>
      <c r="I171" s="14">
        <v>1.0</v>
      </c>
      <c r="J171" s="14" t="s">
        <v>809</v>
      </c>
      <c r="K171" s="14">
        <v>8.9</v>
      </c>
      <c r="L171" s="46">
        <v>9560.0</v>
      </c>
      <c r="M171" s="65">
        <v>0.005035</v>
      </c>
      <c r="N171" s="11"/>
      <c r="O171" s="14" t="s">
        <v>708</v>
      </c>
      <c r="P171" s="14" t="s">
        <v>415</v>
      </c>
      <c r="Q171" s="11"/>
      <c r="R171" s="11"/>
      <c r="S171" s="11"/>
      <c r="T171" s="11"/>
      <c r="U171" s="11"/>
      <c r="V171" s="16"/>
      <c r="W171" s="16"/>
      <c r="X171" s="16"/>
      <c r="Y171" s="16"/>
      <c r="Z171" s="16"/>
      <c r="AA171" s="16"/>
      <c r="AB171" s="16"/>
      <c r="AC171" s="16"/>
      <c r="AD171" s="16"/>
      <c r="AE171" s="16"/>
      <c r="AF171" s="16"/>
      <c r="AG171" s="16"/>
      <c r="AH171" s="16"/>
      <c r="AI171" s="16"/>
      <c r="AJ171" s="16"/>
    </row>
    <row r="172" ht="18.0" customHeight="1">
      <c r="A172" s="22">
        <v>172.0</v>
      </c>
      <c r="B172" s="20" t="s">
        <v>810</v>
      </c>
      <c r="C172" s="19"/>
      <c r="D172" s="20" t="s">
        <v>811</v>
      </c>
      <c r="E172" s="20" t="s">
        <v>811</v>
      </c>
      <c r="F172" s="20" t="s">
        <v>28</v>
      </c>
      <c r="G172" s="20" t="s">
        <v>812</v>
      </c>
      <c r="H172" s="20" t="s">
        <v>39</v>
      </c>
      <c r="I172" s="17">
        <v>1.0</v>
      </c>
      <c r="J172" s="17" t="s">
        <v>813</v>
      </c>
      <c r="K172" s="17">
        <v>5.63</v>
      </c>
      <c r="L172" s="45">
        <v>12289.0</v>
      </c>
      <c r="M172" s="64">
        <v>0.0064035</v>
      </c>
      <c r="N172" s="22"/>
      <c r="O172" s="17" t="s">
        <v>708</v>
      </c>
      <c r="P172" s="17" t="s">
        <v>415</v>
      </c>
      <c r="Q172" s="22"/>
      <c r="R172" s="22"/>
      <c r="S172" s="61" t="s">
        <v>760</v>
      </c>
      <c r="T172" s="22"/>
      <c r="U172" s="22"/>
      <c r="V172" s="16"/>
      <c r="W172" s="16"/>
      <c r="X172" s="16"/>
      <c r="Y172" s="16"/>
      <c r="Z172" s="16"/>
      <c r="AA172" s="16"/>
      <c r="AB172" s="16"/>
      <c r="AC172" s="16"/>
      <c r="AD172" s="16"/>
      <c r="AE172" s="16"/>
      <c r="AF172" s="16"/>
      <c r="AG172" s="16"/>
      <c r="AH172" s="16"/>
      <c r="AI172" s="16"/>
      <c r="AJ172" s="16"/>
    </row>
    <row r="173" ht="18.0" customHeight="1">
      <c r="A173" s="11">
        <v>173.0</v>
      </c>
      <c r="B173" s="13" t="s">
        <v>814</v>
      </c>
      <c r="C173" s="25"/>
      <c r="D173" s="13" t="s">
        <v>815</v>
      </c>
      <c r="E173" s="13" t="s">
        <v>816</v>
      </c>
      <c r="F173" s="13" t="s">
        <v>28</v>
      </c>
      <c r="G173" s="13" t="s">
        <v>817</v>
      </c>
      <c r="H173" s="13" t="s">
        <v>135</v>
      </c>
      <c r="I173" s="14">
        <v>0.0</v>
      </c>
      <c r="J173" s="14">
        <v>1561.0</v>
      </c>
      <c r="K173" s="14">
        <v>5.12</v>
      </c>
      <c r="L173" s="46">
        <v>10946.0</v>
      </c>
      <c r="M173" s="65">
        <v>0.005611</v>
      </c>
      <c r="N173" s="11"/>
      <c r="O173" s="14" t="s">
        <v>708</v>
      </c>
      <c r="P173" s="11"/>
      <c r="Q173" s="11"/>
      <c r="R173" s="14" t="s">
        <v>723</v>
      </c>
      <c r="S173" s="11"/>
      <c r="T173" s="11"/>
      <c r="U173" s="11"/>
      <c r="V173" s="16"/>
      <c r="W173" s="16"/>
      <c r="X173" s="16"/>
      <c r="Y173" s="16"/>
      <c r="Z173" s="16"/>
      <c r="AA173" s="16"/>
      <c r="AB173" s="16"/>
      <c r="AC173" s="16"/>
      <c r="AD173" s="16"/>
      <c r="AE173" s="16"/>
      <c r="AF173" s="16"/>
      <c r="AG173" s="16"/>
      <c r="AH173" s="16"/>
      <c r="AI173" s="16"/>
      <c r="AJ173" s="16"/>
    </row>
    <row r="174" ht="18.0" customHeight="1">
      <c r="A174" s="17">
        <v>174.0</v>
      </c>
      <c r="B174" s="20" t="s">
        <v>818</v>
      </c>
      <c r="C174" s="19" t="s">
        <v>704</v>
      </c>
      <c r="D174" s="20" t="s">
        <v>819</v>
      </c>
      <c r="E174" s="20" t="s">
        <v>820</v>
      </c>
      <c r="F174" s="63" t="s">
        <v>140</v>
      </c>
      <c r="G174" s="20" t="s">
        <v>821</v>
      </c>
      <c r="H174" s="20" t="s">
        <v>135</v>
      </c>
      <c r="I174" s="17">
        <v>0.0</v>
      </c>
      <c r="J174" s="45" t="s">
        <v>822</v>
      </c>
      <c r="K174" s="17">
        <v>9.99</v>
      </c>
      <c r="L174" s="45">
        <v>9799.0</v>
      </c>
      <c r="M174" s="66">
        <v>0.0053485</v>
      </c>
      <c r="N174" s="17"/>
      <c r="O174" s="17" t="s">
        <v>708</v>
      </c>
      <c r="P174" s="17" t="s">
        <v>230</v>
      </c>
      <c r="Q174" s="22"/>
      <c r="R174" s="22"/>
      <c r="S174" s="22"/>
      <c r="T174" s="22"/>
      <c r="U174" s="22"/>
      <c r="V174" s="16"/>
      <c r="W174" s="16"/>
      <c r="X174" s="16"/>
      <c r="Y174" s="16"/>
      <c r="Z174" s="16"/>
      <c r="AA174" s="16"/>
      <c r="AB174" s="16"/>
      <c r="AC174" s="16"/>
      <c r="AD174" s="16"/>
      <c r="AE174" s="16"/>
      <c r="AF174" s="16"/>
      <c r="AG174" s="16"/>
      <c r="AH174" s="16"/>
      <c r="AI174" s="16"/>
      <c r="AJ174" s="16"/>
    </row>
    <row r="175" ht="18.0" customHeight="1">
      <c r="A175" s="11">
        <v>175.0</v>
      </c>
      <c r="B175" s="13" t="s">
        <v>823</v>
      </c>
      <c r="C175" s="25" t="s">
        <v>704</v>
      </c>
      <c r="D175" s="13" t="s">
        <v>824</v>
      </c>
      <c r="E175" s="13" t="s">
        <v>825</v>
      </c>
      <c r="F175" s="13" t="s">
        <v>28</v>
      </c>
      <c r="G175" s="13" t="s">
        <v>826</v>
      </c>
      <c r="H175" s="13" t="s">
        <v>135</v>
      </c>
      <c r="I175" s="14">
        <v>0.0</v>
      </c>
      <c r="J175" s="14">
        <v>837.0</v>
      </c>
      <c r="K175" s="14">
        <v>4.59</v>
      </c>
      <c r="L175" s="14">
        <v>8964.0</v>
      </c>
      <c r="M175" s="14" t="s">
        <v>827</v>
      </c>
      <c r="N175" s="11"/>
      <c r="O175" s="14" t="s">
        <v>708</v>
      </c>
      <c r="P175" s="14" t="s">
        <v>415</v>
      </c>
      <c r="Q175" s="14" t="s">
        <v>825</v>
      </c>
      <c r="R175" s="14" t="s">
        <v>824</v>
      </c>
      <c r="S175" s="11"/>
      <c r="T175" s="11"/>
      <c r="U175" s="11"/>
      <c r="V175" s="16"/>
      <c r="W175" s="16"/>
      <c r="X175" s="16"/>
      <c r="Y175" s="16"/>
      <c r="Z175" s="16"/>
      <c r="AA175" s="16"/>
      <c r="AB175" s="16"/>
      <c r="AC175" s="16"/>
      <c r="AD175" s="16"/>
      <c r="AE175" s="16"/>
      <c r="AF175" s="16"/>
      <c r="AG175" s="16"/>
      <c r="AH175" s="16"/>
      <c r="AI175" s="16"/>
      <c r="AJ175" s="16"/>
    </row>
    <row r="176" ht="18.0" customHeight="1">
      <c r="A176" s="22">
        <v>176.0</v>
      </c>
      <c r="B176" s="20" t="s">
        <v>828</v>
      </c>
      <c r="C176" s="19"/>
      <c r="D176" s="20" t="s">
        <v>829</v>
      </c>
      <c r="E176" s="20" t="s">
        <v>830</v>
      </c>
      <c r="F176" s="20" t="s">
        <v>28</v>
      </c>
      <c r="G176" s="20" t="s">
        <v>831</v>
      </c>
      <c r="H176" s="20" t="s">
        <v>135</v>
      </c>
      <c r="I176" s="17">
        <v>0.0</v>
      </c>
      <c r="J176" s="17" t="s">
        <v>513</v>
      </c>
      <c r="K176" s="17">
        <v>7.4</v>
      </c>
      <c r="L176" s="17">
        <v>14998.0</v>
      </c>
      <c r="M176" s="66" t="s">
        <v>832</v>
      </c>
      <c r="N176" s="22"/>
      <c r="O176" s="17" t="s">
        <v>708</v>
      </c>
      <c r="P176" s="22"/>
      <c r="Q176" s="22"/>
      <c r="R176" s="22"/>
      <c r="S176" s="22"/>
      <c r="T176" s="22"/>
      <c r="U176" s="22"/>
      <c r="V176" s="16"/>
      <c r="W176" s="16"/>
      <c r="X176" s="16"/>
      <c r="Y176" s="16"/>
      <c r="Z176" s="16"/>
      <c r="AA176" s="16"/>
      <c r="AB176" s="16"/>
      <c r="AC176" s="16"/>
      <c r="AD176" s="16"/>
      <c r="AE176" s="16"/>
      <c r="AF176" s="16"/>
      <c r="AG176" s="16"/>
      <c r="AH176" s="16"/>
      <c r="AI176" s="16"/>
      <c r="AJ176" s="16"/>
    </row>
    <row r="177" ht="18.0" customHeight="1">
      <c r="A177" s="14">
        <v>177.0</v>
      </c>
      <c r="B177" s="13" t="s">
        <v>833</v>
      </c>
      <c r="C177" s="25"/>
      <c r="D177" s="13" t="s">
        <v>834</v>
      </c>
      <c r="E177" s="13" t="s">
        <v>835</v>
      </c>
      <c r="F177" s="13" t="s">
        <v>28</v>
      </c>
      <c r="G177" s="13" t="s">
        <v>836</v>
      </c>
      <c r="H177" s="13" t="s">
        <v>135</v>
      </c>
      <c r="I177" s="14">
        <v>0.0</v>
      </c>
      <c r="J177" s="14" t="s">
        <v>837</v>
      </c>
      <c r="K177" s="14">
        <v>5.15</v>
      </c>
      <c r="L177" s="14">
        <v>15006.0</v>
      </c>
      <c r="M177" s="67" t="s">
        <v>838</v>
      </c>
      <c r="N177" s="11"/>
      <c r="O177" s="14" t="s">
        <v>708</v>
      </c>
      <c r="P177" s="14" t="s">
        <v>415</v>
      </c>
      <c r="Q177" s="11"/>
      <c r="R177" s="11"/>
      <c r="S177" s="11"/>
      <c r="T177" s="11"/>
      <c r="U177" s="11"/>
      <c r="V177" s="16"/>
      <c r="W177" s="16"/>
      <c r="X177" s="16"/>
      <c r="Y177" s="16"/>
      <c r="Z177" s="16"/>
      <c r="AA177" s="16"/>
      <c r="AB177" s="16"/>
      <c r="AC177" s="16"/>
      <c r="AD177" s="16"/>
      <c r="AE177" s="16"/>
      <c r="AF177" s="16"/>
      <c r="AG177" s="16"/>
      <c r="AH177" s="16"/>
      <c r="AI177" s="16"/>
      <c r="AJ177" s="16"/>
    </row>
    <row r="178" ht="18.0" customHeight="1">
      <c r="A178" s="22">
        <v>178.0</v>
      </c>
      <c r="B178" s="20" t="s">
        <v>839</v>
      </c>
      <c r="C178" s="19" t="s">
        <v>704</v>
      </c>
      <c r="D178" s="20" t="s">
        <v>840</v>
      </c>
      <c r="E178" s="20" t="s">
        <v>841</v>
      </c>
      <c r="F178" s="20" t="s">
        <v>28</v>
      </c>
      <c r="G178" s="20" t="s">
        <v>842</v>
      </c>
      <c r="H178" s="20" t="s">
        <v>135</v>
      </c>
      <c r="I178" s="17">
        <v>0.0</v>
      </c>
      <c r="J178" s="17">
        <v>3669.0</v>
      </c>
      <c r="K178" s="17">
        <v>4.69</v>
      </c>
      <c r="L178" s="17">
        <v>9009.0</v>
      </c>
      <c r="M178" s="66" t="s">
        <v>843</v>
      </c>
      <c r="N178" s="22"/>
      <c r="O178" s="17" t="s">
        <v>708</v>
      </c>
      <c r="P178" s="17" t="s">
        <v>230</v>
      </c>
      <c r="Q178" s="22"/>
      <c r="R178" s="17" t="s">
        <v>723</v>
      </c>
      <c r="S178" s="22"/>
      <c r="T178" s="22"/>
      <c r="U178" s="22"/>
      <c r="V178" s="16"/>
      <c r="W178" s="16"/>
      <c r="X178" s="16"/>
      <c r="Y178" s="16"/>
      <c r="Z178" s="16"/>
      <c r="AA178" s="16"/>
      <c r="AB178" s="16"/>
      <c r="AC178" s="16"/>
      <c r="AD178" s="16"/>
      <c r="AE178" s="16"/>
      <c r="AF178" s="16"/>
      <c r="AG178" s="16"/>
      <c r="AH178" s="16"/>
      <c r="AI178" s="16"/>
      <c r="AJ178" s="16"/>
    </row>
    <row r="179" ht="18.0" customHeight="1">
      <c r="A179" s="11">
        <v>179.0</v>
      </c>
      <c r="B179" s="13" t="s">
        <v>844</v>
      </c>
      <c r="C179" s="13"/>
      <c r="D179" s="13" t="s">
        <v>845</v>
      </c>
      <c r="E179" s="13" t="s">
        <v>846</v>
      </c>
      <c r="F179" s="13" t="s">
        <v>28</v>
      </c>
      <c r="G179" s="13" t="s">
        <v>847</v>
      </c>
      <c r="H179" s="13" t="s">
        <v>47</v>
      </c>
      <c r="I179" s="13">
        <v>1.0</v>
      </c>
      <c r="J179" s="13">
        <v>1.0</v>
      </c>
      <c r="K179" s="13">
        <v>4.46</v>
      </c>
      <c r="L179" s="68">
        <v>6431.0</v>
      </c>
      <c r="M179" s="69" t="s">
        <v>848</v>
      </c>
      <c r="N179" s="12"/>
      <c r="O179" s="14" t="s">
        <v>708</v>
      </c>
      <c r="P179" s="12"/>
      <c r="Q179" s="12"/>
      <c r="R179" s="12"/>
      <c r="S179" s="12"/>
      <c r="T179" s="12"/>
      <c r="U179" s="12"/>
      <c r="V179" s="28"/>
      <c r="W179" s="28"/>
      <c r="X179" s="28"/>
      <c r="Y179" s="28"/>
      <c r="Z179" s="28"/>
      <c r="AA179" s="28"/>
      <c r="AB179" s="28"/>
      <c r="AC179" s="28"/>
      <c r="AD179" s="28"/>
      <c r="AE179" s="28"/>
      <c r="AF179" s="28"/>
      <c r="AG179" s="28"/>
      <c r="AH179" s="28"/>
      <c r="AI179" s="28"/>
      <c r="AJ179" s="28"/>
    </row>
    <row r="180" ht="18.0" customHeight="1">
      <c r="A180" s="17">
        <v>180.0</v>
      </c>
      <c r="B180" s="20" t="s">
        <v>849</v>
      </c>
      <c r="C180" s="20" t="s">
        <v>850</v>
      </c>
      <c r="D180" s="20" t="s">
        <v>851</v>
      </c>
      <c r="E180" s="20" t="s">
        <v>851</v>
      </c>
      <c r="F180" s="20" t="s">
        <v>28</v>
      </c>
      <c r="G180" s="20" t="s">
        <v>852</v>
      </c>
      <c r="H180" s="20" t="s">
        <v>47</v>
      </c>
      <c r="I180" s="20">
        <v>1.0</v>
      </c>
      <c r="J180" s="20" t="s">
        <v>853</v>
      </c>
      <c r="K180" s="20" t="s">
        <v>854</v>
      </c>
      <c r="L180" s="20">
        <v>12955.0</v>
      </c>
      <c r="M180" s="70" t="s">
        <v>279</v>
      </c>
      <c r="N180" s="21"/>
      <c r="O180" s="20" t="s">
        <v>855</v>
      </c>
      <c r="P180" s="21"/>
      <c r="Q180" s="21"/>
      <c r="R180" s="21"/>
      <c r="S180" s="21"/>
      <c r="T180" s="21"/>
      <c r="U180" s="21"/>
      <c r="V180" s="28"/>
      <c r="W180" s="28"/>
      <c r="X180" s="28"/>
      <c r="Y180" s="28"/>
      <c r="Z180" s="28"/>
      <c r="AA180" s="28"/>
      <c r="AB180" s="28"/>
      <c r="AC180" s="28"/>
      <c r="AD180" s="28"/>
      <c r="AE180" s="28"/>
      <c r="AF180" s="28"/>
      <c r="AG180" s="28"/>
      <c r="AH180" s="28"/>
      <c r="AI180" s="28"/>
      <c r="AJ180" s="28"/>
    </row>
    <row r="181" ht="18.0" customHeight="1">
      <c r="A181" s="11">
        <v>181.0</v>
      </c>
      <c r="B181" s="13" t="s">
        <v>856</v>
      </c>
      <c r="C181" s="13" t="s">
        <v>850</v>
      </c>
      <c r="D181" s="13" t="s">
        <v>857</v>
      </c>
      <c r="E181" s="13" t="s">
        <v>857</v>
      </c>
      <c r="F181" s="13" t="s">
        <v>28</v>
      </c>
      <c r="G181" s="13" t="s">
        <v>858</v>
      </c>
      <c r="H181" s="13" t="s">
        <v>47</v>
      </c>
      <c r="I181" s="13">
        <v>1.0</v>
      </c>
      <c r="J181" s="13" t="s">
        <v>859</v>
      </c>
      <c r="K181" s="13" t="s">
        <v>860</v>
      </c>
      <c r="L181" s="13">
        <v>12340.0</v>
      </c>
      <c r="M181" s="69" t="s">
        <v>290</v>
      </c>
      <c r="N181" s="12"/>
      <c r="O181" s="13" t="s">
        <v>855</v>
      </c>
      <c r="P181" s="12"/>
      <c r="Q181" s="12"/>
      <c r="R181" s="12"/>
      <c r="S181" s="12"/>
      <c r="T181" s="12"/>
      <c r="U181" s="12"/>
      <c r="V181" s="28"/>
      <c r="W181" s="28"/>
      <c r="X181" s="28"/>
      <c r="Y181" s="28"/>
      <c r="Z181" s="28"/>
      <c r="AA181" s="28"/>
      <c r="AB181" s="28"/>
      <c r="AC181" s="28"/>
      <c r="AD181" s="28"/>
      <c r="AE181" s="28"/>
      <c r="AF181" s="28"/>
      <c r="AG181" s="28"/>
      <c r="AH181" s="28"/>
      <c r="AI181" s="28"/>
      <c r="AJ181" s="28"/>
    </row>
    <row r="182" ht="18.0" customHeight="1">
      <c r="A182" s="22">
        <v>182.0</v>
      </c>
      <c r="B182" s="20" t="s">
        <v>861</v>
      </c>
      <c r="C182" s="20" t="s">
        <v>850</v>
      </c>
      <c r="D182" s="20" t="s">
        <v>862</v>
      </c>
      <c r="E182" s="20" t="s">
        <v>862</v>
      </c>
      <c r="F182" s="20" t="s">
        <v>140</v>
      </c>
      <c r="G182" s="20" t="s">
        <v>863</v>
      </c>
      <c r="H182" s="20" t="s">
        <v>47</v>
      </c>
      <c r="I182" s="20">
        <v>1.0</v>
      </c>
      <c r="J182" s="20" t="s">
        <v>864</v>
      </c>
      <c r="K182" s="20" t="s">
        <v>865</v>
      </c>
      <c r="L182" s="20">
        <v>26955.0</v>
      </c>
      <c r="M182" s="70" t="s">
        <v>176</v>
      </c>
      <c r="N182" s="21"/>
      <c r="O182" s="20" t="s">
        <v>855</v>
      </c>
      <c r="P182" s="21"/>
      <c r="Q182" s="21"/>
      <c r="R182" s="21"/>
      <c r="S182" s="21"/>
      <c r="T182" s="21"/>
      <c r="U182" s="21"/>
      <c r="V182" s="28"/>
      <c r="W182" s="28"/>
      <c r="X182" s="28"/>
      <c r="Y182" s="28"/>
      <c r="Z182" s="28"/>
      <c r="AA182" s="28"/>
      <c r="AB182" s="28"/>
      <c r="AC182" s="28"/>
      <c r="AD182" s="28"/>
      <c r="AE182" s="28"/>
      <c r="AF182" s="28"/>
      <c r="AG182" s="28"/>
      <c r="AH182" s="28"/>
      <c r="AI182" s="28"/>
      <c r="AJ182" s="28"/>
    </row>
    <row r="183" ht="18.0" customHeight="1">
      <c r="A183" s="14">
        <v>183.0</v>
      </c>
      <c r="B183" s="13" t="s">
        <v>866</v>
      </c>
      <c r="C183" s="13" t="s">
        <v>850</v>
      </c>
      <c r="D183" s="13" t="s">
        <v>867</v>
      </c>
      <c r="E183" s="13" t="s">
        <v>867</v>
      </c>
      <c r="F183" s="13" t="s">
        <v>140</v>
      </c>
      <c r="G183" s="13" t="s">
        <v>868</v>
      </c>
      <c r="H183" s="13" t="s">
        <v>135</v>
      </c>
      <c r="I183" s="13">
        <v>0.0</v>
      </c>
      <c r="J183" s="13" t="s">
        <v>869</v>
      </c>
      <c r="K183" s="13" t="s">
        <v>870</v>
      </c>
      <c r="L183" s="13">
        <v>13504.0</v>
      </c>
      <c r="M183" s="69" t="s">
        <v>290</v>
      </c>
      <c r="N183" s="12"/>
      <c r="O183" s="13" t="s">
        <v>855</v>
      </c>
      <c r="P183" s="13" t="s">
        <v>230</v>
      </c>
      <c r="Q183" s="12"/>
      <c r="R183" s="12"/>
      <c r="S183" s="12"/>
      <c r="T183" s="12"/>
      <c r="U183" s="12"/>
      <c r="V183" s="28"/>
      <c r="W183" s="28"/>
      <c r="X183" s="28"/>
      <c r="Y183" s="28"/>
      <c r="Z183" s="28"/>
      <c r="AA183" s="28"/>
      <c r="AB183" s="28"/>
      <c r="AC183" s="28"/>
      <c r="AD183" s="28"/>
      <c r="AE183" s="28"/>
      <c r="AF183" s="28"/>
      <c r="AG183" s="28"/>
      <c r="AH183" s="28"/>
      <c r="AI183" s="28"/>
      <c r="AJ183" s="28"/>
    </row>
    <row r="184" ht="18.0" customHeight="1">
      <c r="A184" s="22">
        <v>184.0</v>
      </c>
      <c r="B184" s="20" t="s">
        <v>871</v>
      </c>
      <c r="C184" s="20" t="s">
        <v>850</v>
      </c>
      <c r="D184" s="20" t="s">
        <v>872</v>
      </c>
      <c r="E184" s="20" t="s">
        <v>872</v>
      </c>
      <c r="F184" s="20" t="s">
        <v>140</v>
      </c>
      <c r="G184" s="20" t="s">
        <v>873</v>
      </c>
      <c r="H184" s="20" t="s">
        <v>39</v>
      </c>
      <c r="I184" s="20">
        <v>1.0</v>
      </c>
      <c r="J184" s="20" t="s">
        <v>874</v>
      </c>
      <c r="K184" s="20" t="s">
        <v>875</v>
      </c>
      <c r="L184" s="20">
        <v>14047.0</v>
      </c>
      <c r="M184" s="70" t="s">
        <v>303</v>
      </c>
      <c r="N184" s="21"/>
      <c r="O184" s="20" t="s">
        <v>855</v>
      </c>
      <c r="P184" s="20" t="s">
        <v>261</v>
      </c>
      <c r="Q184" s="21"/>
      <c r="R184" s="21"/>
      <c r="S184" s="21"/>
      <c r="T184" s="21"/>
      <c r="U184" s="21"/>
      <c r="V184" s="28"/>
      <c r="W184" s="28"/>
      <c r="X184" s="28"/>
      <c r="Y184" s="28"/>
      <c r="Z184" s="28"/>
      <c r="AA184" s="28"/>
      <c r="AB184" s="28"/>
      <c r="AC184" s="28"/>
      <c r="AD184" s="28"/>
      <c r="AE184" s="28"/>
      <c r="AF184" s="28"/>
      <c r="AG184" s="28"/>
      <c r="AH184" s="28"/>
      <c r="AI184" s="28"/>
      <c r="AJ184" s="28"/>
    </row>
    <row r="185" ht="18.0" customHeight="1">
      <c r="A185" s="11">
        <v>185.0</v>
      </c>
      <c r="B185" s="13" t="s">
        <v>876</v>
      </c>
      <c r="C185" s="13" t="s">
        <v>850</v>
      </c>
      <c r="D185" s="13" t="s">
        <v>877</v>
      </c>
      <c r="E185" s="13" t="s">
        <v>877</v>
      </c>
      <c r="F185" s="13" t="s">
        <v>28</v>
      </c>
      <c r="G185" s="13" t="s">
        <v>878</v>
      </c>
      <c r="H185" s="13" t="s">
        <v>47</v>
      </c>
      <c r="I185" s="13">
        <v>1.0</v>
      </c>
      <c r="J185" s="13">
        <v>0.022100278132752</v>
      </c>
      <c r="K185" s="13" t="s">
        <v>879</v>
      </c>
      <c r="L185" s="13">
        <v>14040.0</v>
      </c>
      <c r="M185" s="69" t="s">
        <v>303</v>
      </c>
      <c r="N185" s="12"/>
      <c r="O185" s="13" t="s">
        <v>855</v>
      </c>
      <c r="P185" s="12"/>
      <c r="Q185" s="12"/>
      <c r="R185" s="12"/>
      <c r="S185" s="12"/>
      <c r="T185" s="12"/>
      <c r="U185" s="12"/>
      <c r="V185" s="28"/>
      <c r="W185" s="28"/>
      <c r="X185" s="28"/>
      <c r="Y185" s="28"/>
      <c r="Z185" s="28"/>
      <c r="AA185" s="28"/>
      <c r="AB185" s="28"/>
      <c r="AC185" s="28"/>
      <c r="AD185" s="28"/>
      <c r="AE185" s="28"/>
      <c r="AF185" s="28"/>
      <c r="AG185" s="28"/>
      <c r="AH185" s="28"/>
      <c r="AI185" s="28"/>
      <c r="AJ185" s="28"/>
    </row>
    <row r="186" ht="18.0" customHeight="1">
      <c r="A186" s="17">
        <v>186.0</v>
      </c>
      <c r="B186" s="20" t="s">
        <v>880</v>
      </c>
      <c r="C186" s="20" t="s">
        <v>850</v>
      </c>
      <c r="D186" s="20" t="s">
        <v>881</v>
      </c>
      <c r="E186" s="20" t="s">
        <v>882</v>
      </c>
      <c r="F186" s="20" t="s">
        <v>28</v>
      </c>
      <c r="G186" s="20" t="s">
        <v>883</v>
      </c>
      <c r="H186" s="20" t="s">
        <v>135</v>
      </c>
      <c r="I186" s="20">
        <v>0.0</v>
      </c>
      <c r="J186" s="20" t="s">
        <v>884</v>
      </c>
      <c r="K186" s="20" t="s">
        <v>885</v>
      </c>
      <c r="L186" s="20">
        <v>18146.0</v>
      </c>
      <c r="M186" s="70" t="s">
        <v>339</v>
      </c>
      <c r="N186" s="21"/>
      <c r="O186" s="20" t="s">
        <v>855</v>
      </c>
      <c r="P186" s="20" t="s">
        <v>63</v>
      </c>
      <c r="Q186" s="21"/>
      <c r="R186" s="21"/>
      <c r="S186" s="21"/>
      <c r="T186" s="21"/>
      <c r="U186" s="21"/>
      <c r="V186" s="28"/>
      <c r="W186" s="28"/>
      <c r="X186" s="28"/>
      <c r="Y186" s="28"/>
      <c r="Z186" s="28"/>
      <c r="AA186" s="28"/>
      <c r="AB186" s="28"/>
      <c r="AC186" s="28"/>
      <c r="AD186" s="28"/>
      <c r="AE186" s="28"/>
      <c r="AF186" s="28"/>
      <c r="AG186" s="28"/>
      <c r="AH186" s="28"/>
      <c r="AI186" s="28"/>
      <c r="AJ186" s="28"/>
    </row>
    <row r="187" ht="18.0" customHeight="1">
      <c r="A187" s="11">
        <v>187.0</v>
      </c>
      <c r="B187" s="13" t="s">
        <v>886</v>
      </c>
      <c r="C187" s="13" t="s">
        <v>850</v>
      </c>
      <c r="D187" s="13" t="s">
        <v>887</v>
      </c>
      <c r="E187" s="13" t="s">
        <v>887</v>
      </c>
      <c r="F187" s="13" t="s">
        <v>28</v>
      </c>
      <c r="G187" s="13" t="s">
        <v>888</v>
      </c>
      <c r="H187" s="13" t="s">
        <v>39</v>
      </c>
      <c r="I187" s="13">
        <v>1.0</v>
      </c>
      <c r="J187" s="13" t="s">
        <v>889</v>
      </c>
      <c r="K187" s="13" t="s">
        <v>890</v>
      </c>
      <c r="L187" s="13">
        <v>7458.0</v>
      </c>
      <c r="M187" s="69" t="s">
        <v>891</v>
      </c>
      <c r="N187" s="12"/>
      <c r="O187" s="13" t="s">
        <v>855</v>
      </c>
      <c r="P187" s="13" t="s">
        <v>63</v>
      </c>
      <c r="Q187" s="12"/>
      <c r="R187" s="12"/>
      <c r="S187" s="12"/>
      <c r="T187" s="12"/>
      <c r="U187" s="12"/>
      <c r="V187" s="28"/>
      <c r="W187" s="28"/>
      <c r="X187" s="28"/>
      <c r="Y187" s="28"/>
      <c r="Z187" s="28"/>
      <c r="AA187" s="28"/>
      <c r="AB187" s="28"/>
      <c r="AC187" s="28"/>
      <c r="AD187" s="28"/>
      <c r="AE187" s="28"/>
      <c r="AF187" s="28"/>
      <c r="AG187" s="28"/>
      <c r="AH187" s="28"/>
      <c r="AI187" s="28"/>
      <c r="AJ187" s="28"/>
    </row>
    <row r="188" ht="18.0" customHeight="1">
      <c r="A188" s="22">
        <v>188.0</v>
      </c>
      <c r="B188" s="20" t="s">
        <v>892</v>
      </c>
      <c r="C188" s="20" t="s">
        <v>850</v>
      </c>
      <c r="D188" s="20" t="s">
        <v>893</v>
      </c>
      <c r="E188" s="20" t="s">
        <v>893</v>
      </c>
      <c r="F188" s="20" t="s">
        <v>28</v>
      </c>
      <c r="G188" s="20" t="s">
        <v>894</v>
      </c>
      <c r="H188" s="20" t="s">
        <v>47</v>
      </c>
      <c r="I188" s="20">
        <v>1.0</v>
      </c>
      <c r="J188" s="20" t="s">
        <v>895</v>
      </c>
      <c r="K188" s="20" t="s">
        <v>896</v>
      </c>
      <c r="L188" s="20">
        <v>16037.0</v>
      </c>
      <c r="M188" s="70" t="s">
        <v>279</v>
      </c>
      <c r="N188" s="21"/>
      <c r="O188" s="20" t="s">
        <v>855</v>
      </c>
      <c r="P188" s="21"/>
      <c r="Q188" s="21"/>
      <c r="R188" s="21"/>
      <c r="S188" s="21"/>
      <c r="T188" s="21"/>
      <c r="U188" s="21"/>
      <c r="V188" s="28"/>
      <c r="W188" s="28"/>
      <c r="X188" s="28"/>
      <c r="Y188" s="28"/>
      <c r="Z188" s="28"/>
      <c r="AA188" s="28"/>
      <c r="AB188" s="28"/>
      <c r="AC188" s="28"/>
      <c r="AD188" s="28"/>
      <c r="AE188" s="28"/>
      <c r="AF188" s="28"/>
      <c r="AG188" s="28"/>
      <c r="AH188" s="28"/>
      <c r="AI188" s="28"/>
      <c r="AJ188" s="28"/>
    </row>
    <row r="189" ht="18.0" customHeight="1">
      <c r="A189" s="14">
        <v>189.0</v>
      </c>
      <c r="B189" s="13" t="s">
        <v>897</v>
      </c>
      <c r="C189" s="13" t="s">
        <v>850</v>
      </c>
      <c r="D189" s="13" t="s">
        <v>898</v>
      </c>
      <c r="E189" s="13" t="s">
        <v>898</v>
      </c>
      <c r="F189" s="13" t="s">
        <v>28</v>
      </c>
      <c r="G189" s="13" t="s">
        <v>899</v>
      </c>
      <c r="H189" s="13" t="s">
        <v>135</v>
      </c>
      <c r="I189" s="13">
        <v>0.0</v>
      </c>
      <c r="J189" s="13" t="s">
        <v>900</v>
      </c>
      <c r="K189" s="13" t="s">
        <v>901</v>
      </c>
      <c r="L189" s="13">
        <v>8869.0</v>
      </c>
      <c r="M189" s="69" t="s">
        <v>250</v>
      </c>
      <c r="N189" s="12"/>
      <c r="O189" s="13" t="s">
        <v>855</v>
      </c>
      <c r="P189" s="13" t="s">
        <v>902</v>
      </c>
      <c r="Q189" s="12"/>
      <c r="R189" s="12"/>
      <c r="S189" s="12"/>
      <c r="T189" s="12"/>
      <c r="U189" s="12"/>
      <c r="V189" s="28"/>
      <c r="W189" s="28"/>
      <c r="X189" s="28"/>
      <c r="Y189" s="28"/>
      <c r="Z189" s="28"/>
      <c r="AA189" s="28"/>
      <c r="AB189" s="28"/>
      <c r="AC189" s="28"/>
      <c r="AD189" s="28"/>
      <c r="AE189" s="28"/>
      <c r="AF189" s="28"/>
      <c r="AG189" s="28"/>
      <c r="AH189" s="28"/>
      <c r="AI189" s="28"/>
      <c r="AJ189" s="28"/>
    </row>
    <row r="190" ht="18.0" customHeight="1">
      <c r="A190" s="22">
        <v>190.0</v>
      </c>
      <c r="B190" s="20" t="s">
        <v>903</v>
      </c>
      <c r="C190" s="20" t="s">
        <v>850</v>
      </c>
      <c r="D190" s="20" t="s">
        <v>904</v>
      </c>
      <c r="E190" s="20" t="s">
        <v>904</v>
      </c>
      <c r="F190" s="20" t="s">
        <v>28</v>
      </c>
      <c r="G190" s="20" t="s">
        <v>905</v>
      </c>
      <c r="H190" s="20" t="s">
        <v>135</v>
      </c>
      <c r="I190" s="20">
        <v>0.0</v>
      </c>
      <c r="J190" s="20" t="s">
        <v>906</v>
      </c>
      <c r="K190" s="20" t="s">
        <v>907</v>
      </c>
      <c r="L190" s="20">
        <v>41051.0</v>
      </c>
      <c r="M190" s="70" t="s">
        <v>557</v>
      </c>
      <c r="N190" s="21"/>
      <c r="O190" s="20" t="s">
        <v>855</v>
      </c>
      <c r="P190" s="20" t="s">
        <v>902</v>
      </c>
      <c r="Q190" s="21"/>
      <c r="R190" s="21"/>
      <c r="S190" s="21"/>
      <c r="T190" s="21"/>
      <c r="U190" s="21"/>
      <c r="V190" s="28"/>
      <c r="W190" s="28"/>
      <c r="X190" s="28"/>
      <c r="Y190" s="28"/>
      <c r="Z190" s="28"/>
      <c r="AA190" s="28"/>
      <c r="AB190" s="28"/>
      <c r="AC190" s="28"/>
      <c r="AD190" s="28"/>
      <c r="AE190" s="28"/>
      <c r="AF190" s="28"/>
      <c r="AG190" s="28"/>
      <c r="AH190" s="28"/>
      <c r="AI190" s="28"/>
      <c r="AJ190" s="28"/>
    </row>
    <row r="191" ht="18.0" customHeight="1">
      <c r="A191" s="11">
        <v>191.0</v>
      </c>
      <c r="B191" s="13" t="s">
        <v>908</v>
      </c>
      <c r="C191" s="13" t="s">
        <v>850</v>
      </c>
      <c r="D191" s="13" t="s">
        <v>909</v>
      </c>
      <c r="E191" s="13" t="s">
        <v>909</v>
      </c>
      <c r="F191" s="13" t="s">
        <v>28</v>
      </c>
      <c r="G191" s="13" t="s">
        <v>910</v>
      </c>
      <c r="H191" s="13" t="s">
        <v>47</v>
      </c>
      <c r="I191" s="13">
        <v>1.0</v>
      </c>
      <c r="J191" s="13" t="s">
        <v>911</v>
      </c>
      <c r="K191" s="13" t="s">
        <v>912</v>
      </c>
      <c r="L191" s="13">
        <v>9808.0</v>
      </c>
      <c r="M191" s="69" t="s">
        <v>250</v>
      </c>
      <c r="N191" s="12"/>
      <c r="O191" s="13" t="s">
        <v>855</v>
      </c>
      <c r="P191" s="12"/>
      <c r="Q191" s="12"/>
      <c r="R191" s="12"/>
      <c r="S191" s="12"/>
      <c r="T191" s="12"/>
      <c r="U191" s="12"/>
      <c r="V191" s="28"/>
      <c r="W191" s="28"/>
      <c r="X191" s="28"/>
      <c r="Y191" s="28"/>
      <c r="Z191" s="28"/>
      <c r="AA191" s="28"/>
      <c r="AB191" s="28"/>
      <c r="AC191" s="28"/>
      <c r="AD191" s="28"/>
      <c r="AE191" s="28"/>
      <c r="AF191" s="28"/>
      <c r="AG191" s="28"/>
      <c r="AH191" s="28"/>
      <c r="AI191" s="28"/>
      <c r="AJ191" s="28"/>
    </row>
    <row r="192" ht="18.0" customHeight="1">
      <c r="A192" s="17">
        <v>192.0</v>
      </c>
      <c r="B192" s="20" t="s">
        <v>913</v>
      </c>
      <c r="C192" s="20" t="s">
        <v>850</v>
      </c>
      <c r="D192" s="20" t="s">
        <v>914</v>
      </c>
      <c r="E192" s="20" t="s">
        <v>914</v>
      </c>
      <c r="F192" s="20" t="s">
        <v>28</v>
      </c>
      <c r="G192" s="20" t="s">
        <v>915</v>
      </c>
      <c r="H192" s="20" t="s">
        <v>135</v>
      </c>
      <c r="I192" s="20">
        <v>0.0</v>
      </c>
      <c r="J192" s="20" t="s">
        <v>916</v>
      </c>
      <c r="K192" s="20" t="s">
        <v>917</v>
      </c>
      <c r="L192" s="20">
        <v>24846.0</v>
      </c>
      <c r="M192" s="70" t="s">
        <v>918</v>
      </c>
      <c r="N192" s="21"/>
      <c r="O192" s="20" t="s">
        <v>855</v>
      </c>
      <c r="P192" s="20" t="s">
        <v>919</v>
      </c>
      <c r="Q192" s="21"/>
      <c r="R192" s="21"/>
      <c r="S192" s="21"/>
      <c r="T192" s="21"/>
      <c r="U192" s="21"/>
      <c r="V192" s="28"/>
      <c r="W192" s="28"/>
      <c r="X192" s="28"/>
      <c r="Y192" s="28"/>
      <c r="Z192" s="28"/>
      <c r="AA192" s="28"/>
      <c r="AB192" s="28"/>
      <c r="AC192" s="28"/>
      <c r="AD192" s="28"/>
      <c r="AE192" s="28"/>
      <c r="AF192" s="28"/>
      <c r="AG192" s="28"/>
      <c r="AH192" s="28"/>
      <c r="AI192" s="28"/>
      <c r="AJ192" s="28"/>
    </row>
    <row r="193" ht="18.0" customHeight="1">
      <c r="A193" s="11">
        <v>193.0</v>
      </c>
      <c r="B193" s="13" t="s">
        <v>920</v>
      </c>
      <c r="C193" s="13" t="s">
        <v>850</v>
      </c>
      <c r="D193" s="13" t="s">
        <v>921</v>
      </c>
      <c r="E193" s="13" t="s">
        <v>922</v>
      </c>
      <c r="F193" s="13" t="s">
        <v>140</v>
      </c>
      <c r="G193" s="13" t="s">
        <v>923</v>
      </c>
      <c r="H193" s="13" t="s">
        <v>135</v>
      </c>
      <c r="I193" s="13">
        <v>0.0</v>
      </c>
      <c r="J193" s="13" t="s">
        <v>874</v>
      </c>
      <c r="K193" s="13" t="s">
        <v>924</v>
      </c>
      <c r="L193" s="13">
        <v>11568.0</v>
      </c>
      <c r="M193" s="69" t="s">
        <v>286</v>
      </c>
      <c r="N193" s="12"/>
      <c r="O193" s="13" t="s">
        <v>855</v>
      </c>
      <c r="P193" s="13" t="s">
        <v>33</v>
      </c>
      <c r="Q193" s="13" t="s">
        <v>925</v>
      </c>
      <c r="R193" s="12"/>
      <c r="S193" s="12"/>
      <c r="T193" s="12"/>
      <c r="U193" s="12"/>
      <c r="V193" s="28"/>
      <c r="W193" s="28"/>
      <c r="X193" s="28"/>
      <c r="Y193" s="28"/>
      <c r="Z193" s="28"/>
      <c r="AA193" s="28"/>
      <c r="AB193" s="28"/>
      <c r="AC193" s="28"/>
      <c r="AD193" s="28"/>
      <c r="AE193" s="28"/>
      <c r="AF193" s="28"/>
      <c r="AG193" s="28"/>
      <c r="AH193" s="28"/>
      <c r="AI193" s="28"/>
      <c r="AJ193" s="28"/>
    </row>
    <row r="194" ht="18.0" customHeight="1">
      <c r="A194" s="22">
        <v>194.0</v>
      </c>
      <c r="B194" s="20" t="s">
        <v>926</v>
      </c>
      <c r="C194" s="20" t="s">
        <v>850</v>
      </c>
      <c r="D194" s="20" t="s">
        <v>927</v>
      </c>
      <c r="E194" s="20" t="s">
        <v>928</v>
      </c>
      <c r="F194" s="20" t="s">
        <v>28</v>
      </c>
      <c r="G194" s="20" t="s">
        <v>923</v>
      </c>
      <c r="H194" s="20" t="s">
        <v>135</v>
      </c>
      <c r="I194" s="20">
        <v>0.0</v>
      </c>
      <c r="J194" s="20" t="s">
        <v>929</v>
      </c>
      <c r="K194" s="20" t="s">
        <v>930</v>
      </c>
      <c r="L194" s="20">
        <v>11292.0</v>
      </c>
      <c r="M194" s="70" t="s">
        <v>286</v>
      </c>
      <c r="N194" s="21"/>
      <c r="O194" s="20" t="s">
        <v>855</v>
      </c>
      <c r="P194" s="20" t="s">
        <v>63</v>
      </c>
      <c r="Q194" s="21"/>
      <c r="R194" s="21"/>
      <c r="S194" s="21"/>
      <c r="T194" s="21"/>
      <c r="U194" s="21"/>
      <c r="V194" s="28"/>
      <c r="W194" s="28"/>
      <c r="X194" s="28"/>
      <c r="Y194" s="28"/>
      <c r="Z194" s="28"/>
      <c r="AA194" s="28"/>
      <c r="AB194" s="28"/>
      <c r="AC194" s="28"/>
      <c r="AD194" s="28"/>
      <c r="AE194" s="28"/>
      <c r="AF194" s="28"/>
      <c r="AG194" s="28"/>
      <c r="AH194" s="28"/>
      <c r="AI194" s="28"/>
      <c r="AJ194" s="28"/>
    </row>
    <row r="195" ht="18.0" customHeight="1">
      <c r="A195" s="14">
        <v>195.0</v>
      </c>
      <c r="B195" s="13" t="s">
        <v>931</v>
      </c>
      <c r="C195" s="13" t="s">
        <v>850</v>
      </c>
      <c r="D195" s="13" t="s">
        <v>932</v>
      </c>
      <c r="E195" s="13" t="s">
        <v>932</v>
      </c>
      <c r="F195" s="13" t="s">
        <v>140</v>
      </c>
      <c r="G195" s="13" t="s">
        <v>933</v>
      </c>
      <c r="H195" s="13" t="s">
        <v>135</v>
      </c>
      <c r="I195" s="13">
        <v>0.0</v>
      </c>
      <c r="J195" s="13" t="s">
        <v>874</v>
      </c>
      <c r="K195" s="13" t="s">
        <v>934</v>
      </c>
      <c r="L195" s="13">
        <v>63398.0</v>
      </c>
      <c r="M195" s="69" t="s">
        <v>654</v>
      </c>
      <c r="N195" s="12"/>
      <c r="O195" s="13" t="s">
        <v>855</v>
      </c>
      <c r="P195" s="13" t="s">
        <v>902</v>
      </c>
      <c r="Q195" s="12"/>
      <c r="R195" s="12"/>
      <c r="S195" s="12"/>
      <c r="T195" s="12"/>
      <c r="U195" s="12"/>
      <c r="V195" s="28"/>
      <c r="W195" s="28"/>
      <c r="X195" s="28"/>
      <c r="Y195" s="28"/>
      <c r="Z195" s="28"/>
      <c r="AA195" s="28"/>
      <c r="AB195" s="28"/>
      <c r="AC195" s="28"/>
      <c r="AD195" s="28"/>
      <c r="AE195" s="28"/>
      <c r="AF195" s="28"/>
      <c r="AG195" s="28"/>
      <c r="AH195" s="28"/>
      <c r="AI195" s="28"/>
      <c r="AJ195" s="28"/>
    </row>
    <row r="196" ht="18.0" customHeight="1">
      <c r="A196" s="22">
        <v>196.0</v>
      </c>
      <c r="B196" s="20" t="s">
        <v>935</v>
      </c>
      <c r="C196" s="20" t="s">
        <v>850</v>
      </c>
      <c r="D196" s="20" t="s">
        <v>936</v>
      </c>
      <c r="E196" s="20" t="s">
        <v>936</v>
      </c>
      <c r="F196" s="20" t="s">
        <v>28</v>
      </c>
      <c r="G196" s="20" t="s">
        <v>937</v>
      </c>
      <c r="H196" s="20" t="s">
        <v>135</v>
      </c>
      <c r="I196" s="20">
        <v>0.0</v>
      </c>
      <c r="J196" s="20">
        <v>6256.0</v>
      </c>
      <c r="K196" s="20" t="s">
        <v>938</v>
      </c>
      <c r="L196" s="20">
        <v>20311.0</v>
      </c>
      <c r="M196" s="70" t="s">
        <v>176</v>
      </c>
      <c r="N196" s="21"/>
      <c r="O196" s="20" t="s">
        <v>855</v>
      </c>
      <c r="P196" s="20" t="s">
        <v>919</v>
      </c>
      <c r="Q196" s="21"/>
      <c r="R196" s="21"/>
      <c r="S196" s="21"/>
      <c r="T196" s="21"/>
      <c r="U196" s="21"/>
      <c r="V196" s="28"/>
      <c r="W196" s="28"/>
      <c r="X196" s="28"/>
      <c r="Y196" s="28"/>
      <c r="Z196" s="28"/>
      <c r="AA196" s="28"/>
      <c r="AB196" s="28"/>
      <c r="AC196" s="28"/>
      <c r="AD196" s="28"/>
      <c r="AE196" s="28"/>
      <c r="AF196" s="28"/>
      <c r="AG196" s="28"/>
      <c r="AH196" s="28"/>
      <c r="AI196" s="28"/>
      <c r="AJ196" s="28"/>
    </row>
    <row r="197" ht="18.0" customHeight="1">
      <c r="A197" s="11">
        <v>197.0</v>
      </c>
      <c r="B197" s="13" t="s">
        <v>892</v>
      </c>
      <c r="C197" s="13" t="s">
        <v>850</v>
      </c>
      <c r="D197" s="71" t="s">
        <v>939</v>
      </c>
      <c r="E197" s="71" t="s">
        <v>939</v>
      </c>
      <c r="F197" s="13" t="s">
        <v>28</v>
      </c>
      <c r="G197" s="13" t="s">
        <v>940</v>
      </c>
      <c r="H197" s="13" t="s">
        <v>47</v>
      </c>
      <c r="I197" s="13">
        <v>1.0</v>
      </c>
      <c r="J197" s="13" t="s">
        <v>941</v>
      </c>
      <c r="K197" s="13" t="s">
        <v>942</v>
      </c>
      <c r="L197" s="13">
        <v>16476.0</v>
      </c>
      <c r="M197" s="72" t="s">
        <v>279</v>
      </c>
      <c r="N197" s="12"/>
      <c r="O197" s="13" t="s">
        <v>855</v>
      </c>
      <c r="P197" s="12"/>
      <c r="Q197" s="12"/>
      <c r="R197" s="12"/>
      <c r="S197" s="12"/>
      <c r="T197" s="12"/>
      <c r="U197" s="12"/>
      <c r="V197" s="28"/>
      <c r="W197" s="28"/>
      <c r="X197" s="28"/>
      <c r="Y197" s="28"/>
      <c r="Z197" s="28"/>
      <c r="AA197" s="28"/>
      <c r="AB197" s="28"/>
      <c r="AC197" s="28"/>
      <c r="AD197" s="28"/>
      <c r="AE197" s="28"/>
      <c r="AF197" s="28"/>
      <c r="AG197" s="28"/>
      <c r="AH197" s="28"/>
      <c r="AI197" s="28"/>
      <c r="AJ197" s="28"/>
    </row>
    <row r="198" ht="18.0" customHeight="1">
      <c r="A198" s="17">
        <v>198.0</v>
      </c>
      <c r="B198" s="20" t="s">
        <v>943</v>
      </c>
      <c r="C198" s="20" t="s">
        <v>850</v>
      </c>
      <c r="D198" s="20" t="s">
        <v>944</v>
      </c>
      <c r="E198" s="20" t="s">
        <v>944</v>
      </c>
      <c r="F198" s="20" t="s">
        <v>28</v>
      </c>
      <c r="G198" s="20" t="s">
        <v>945</v>
      </c>
      <c r="H198" s="20" t="s">
        <v>39</v>
      </c>
      <c r="I198" s="20">
        <v>1.0</v>
      </c>
      <c r="J198" s="20" t="s">
        <v>874</v>
      </c>
      <c r="K198" s="20" t="s">
        <v>901</v>
      </c>
      <c r="L198" s="20">
        <v>8869.0</v>
      </c>
      <c r="M198" s="70" t="s">
        <v>250</v>
      </c>
      <c r="N198" s="21"/>
      <c r="O198" s="20" t="s">
        <v>855</v>
      </c>
      <c r="P198" s="20" t="s">
        <v>63</v>
      </c>
      <c r="Q198" s="21"/>
      <c r="R198" s="21"/>
      <c r="S198" s="21"/>
      <c r="T198" s="21"/>
      <c r="U198" s="21"/>
      <c r="V198" s="28"/>
      <c r="W198" s="28"/>
      <c r="X198" s="28"/>
      <c r="Y198" s="28"/>
      <c r="Z198" s="28"/>
      <c r="AA198" s="28"/>
      <c r="AB198" s="28"/>
      <c r="AC198" s="28"/>
      <c r="AD198" s="28"/>
      <c r="AE198" s="28"/>
      <c r="AF198" s="28"/>
      <c r="AG198" s="28"/>
      <c r="AH198" s="28"/>
      <c r="AI198" s="28"/>
      <c r="AJ198" s="28"/>
    </row>
    <row r="199" ht="18.0" customHeight="1">
      <c r="A199" s="11">
        <v>199.0</v>
      </c>
      <c r="B199" s="13" t="s">
        <v>946</v>
      </c>
      <c r="C199" s="13" t="s">
        <v>850</v>
      </c>
      <c r="D199" s="71" t="s">
        <v>947</v>
      </c>
      <c r="E199" s="71" t="s">
        <v>947</v>
      </c>
      <c r="F199" s="13" t="s">
        <v>28</v>
      </c>
      <c r="G199" s="13" t="s">
        <v>948</v>
      </c>
      <c r="H199" s="13" t="s">
        <v>47</v>
      </c>
      <c r="I199" s="13">
        <v>1.0</v>
      </c>
      <c r="J199" s="13" t="s">
        <v>949</v>
      </c>
      <c r="K199" s="13">
        <v>4.57</v>
      </c>
      <c r="L199" s="73">
        <v>11981.0</v>
      </c>
      <c r="M199" s="74" t="s">
        <v>950</v>
      </c>
      <c r="N199" s="12"/>
      <c r="O199" s="13" t="s">
        <v>855</v>
      </c>
      <c r="P199" s="13" t="s">
        <v>280</v>
      </c>
      <c r="Q199" s="12"/>
      <c r="R199" s="12"/>
      <c r="S199" s="12"/>
      <c r="T199" s="12"/>
      <c r="U199" s="12"/>
      <c r="V199" s="28"/>
      <c r="W199" s="28"/>
      <c r="X199" s="28"/>
      <c r="Y199" s="28"/>
      <c r="Z199" s="28"/>
      <c r="AA199" s="28"/>
      <c r="AB199" s="28"/>
      <c r="AC199" s="28"/>
      <c r="AD199" s="28"/>
      <c r="AE199" s="28"/>
      <c r="AF199" s="28"/>
      <c r="AG199" s="28"/>
      <c r="AH199" s="28"/>
      <c r="AI199" s="28"/>
      <c r="AJ199" s="28"/>
    </row>
    <row r="200" ht="18.0" customHeight="1">
      <c r="A200" s="22">
        <v>200.0</v>
      </c>
      <c r="B200" s="20" t="s">
        <v>951</v>
      </c>
      <c r="C200" s="20" t="s">
        <v>850</v>
      </c>
      <c r="D200" s="75" t="s">
        <v>952</v>
      </c>
      <c r="E200" s="75" t="s">
        <v>952</v>
      </c>
      <c r="F200" s="21"/>
      <c r="G200" s="20" t="s">
        <v>953</v>
      </c>
      <c r="H200" s="20" t="s">
        <v>47</v>
      </c>
      <c r="I200" s="20">
        <v>1.0</v>
      </c>
      <c r="J200" s="20" t="s">
        <v>941</v>
      </c>
      <c r="K200" s="20">
        <v>22.62</v>
      </c>
      <c r="L200" s="76">
        <v>18524.0</v>
      </c>
      <c r="M200" s="77" t="s">
        <v>954</v>
      </c>
      <c r="N200" s="21"/>
      <c r="O200" s="20" t="s">
        <v>855</v>
      </c>
      <c r="P200" s="21"/>
      <c r="Q200" s="21"/>
      <c r="R200" s="21"/>
      <c r="S200" s="21"/>
      <c r="T200" s="21"/>
      <c r="U200" s="21"/>
      <c r="V200" s="28"/>
      <c r="W200" s="28"/>
      <c r="X200" s="28"/>
      <c r="Y200" s="28"/>
      <c r="Z200" s="28"/>
      <c r="AA200" s="28"/>
      <c r="AB200" s="28"/>
      <c r="AC200" s="28"/>
      <c r="AD200" s="28"/>
      <c r="AE200" s="28"/>
      <c r="AF200" s="28"/>
      <c r="AG200" s="28"/>
      <c r="AH200" s="28"/>
      <c r="AI200" s="28"/>
      <c r="AJ200" s="28"/>
    </row>
    <row r="201" ht="18.0" customHeight="1">
      <c r="A201" s="14">
        <v>201.0</v>
      </c>
      <c r="B201" s="13" t="s">
        <v>955</v>
      </c>
      <c r="C201" s="13" t="s">
        <v>850</v>
      </c>
      <c r="D201" s="71" t="s">
        <v>956</v>
      </c>
      <c r="E201" s="71" t="s">
        <v>956</v>
      </c>
      <c r="F201" s="13" t="s">
        <v>28</v>
      </c>
      <c r="G201" s="13" t="s">
        <v>957</v>
      </c>
      <c r="H201" s="13" t="s">
        <v>47</v>
      </c>
      <c r="I201" s="13">
        <v>1.0</v>
      </c>
      <c r="J201" s="78" t="s">
        <v>958</v>
      </c>
      <c r="K201" s="13">
        <v>3.6</v>
      </c>
      <c r="L201" s="13">
        <v>9660.0</v>
      </c>
      <c r="M201" s="74" t="s">
        <v>959</v>
      </c>
      <c r="N201" s="12"/>
      <c r="O201" s="13" t="s">
        <v>855</v>
      </c>
      <c r="P201" s="13"/>
      <c r="Q201" s="12"/>
      <c r="R201" s="12"/>
      <c r="S201" s="12"/>
      <c r="T201" s="12"/>
      <c r="U201" s="12"/>
      <c r="V201" s="28"/>
      <c r="W201" s="28"/>
      <c r="X201" s="28"/>
      <c r="Y201" s="28"/>
      <c r="Z201" s="28"/>
      <c r="AA201" s="28"/>
      <c r="AB201" s="28"/>
      <c r="AC201" s="28"/>
      <c r="AD201" s="28"/>
      <c r="AE201" s="28"/>
      <c r="AF201" s="28"/>
      <c r="AG201" s="28"/>
      <c r="AH201" s="28"/>
      <c r="AI201" s="28"/>
      <c r="AJ201" s="28"/>
    </row>
    <row r="202" ht="18.0" customHeight="1">
      <c r="A202" s="22">
        <v>202.0</v>
      </c>
      <c r="B202" s="20" t="s">
        <v>960</v>
      </c>
      <c r="C202" s="20" t="s">
        <v>850</v>
      </c>
      <c r="D202" s="75" t="s">
        <v>961</v>
      </c>
      <c r="E202" s="75" t="s">
        <v>961</v>
      </c>
      <c r="F202" s="20" t="s">
        <v>28</v>
      </c>
      <c r="G202" s="20" t="s">
        <v>962</v>
      </c>
      <c r="H202" s="20" t="s">
        <v>39</v>
      </c>
      <c r="I202" s="20">
        <v>1.0</v>
      </c>
      <c r="J202" s="20" t="s">
        <v>963</v>
      </c>
      <c r="K202" s="20">
        <v>3.57</v>
      </c>
      <c r="L202" s="79">
        <v>9474.0</v>
      </c>
      <c r="M202" s="77" t="s">
        <v>964</v>
      </c>
      <c r="N202" s="21"/>
      <c r="O202" s="20" t="s">
        <v>855</v>
      </c>
      <c r="P202" s="20" t="s">
        <v>919</v>
      </c>
      <c r="Q202" s="21"/>
      <c r="R202" s="21"/>
      <c r="S202" s="21"/>
      <c r="T202" s="21"/>
      <c r="U202" s="21"/>
      <c r="V202" s="28"/>
      <c r="W202" s="28"/>
      <c r="X202" s="28"/>
      <c r="Y202" s="28"/>
      <c r="Z202" s="28"/>
      <c r="AA202" s="28"/>
      <c r="AB202" s="28"/>
      <c r="AC202" s="28"/>
      <c r="AD202" s="28"/>
      <c r="AE202" s="28"/>
      <c r="AF202" s="28"/>
      <c r="AG202" s="28"/>
      <c r="AH202" s="28"/>
      <c r="AI202" s="28"/>
      <c r="AJ202" s="28"/>
    </row>
    <row r="203" ht="18.0" customHeight="1">
      <c r="A203" s="11">
        <v>203.0</v>
      </c>
      <c r="B203" s="13" t="s">
        <v>965</v>
      </c>
      <c r="C203" s="13" t="s">
        <v>850</v>
      </c>
      <c r="D203" s="13" t="s">
        <v>966</v>
      </c>
      <c r="E203" s="13" t="s">
        <v>966</v>
      </c>
      <c r="F203" s="13" t="s">
        <v>140</v>
      </c>
      <c r="G203" s="13" t="s">
        <v>967</v>
      </c>
      <c r="H203" s="13" t="s">
        <v>47</v>
      </c>
      <c r="I203" s="13">
        <v>1.0</v>
      </c>
      <c r="J203" s="13" t="s">
        <v>968</v>
      </c>
      <c r="K203" s="12"/>
      <c r="L203" s="12"/>
      <c r="M203" s="15"/>
      <c r="N203" s="12"/>
      <c r="O203" s="13" t="s">
        <v>855</v>
      </c>
      <c r="P203" s="12"/>
      <c r="Q203" s="12"/>
      <c r="R203" s="12"/>
      <c r="S203" s="12"/>
      <c r="T203" s="12"/>
      <c r="U203" s="12"/>
      <c r="V203" s="28"/>
      <c r="W203" s="28"/>
      <c r="X203" s="28"/>
      <c r="Y203" s="28"/>
      <c r="Z203" s="28"/>
      <c r="AA203" s="28"/>
      <c r="AB203" s="28"/>
      <c r="AC203" s="28"/>
      <c r="AD203" s="28"/>
      <c r="AE203" s="28"/>
      <c r="AF203" s="28"/>
      <c r="AG203" s="28"/>
      <c r="AH203" s="28"/>
      <c r="AI203" s="28"/>
      <c r="AJ203" s="28"/>
    </row>
    <row r="204" ht="18.0" customHeight="1">
      <c r="A204" s="17">
        <v>204.0</v>
      </c>
      <c r="B204" s="20" t="s">
        <v>903</v>
      </c>
      <c r="C204" s="20" t="s">
        <v>850</v>
      </c>
      <c r="D204" s="75" t="s">
        <v>969</v>
      </c>
      <c r="E204" s="75" t="s">
        <v>970</v>
      </c>
      <c r="F204" s="20" t="s">
        <v>28</v>
      </c>
      <c r="G204" s="20" t="s">
        <v>971</v>
      </c>
      <c r="H204" s="20" t="s">
        <v>135</v>
      </c>
      <c r="I204" s="20">
        <v>0.0</v>
      </c>
      <c r="J204" s="20" t="s">
        <v>972</v>
      </c>
      <c r="K204" s="20">
        <v>7.9</v>
      </c>
      <c r="L204" s="20">
        <v>17899.0</v>
      </c>
      <c r="M204" s="70" t="s">
        <v>973</v>
      </c>
      <c r="N204" s="21"/>
      <c r="O204" s="20" t="s">
        <v>855</v>
      </c>
      <c r="P204" s="20" t="s">
        <v>63</v>
      </c>
      <c r="Q204" s="21"/>
      <c r="R204" s="21"/>
      <c r="S204" s="21"/>
      <c r="T204" s="21"/>
      <c r="U204" s="21"/>
      <c r="V204" s="28"/>
      <c r="W204" s="28"/>
      <c r="X204" s="28"/>
      <c r="Y204" s="28"/>
      <c r="Z204" s="28"/>
      <c r="AA204" s="28"/>
      <c r="AB204" s="28"/>
      <c r="AC204" s="28"/>
      <c r="AD204" s="28"/>
      <c r="AE204" s="28"/>
      <c r="AF204" s="28"/>
      <c r="AG204" s="28"/>
      <c r="AH204" s="28"/>
      <c r="AI204" s="28"/>
      <c r="AJ204" s="28"/>
    </row>
    <row r="205" ht="18.0" customHeight="1">
      <c r="A205" s="11">
        <v>205.0</v>
      </c>
      <c r="B205" s="13" t="s">
        <v>974</v>
      </c>
      <c r="C205" s="13" t="s">
        <v>850</v>
      </c>
      <c r="D205" s="71" t="s">
        <v>975</v>
      </c>
      <c r="E205" s="71" t="s">
        <v>975</v>
      </c>
      <c r="F205" s="13" t="s">
        <v>28</v>
      </c>
      <c r="G205" s="13" t="s">
        <v>976</v>
      </c>
      <c r="H205" s="13" t="s">
        <v>47</v>
      </c>
      <c r="I205" s="13">
        <v>1.0</v>
      </c>
      <c r="J205" s="13" t="s">
        <v>977</v>
      </c>
      <c r="K205" s="13">
        <v>3.49</v>
      </c>
      <c r="L205" s="13">
        <v>11650.0</v>
      </c>
      <c r="M205" s="74" t="s">
        <v>978</v>
      </c>
      <c r="N205" s="12"/>
      <c r="O205" s="13" t="s">
        <v>855</v>
      </c>
      <c r="P205" s="12"/>
      <c r="Q205" s="12"/>
      <c r="R205" s="12"/>
      <c r="S205" s="12"/>
      <c r="T205" s="12"/>
      <c r="U205" s="12"/>
      <c r="V205" s="28"/>
      <c r="W205" s="28"/>
      <c r="X205" s="28"/>
      <c r="Y205" s="28"/>
      <c r="Z205" s="28"/>
      <c r="AA205" s="28"/>
      <c r="AB205" s="28"/>
      <c r="AC205" s="28"/>
      <c r="AD205" s="28"/>
      <c r="AE205" s="28"/>
      <c r="AF205" s="28"/>
      <c r="AG205" s="28"/>
      <c r="AH205" s="28"/>
      <c r="AI205" s="28"/>
      <c r="AJ205" s="28"/>
    </row>
    <row r="206" ht="18.0" customHeight="1">
      <c r="A206" s="22">
        <v>206.0</v>
      </c>
      <c r="B206" s="20" t="s">
        <v>979</v>
      </c>
      <c r="C206" s="20" t="s">
        <v>850</v>
      </c>
      <c r="D206" s="75" t="s">
        <v>980</v>
      </c>
      <c r="E206" s="75" t="s">
        <v>980</v>
      </c>
      <c r="F206" s="20" t="s">
        <v>140</v>
      </c>
      <c r="G206" s="20" t="s">
        <v>981</v>
      </c>
      <c r="H206" s="20" t="s">
        <v>135</v>
      </c>
      <c r="I206" s="20">
        <v>0.0</v>
      </c>
      <c r="J206" s="20" t="s">
        <v>982</v>
      </c>
      <c r="K206" s="20">
        <v>7.42</v>
      </c>
      <c r="L206" s="79">
        <v>12159.0</v>
      </c>
      <c r="M206" s="77" t="s">
        <v>983</v>
      </c>
      <c r="N206" s="21"/>
      <c r="O206" s="20" t="s">
        <v>855</v>
      </c>
      <c r="P206" s="20" t="s">
        <v>902</v>
      </c>
      <c r="Q206" s="21"/>
      <c r="R206" s="21"/>
      <c r="S206" s="21"/>
      <c r="T206" s="21"/>
      <c r="U206" s="21"/>
      <c r="V206" s="28"/>
      <c r="W206" s="28"/>
      <c r="X206" s="28"/>
      <c r="Y206" s="28"/>
      <c r="Z206" s="28"/>
      <c r="AA206" s="28"/>
      <c r="AB206" s="28"/>
      <c r="AC206" s="28"/>
      <c r="AD206" s="28"/>
      <c r="AE206" s="28"/>
      <c r="AF206" s="28"/>
      <c r="AG206" s="28"/>
      <c r="AH206" s="28"/>
      <c r="AI206" s="28"/>
      <c r="AJ206" s="28"/>
    </row>
    <row r="207" ht="18.0" customHeight="1">
      <c r="A207" s="14">
        <v>207.0</v>
      </c>
      <c r="B207" s="13" t="s">
        <v>984</v>
      </c>
      <c r="C207" s="13" t="s">
        <v>850</v>
      </c>
      <c r="D207" s="71" t="s">
        <v>985</v>
      </c>
      <c r="E207" s="71" t="s">
        <v>985</v>
      </c>
      <c r="F207" s="13" t="s">
        <v>28</v>
      </c>
      <c r="G207" s="13" t="s">
        <v>986</v>
      </c>
      <c r="H207" s="13" t="s">
        <v>39</v>
      </c>
      <c r="I207" s="13">
        <v>1.0</v>
      </c>
      <c r="J207" s="13">
        <v>504.0</v>
      </c>
      <c r="K207" s="13">
        <v>3.72</v>
      </c>
      <c r="L207" s="73">
        <v>16647.0</v>
      </c>
      <c r="M207" s="74" t="s">
        <v>987</v>
      </c>
      <c r="N207" s="12"/>
      <c r="O207" s="13" t="s">
        <v>855</v>
      </c>
      <c r="P207" s="13" t="s">
        <v>919</v>
      </c>
      <c r="Q207" s="12"/>
      <c r="R207" s="12"/>
      <c r="S207" s="12"/>
      <c r="T207" s="12"/>
      <c r="U207" s="12"/>
      <c r="V207" s="28"/>
      <c r="W207" s="28"/>
      <c r="X207" s="28"/>
      <c r="Y207" s="28"/>
      <c r="Z207" s="28"/>
      <c r="AA207" s="28"/>
      <c r="AB207" s="28"/>
      <c r="AC207" s="28"/>
      <c r="AD207" s="28"/>
      <c r="AE207" s="28"/>
      <c r="AF207" s="28"/>
      <c r="AG207" s="28"/>
      <c r="AH207" s="28"/>
      <c r="AI207" s="28"/>
      <c r="AJ207" s="28"/>
    </row>
    <row r="208" ht="18.0" customHeight="1">
      <c r="A208" s="22">
        <v>208.0</v>
      </c>
      <c r="B208" s="13" t="s">
        <v>988</v>
      </c>
      <c r="C208" s="20" t="s">
        <v>850</v>
      </c>
      <c r="D208" s="75" t="s">
        <v>989</v>
      </c>
      <c r="E208" s="75" t="s">
        <v>989</v>
      </c>
      <c r="F208" s="20" t="s">
        <v>140</v>
      </c>
      <c r="G208" s="20" t="s">
        <v>990</v>
      </c>
      <c r="H208" s="20" t="s">
        <v>39</v>
      </c>
      <c r="I208" s="20">
        <v>1.0</v>
      </c>
      <c r="J208" s="20" t="s">
        <v>991</v>
      </c>
      <c r="K208" s="20">
        <v>6.78</v>
      </c>
      <c r="L208" s="20">
        <v>18358.0</v>
      </c>
      <c r="M208" s="77" t="s">
        <v>992</v>
      </c>
      <c r="N208" s="21"/>
      <c r="O208" s="20" t="s">
        <v>855</v>
      </c>
      <c r="P208" s="20" t="s">
        <v>63</v>
      </c>
      <c r="Q208" s="21"/>
      <c r="R208" s="21"/>
      <c r="S208" s="21"/>
      <c r="T208" s="21"/>
      <c r="U208" s="21"/>
      <c r="V208" s="28"/>
      <c r="W208" s="28"/>
      <c r="X208" s="28"/>
      <c r="Y208" s="28"/>
      <c r="Z208" s="28"/>
      <c r="AA208" s="28"/>
      <c r="AB208" s="28"/>
      <c r="AC208" s="28"/>
      <c r="AD208" s="28"/>
      <c r="AE208" s="28"/>
      <c r="AF208" s="28"/>
      <c r="AG208" s="28"/>
      <c r="AH208" s="28"/>
      <c r="AI208" s="28"/>
      <c r="AJ208" s="28"/>
    </row>
    <row r="209" ht="18.0" customHeight="1">
      <c r="A209" s="11">
        <v>209.0</v>
      </c>
      <c r="B209" s="13" t="s">
        <v>993</v>
      </c>
      <c r="C209" s="13" t="s">
        <v>850</v>
      </c>
      <c r="D209" s="71" t="s">
        <v>994</v>
      </c>
      <c r="E209" s="71" t="s">
        <v>994</v>
      </c>
      <c r="F209" s="13" t="s">
        <v>140</v>
      </c>
      <c r="G209" s="13" t="s">
        <v>995</v>
      </c>
      <c r="H209" s="13" t="s">
        <v>135</v>
      </c>
      <c r="I209" s="13">
        <v>0.0</v>
      </c>
      <c r="J209" s="13" t="s">
        <v>996</v>
      </c>
      <c r="K209" s="13">
        <v>26.01</v>
      </c>
      <c r="L209" s="73">
        <v>27245.0</v>
      </c>
      <c r="M209" s="74" t="s">
        <v>997</v>
      </c>
      <c r="N209" s="12"/>
      <c r="O209" s="13" t="s">
        <v>855</v>
      </c>
      <c r="P209" s="13" t="s">
        <v>63</v>
      </c>
      <c r="Q209" s="12"/>
      <c r="R209" s="12"/>
      <c r="S209" s="12"/>
      <c r="T209" s="12"/>
      <c r="U209" s="12"/>
      <c r="V209" s="28"/>
      <c r="W209" s="28"/>
      <c r="X209" s="28"/>
      <c r="Y209" s="28"/>
      <c r="Z209" s="28"/>
      <c r="AA209" s="28"/>
      <c r="AB209" s="28"/>
      <c r="AC209" s="28"/>
      <c r="AD209" s="28"/>
      <c r="AE209" s="28"/>
      <c r="AF209" s="28"/>
      <c r="AG209" s="28"/>
      <c r="AH209" s="28"/>
      <c r="AI209" s="28"/>
      <c r="AJ209" s="28"/>
    </row>
    <row r="210" ht="16.5" customHeight="1">
      <c r="A210" s="17">
        <v>210.0</v>
      </c>
      <c r="B210" s="20" t="s">
        <v>998</v>
      </c>
      <c r="C210" s="22"/>
      <c r="D210" s="49" t="s">
        <v>999</v>
      </c>
      <c r="E210" s="20" t="s">
        <v>1000</v>
      </c>
      <c r="F210" s="20" t="s">
        <v>140</v>
      </c>
      <c r="G210" s="20" t="s">
        <v>1001</v>
      </c>
      <c r="H210" s="17" t="s">
        <v>135</v>
      </c>
      <c r="I210" s="17">
        <v>0.0</v>
      </c>
      <c r="J210" s="17" t="s">
        <v>991</v>
      </c>
      <c r="K210" s="22"/>
      <c r="L210" s="22"/>
      <c r="M210" s="26"/>
      <c r="N210" s="22"/>
      <c r="O210" s="20" t="s">
        <v>855</v>
      </c>
      <c r="P210" s="17" t="s">
        <v>63</v>
      </c>
      <c r="Q210" s="22"/>
      <c r="R210" s="22"/>
      <c r="S210" s="22"/>
      <c r="T210" s="22"/>
      <c r="U210" s="22"/>
      <c r="V210" s="16"/>
      <c r="W210" s="16"/>
      <c r="X210" s="16"/>
      <c r="Y210" s="16"/>
      <c r="Z210" s="16"/>
      <c r="AA210" s="16"/>
      <c r="AB210" s="16"/>
      <c r="AC210" s="16"/>
      <c r="AD210" s="16"/>
      <c r="AE210" s="16"/>
      <c r="AF210" s="16"/>
      <c r="AG210" s="16"/>
      <c r="AH210" s="16"/>
      <c r="AI210" s="16"/>
      <c r="AJ210" s="16"/>
    </row>
    <row r="211" ht="23.25" customHeight="1">
      <c r="A211" s="11">
        <v>211.0</v>
      </c>
      <c r="B211" s="13" t="s">
        <v>1002</v>
      </c>
      <c r="C211" s="11"/>
      <c r="D211" s="13" t="s">
        <v>1003</v>
      </c>
      <c r="E211" s="13" t="s">
        <v>1003</v>
      </c>
      <c r="F211" s="13" t="s">
        <v>45</v>
      </c>
      <c r="G211" s="13" t="s">
        <v>1004</v>
      </c>
      <c r="H211" s="80" t="s">
        <v>30</v>
      </c>
      <c r="I211" s="80">
        <v>0.0</v>
      </c>
      <c r="J211" s="80"/>
      <c r="K211" s="11"/>
      <c r="L211" s="11"/>
      <c r="M211" s="27"/>
      <c r="N211" s="11"/>
      <c r="O211" s="13" t="s">
        <v>1005</v>
      </c>
      <c r="P211" s="14" t="s">
        <v>63</v>
      </c>
      <c r="Q211" s="14" t="s">
        <v>1006</v>
      </c>
      <c r="R211" s="11"/>
      <c r="S211" s="11"/>
      <c r="T211" s="11"/>
      <c r="U211" s="11"/>
      <c r="V211" s="16"/>
      <c r="W211" s="16"/>
      <c r="X211" s="16"/>
      <c r="Y211" s="16"/>
      <c r="Z211" s="16"/>
      <c r="AA211" s="16"/>
      <c r="AB211" s="16"/>
      <c r="AC211" s="16"/>
      <c r="AD211" s="16"/>
      <c r="AE211" s="16"/>
      <c r="AF211" s="16"/>
      <c r="AG211" s="16"/>
      <c r="AH211" s="16"/>
      <c r="AI211" s="16"/>
      <c r="AJ211" s="16"/>
    </row>
    <row r="212" ht="17.25" customHeight="1">
      <c r="A212" s="22">
        <v>212.0</v>
      </c>
      <c r="B212" s="20" t="s">
        <v>1007</v>
      </c>
      <c r="C212" s="22"/>
      <c r="D212" s="48" t="s">
        <v>1008</v>
      </c>
      <c r="E212" s="20" t="s">
        <v>1008</v>
      </c>
      <c r="F212" s="80" t="s">
        <v>28</v>
      </c>
      <c r="G212" s="20" t="s">
        <v>1009</v>
      </c>
      <c r="H212" s="80" t="s">
        <v>30</v>
      </c>
      <c r="I212" s="81">
        <v>0.0</v>
      </c>
      <c r="J212" s="82"/>
      <c r="K212" s="22"/>
      <c r="L212" s="22"/>
      <c r="M212" s="26"/>
      <c r="N212" s="22"/>
      <c r="O212" s="20" t="s">
        <v>1005</v>
      </c>
      <c r="P212" s="17" t="s">
        <v>224</v>
      </c>
      <c r="Q212" s="22"/>
      <c r="R212" s="22"/>
      <c r="S212" s="22"/>
      <c r="T212" s="22"/>
      <c r="U212" s="22"/>
      <c r="V212" s="16"/>
      <c r="W212" s="16"/>
      <c r="X212" s="16"/>
      <c r="Y212" s="16"/>
      <c r="Z212" s="16"/>
      <c r="AA212" s="16"/>
      <c r="AB212" s="16"/>
      <c r="AC212" s="16"/>
      <c r="AD212" s="16"/>
      <c r="AE212" s="16"/>
      <c r="AF212" s="16"/>
      <c r="AG212" s="16"/>
      <c r="AH212" s="16"/>
      <c r="AI212" s="16"/>
      <c r="AJ212" s="16"/>
    </row>
    <row r="213" ht="18.75" customHeight="1">
      <c r="A213" s="14">
        <v>213.0</v>
      </c>
      <c r="B213" s="13" t="s">
        <v>1010</v>
      </c>
      <c r="C213" s="11"/>
      <c r="D213" s="83" t="s">
        <v>1011</v>
      </c>
      <c r="E213" s="13" t="s">
        <v>1011</v>
      </c>
      <c r="F213" s="80" t="s">
        <v>28</v>
      </c>
      <c r="G213" s="13" t="s">
        <v>1012</v>
      </c>
      <c r="H213" s="80" t="s">
        <v>30</v>
      </c>
      <c r="I213" s="80">
        <v>0.0</v>
      </c>
      <c r="J213" s="84"/>
      <c r="K213" s="11"/>
      <c r="L213" s="11"/>
      <c r="M213" s="27"/>
      <c r="N213" s="11"/>
      <c r="O213" s="13" t="s">
        <v>1005</v>
      </c>
      <c r="P213" s="14" t="s">
        <v>280</v>
      </c>
      <c r="Q213" s="14" t="s">
        <v>1013</v>
      </c>
      <c r="R213" s="11"/>
      <c r="S213" s="11"/>
      <c r="T213" s="11"/>
      <c r="U213" s="11"/>
      <c r="V213" s="16"/>
      <c r="W213" s="16"/>
      <c r="X213" s="16"/>
      <c r="Y213" s="16"/>
      <c r="Z213" s="16"/>
      <c r="AA213" s="16"/>
      <c r="AB213" s="16"/>
      <c r="AC213" s="16"/>
      <c r="AD213" s="16"/>
      <c r="AE213" s="16"/>
      <c r="AF213" s="16"/>
      <c r="AG213" s="16"/>
      <c r="AH213" s="16"/>
      <c r="AI213" s="16"/>
      <c r="AJ213" s="16"/>
    </row>
    <row r="214" ht="25.5" customHeight="1">
      <c r="A214" s="22">
        <v>214.0</v>
      </c>
      <c r="B214" s="20" t="s">
        <v>1014</v>
      </c>
      <c r="C214" s="22"/>
      <c r="D214" s="20" t="s">
        <v>1015</v>
      </c>
      <c r="E214" s="20" t="s">
        <v>1016</v>
      </c>
      <c r="F214" s="85" t="s">
        <v>400</v>
      </c>
      <c r="G214" s="20" t="s">
        <v>1017</v>
      </c>
      <c r="H214" s="80" t="s">
        <v>30</v>
      </c>
      <c r="I214" s="80">
        <v>0.0</v>
      </c>
      <c r="J214" s="82"/>
      <c r="K214" s="22"/>
      <c r="L214" s="22"/>
      <c r="M214" s="26"/>
      <c r="N214" s="22"/>
      <c r="O214" s="20" t="s">
        <v>1005</v>
      </c>
      <c r="P214" s="86"/>
      <c r="Q214" s="22"/>
      <c r="R214" s="22"/>
      <c r="S214" s="22"/>
      <c r="T214" s="22"/>
      <c r="U214" s="22"/>
      <c r="V214" s="16"/>
      <c r="W214" s="16"/>
      <c r="X214" s="16"/>
      <c r="Y214" s="16"/>
      <c r="Z214" s="16"/>
      <c r="AA214" s="16"/>
      <c r="AB214" s="16"/>
      <c r="AC214" s="16"/>
      <c r="AD214" s="16"/>
      <c r="AE214" s="16"/>
      <c r="AF214" s="16"/>
      <c r="AG214" s="16"/>
      <c r="AH214" s="16"/>
      <c r="AI214" s="16"/>
      <c r="AJ214" s="16"/>
    </row>
    <row r="215" ht="30.75" customHeight="1">
      <c r="A215" s="11">
        <v>215.0</v>
      </c>
      <c r="B215" s="13" t="s">
        <v>1018</v>
      </c>
      <c r="C215" s="11"/>
      <c r="D215" s="13" t="s">
        <v>1019</v>
      </c>
      <c r="E215" s="13" t="s">
        <v>1020</v>
      </c>
      <c r="F215" s="87" t="s">
        <v>400</v>
      </c>
      <c r="G215" s="13" t="s">
        <v>1021</v>
      </c>
      <c r="H215" s="84" t="s">
        <v>1022</v>
      </c>
      <c r="I215" s="84">
        <v>0.0</v>
      </c>
      <c r="J215" s="88"/>
      <c r="K215" s="11"/>
      <c r="L215" s="11"/>
      <c r="M215" s="27"/>
      <c r="N215" s="11"/>
      <c r="O215" s="13" t="s">
        <v>1005</v>
      </c>
      <c r="P215" s="14" t="s">
        <v>415</v>
      </c>
      <c r="Q215" s="11"/>
      <c r="R215" s="11"/>
      <c r="S215" s="11"/>
      <c r="T215" s="11"/>
      <c r="U215" s="11"/>
      <c r="V215" s="16"/>
      <c r="W215" s="16"/>
      <c r="X215" s="16"/>
      <c r="Y215" s="16"/>
      <c r="Z215" s="16"/>
      <c r="AA215" s="16"/>
      <c r="AB215" s="16"/>
      <c r="AC215" s="16"/>
      <c r="AD215" s="16"/>
      <c r="AE215" s="16"/>
      <c r="AF215" s="16"/>
      <c r="AG215" s="16"/>
      <c r="AH215" s="16"/>
      <c r="AI215" s="16"/>
      <c r="AJ215" s="16"/>
    </row>
    <row r="216" ht="27.75" customHeight="1">
      <c r="A216" s="17">
        <v>216.0</v>
      </c>
      <c r="B216" s="20" t="s">
        <v>1023</v>
      </c>
      <c r="C216" s="22"/>
      <c r="D216" s="20" t="s">
        <v>1024</v>
      </c>
      <c r="E216" s="20" t="s">
        <v>1025</v>
      </c>
      <c r="F216" s="85" t="s">
        <v>28</v>
      </c>
      <c r="G216" s="20" t="s">
        <v>1026</v>
      </c>
      <c r="H216" s="81" t="s">
        <v>30</v>
      </c>
      <c r="I216" s="81">
        <v>0.0</v>
      </c>
      <c r="J216" s="82"/>
      <c r="K216" s="22"/>
      <c r="L216" s="22"/>
      <c r="M216" s="26"/>
      <c r="N216" s="22"/>
      <c r="O216" s="20" t="s">
        <v>1005</v>
      </c>
      <c r="P216" s="17" t="s">
        <v>280</v>
      </c>
      <c r="Q216" s="22"/>
      <c r="R216" s="22"/>
      <c r="S216" s="22"/>
      <c r="T216" s="22"/>
      <c r="U216" s="22"/>
      <c r="V216" s="16"/>
      <c r="W216" s="16"/>
      <c r="X216" s="16"/>
      <c r="Y216" s="16"/>
      <c r="Z216" s="16"/>
      <c r="AA216" s="16"/>
      <c r="AB216" s="16"/>
      <c r="AC216" s="16"/>
      <c r="AD216" s="16"/>
      <c r="AE216" s="16"/>
      <c r="AF216" s="16"/>
      <c r="AG216" s="16"/>
      <c r="AH216" s="16"/>
      <c r="AI216" s="16"/>
      <c r="AJ216" s="16"/>
    </row>
    <row r="217" ht="30.0" customHeight="1">
      <c r="A217" s="11">
        <v>217.0</v>
      </c>
      <c r="B217" s="13" t="s">
        <v>1027</v>
      </c>
      <c r="C217" s="11"/>
      <c r="D217" s="13" t="s">
        <v>1028</v>
      </c>
      <c r="E217" s="13" t="s">
        <v>1029</v>
      </c>
      <c r="F217" s="87" t="s">
        <v>28</v>
      </c>
      <c r="G217" s="13" t="s">
        <v>1030</v>
      </c>
      <c r="H217" s="84" t="s">
        <v>30</v>
      </c>
      <c r="I217" s="84">
        <v>0.0</v>
      </c>
      <c r="J217" s="88"/>
      <c r="K217" s="11"/>
      <c r="L217" s="11"/>
      <c r="M217" s="27"/>
      <c r="N217" s="11"/>
      <c r="O217" s="13" t="s">
        <v>1005</v>
      </c>
      <c r="P217" s="14" t="s">
        <v>558</v>
      </c>
      <c r="Q217" s="11"/>
      <c r="R217" s="11"/>
      <c r="S217" s="11"/>
      <c r="T217" s="11"/>
      <c r="U217" s="11"/>
      <c r="V217" s="16"/>
      <c r="W217" s="16"/>
      <c r="X217" s="16"/>
      <c r="Y217" s="16"/>
      <c r="Z217" s="16"/>
      <c r="AA217" s="16"/>
      <c r="AB217" s="16"/>
      <c r="AC217" s="16"/>
      <c r="AD217" s="16"/>
      <c r="AE217" s="16"/>
      <c r="AF217" s="16"/>
      <c r="AG217" s="16"/>
      <c r="AH217" s="16"/>
      <c r="AI217" s="16"/>
      <c r="AJ217" s="16"/>
    </row>
    <row r="218" ht="28.5" customHeight="1">
      <c r="A218" s="22">
        <v>218.0</v>
      </c>
      <c r="B218" s="20" t="s">
        <v>1031</v>
      </c>
      <c r="C218" s="22"/>
      <c r="D218" s="20" t="s">
        <v>1032</v>
      </c>
      <c r="E218" s="20" t="s">
        <v>1032</v>
      </c>
      <c r="F218" s="85" t="s">
        <v>28</v>
      </c>
      <c r="G218" s="20" t="s">
        <v>1033</v>
      </c>
      <c r="H218" s="81" t="s">
        <v>47</v>
      </c>
      <c r="I218" s="81">
        <v>1.0</v>
      </c>
      <c r="J218" s="82"/>
      <c r="K218" s="22"/>
      <c r="L218" s="22"/>
      <c r="M218" s="26"/>
      <c r="N218" s="22"/>
      <c r="O218" s="20" t="s">
        <v>1005</v>
      </c>
      <c r="P218" s="17" t="s">
        <v>415</v>
      </c>
      <c r="Q218" s="22"/>
      <c r="R218" s="22"/>
      <c r="S218" s="22"/>
      <c r="T218" s="22"/>
      <c r="U218" s="22"/>
      <c r="V218" s="16"/>
      <c r="W218" s="16"/>
      <c r="X218" s="16"/>
      <c r="Y218" s="16"/>
      <c r="Z218" s="16"/>
      <c r="AA218" s="16"/>
      <c r="AB218" s="16"/>
      <c r="AC218" s="16"/>
      <c r="AD218" s="16"/>
      <c r="AE218" s="16"/>
      <c r="AF218" s="16"/>
      <c r="AG218" s="16"/>
      <c r="AH218" s="16"/>
      <c r="AI218" s="16"/>
      <c r="AJ218" s="16"/>
    </row>
    <row r="219" ht="24.75" customHeight="1">
      <c r="A219" s="14">
        <v>219.0</v>
      </c>
      <c r="B219" s="13" t="s">
        <v>1034</v>
      </c>
      <c r="C219" s="11"/>
      <c r="D219" s="13" t="s">
        <v>1035</v>
      </c>
      <c r="E219" s="13" t="s">
        <v>1035</v>
      </c>
      <c r="F219" s="87" t="s">
        <v>41</v>
      </c>
      <c r="G219" s="13" t="s">
        <v>1036</v>
      </c>
      <c r="H219" s="84" t="s">
        <v>47</v>
      </c>
      <c r="I219" s="84">
        <v>1.0</v>
      </c>
      <c r="J219" s="88"/>
      <c r="K219" s="11"/>
      <c r="L219" s="11"/>
      <c r="M219" s="27"/>
      <c r="N219" s="11"/>
      <c r="O219" s="13" t="s">
        <v>1005</v>
      </c>
      <c r="P219" s="14" t="s">
        <v>261</v>
      </c>
      <c r="Q219" s="11"/>
      <c r="R219" s="11"/>
      <c r="S219" s="11"/>
      <c r="T219" s="11"/>
      <c r="U219" s="11"/>
      <c r="V219" s="16"/>
      <c r="W219" s="16"/>
      <c r="X219" s="16"/>
      <c r="Y219" s="16"/>
      <c r="Z219" s="16"/>
      <c r="AA219" s="16"/>
      <c r="AB219" s="16"/>
      <c r="AC219" s="16"/>
      <c r="AD219" s="16"/>
      <c r="AE219" s="16"/>
      <c r="AF219" s="16"/>
      <c r="AG219" s="16"/>
      <c r="AH219" s="16"/>
      <c r="AI219" s="16"/>
      <c r="AJ219" s="16"/>
    </row>
    <row r="220" ht="18.0" customHeight="1">
      <c r="A220" s="16"/>
      <c r="B220" s="28"/>
      <c r="C220" s="16"/>
      <c r="D220" s="28"/>
      <c r="E220" s="28"/>
      <c r="F220" s="28"/>
      <c r="G220" s="28"/>
      <c r="H220" s="16"/>
      <c r="I220" s="16"/>
      <c r="J220" s="16"/>
      <c r="K220" s="16"/>
      <c r="L220" s="16"/>
      <c r="M220" s="89"/>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row>
    <row r="221" ht="18.0" customHeight="1">
      <c r="A221" s="16"/>
      <c r="B221" s="28"/>
      <c r="C221" s="16"/>
      <c r="D221" s="28"/>
      <c r="E221" s="28"/>
      <c r="F221" s="28"/>
      <c r="G221" s="28"/>
      <c r="H221" s="16"/>
      <c r="I221" s="16"/>
      <c r="J221" s="16"/>
      <c r="K221" s="16"/>
      <c r="L221" s="16"/>
      <c r="M221" s="89"/>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row>
    <row r="222" ht="18.0" customHeight="1">
      <c r="A222" s="16"/>
      <c r="B222" s="28"/>
      <c r="C222" s="16"/>
      <c r="D222" s="28"/>
      <c r="E222" s="28"/>
      <c r="F222" s="28"/>
      <c r="G222" s="28"/>
      <c r="H222" s="16"/>
      <c r="I222" s="16"/>
      <c r="J222" s="16"/>
      <c r="K222" s="16"/>
      <c r="L222" s="16"/>
      <c r="M222" s="89"/>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row>
    <row r="223" ht="18.0" customHeight="1">
      <c r="A223" s="16"/>
      <c r="B223" s="28"/>
      <c r="C223" s="16"/>
      <c r="D223" s="28"/>
      <c r="E223" s="28"/>
      <c r="F223" s="28"/>
      <c r="G223" s="28"/>
      <c r="H223" s="16"/>
      <c r="I223" s="16"/>
      <c r="J223" s="16"/>
      <c r="K223" s="16"/>
      <c r="L223" s="16"/>
      <c r="M223" s="89"/>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row>
    <row r="224" ht="18.0" customHeight="1">
      <c r="A224" s="16"/>
      <c r="B224" s="28"/>
      <c r="C224" s="16"/>
      <c r="D224" s="28"/>
      <c r="E224" s="28"/>
      <c r="F224" s="28"/>
      <c r="G224" s="28"/>
      <c r="H224" s="16"/>
      <c r="I224" s="16"/>
      <c r="J224" s="16"/>
      <c r="K224" s="16"/>
      <c r="L224" s="16"/>
      <c r="M224" s="89"/>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row>
    <row r="225" ht="18.0" customHeight="1">
      <c r="A225" s="16"/>
      <c r="B225" s="28"/>
      <c r="C225" s="16"/>
      <c r="D225" s="28"/>
      <c r="E225" s="28"/>
      <c r="F225" s="28"/>
      <c r="G225" s="28"/>
      <c r="H225" s="16"/>
      <c r="I225" s="16"/>
      <c r="J225" s="16"/>
      <c r="K225" s="16"/>
      <c r="L225" s="16"/>
      <c r="M225" s="89"/>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row>
    <row r="226" ht="18.0" customHeight="1">
      <c r="A226" s="16"/>
      <c r="B226" s="28"/>
      <c r="C226" s="16"/>
      <c r="D226" s="28"/>
      <c r="E226" s="28"/>
      <c r="F226" s="28"/>
      <c r="G226" s="28"/>
      <c r="H226" s="16"/>
      <c r="I226" s="16"/>
      <c r="J226" s="16"/>
      <c r="K226" s="16"/>
      <c r="L226" s="16"/>
      <c r="M226" s="89"/>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row>
    <row r="227" ht="18.0" customHeight="1">
      <c r="A227" s="16"/>
      <c r="B227" s="28"/>
      <c r="C227" s="16"/>
      <c r="D227" s="28"/>
      <c r="E227" s="28"/>
      <c r="F227" s="28"/>
      <c r="G227" s="28"/>
      <c r="H227" s="16"/>
      <c r="I227" s="16"/>
      <c r="J227" s="16"/>
      <c r="K227" s="16"/>
      <c r="L227" s="16"/>
      <c r="M227" s="89"/>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row>
    <row r="228" ht="18.0" customHeight="1">
      <c r="A228" s="16"/>
      <c r="B228" s="28"/>
      <c r="C228" s="16"/>
      <c r="D228" s="28"/>
      <c r="E228" s="28"/>
      <c r="F228" s="28"/>
      <c r="G228" s="28"/>
      <c r="H228" s="16"/>
      <c r="I228" s="16"/>
      <c r="J228" s="16"/>
      <c r="K228" s="16"/>
      <c r="L228" s="16"/>
      <c r="M228" s="89"/>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row>
    <row r="229" ht="18.0" customHeight="1">
      <c r="A229" s="16"/>
      <c r="B229" s="28"/>
      <c r="C229" s="16"/>
      <c r="D229" s="28"/>
      <c r="E229" s="28"/>
      <c r="F229" s="28"/>
      <c r="G229" s="28"/>
      <c r="H229" s="16"/>
      <c r="I229" s="16"/>
      <c r="J229" s="16"/>
      <c r="K229" s="16"/>
      <c r="L229" s="16"/>
      <c r="M229" s="89"/>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row>
    <row r="230" ht="18.0" customHeight="1">
      <c r="A230" s="16"/>
      <c r="B230" s="28"/>
      <c r="C230" s="16"/>
      <c r="D230" s="28"/>
      <c r="E230" s="28"/>
      <c r="F230" s="28"/>
      <c r="G230" s="28"/>
      <c r="H230" s="16"/>
      <c r="I230" s="16"/>
      <c r="J230" s="16"/>
      <c r="K230" s="16"/>
      <c r="L230" s="16"/>
      <c r="M230" s="89"/>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row>
    <row r="231" ht="18.0" customHeight="1">
      <c r="A231" s="16"/>
      <c r="B231" s="28"/>
      <c r="C231" s="16"/>
      <c r="D231" s="28"/>
      <c r="E231" s="28"/>
      <c r="F231" s="28"/>
      <c r="G231" s="28"/>
      <c r="H231" s="16"/>
      <c r="I231" s="16"/>
      <c r="J231" s="16"/>
      <c r="K231" s="16"/>
      <c r="L231" s="16"/>
      <c r="M231" s="89"/>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row>
    <row r="232" ht="18.0" customHeight="1">
      <c r="A232" s="16"/>
      <c r="B232" s="28"/>
      <c r="C232" s="16"/>
      <c r="D232" s="28"/>
      <c r="E232" s="28"/>
      <c r="F232" s="28"/>
      <c r="G232" s="28"/>
      <c r="H232" s="16"/>
      <c r="I232" s="16"/>
      <c r="J232" s="16"/>
      <c r="K232" s="16"/>
      <c r="L232" s="16"/>
      <c r="M232" s="89"/>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row>
    <row r="233" ht="18.0" customHeight="1">
      <c r="A233" s="16"/>
      <c r="B233" s="28"/>
      <c r="C233" s="16"/>
      <c r="D233" s="28"/>
      <c r="E233" s="28"/>
      <c r="F233" s="28"/>
      <c r="G233" s="28"/>
      <c r="H233" s="16"/>
      <c r="I233" s="16"/>
      <c r="J233" s="16"/>
      <c r="K233" s="16"/>
      <c r="L233" s="16"/>
      <c r="M233" s="89"/>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row>
    <row r="234" ht="18.0" customHeight="1">
      <c r="A234" s="16"/>
      <c r="B234" s="28"/>
      <c r="C234" s="16"/>
      <c r="D234" s="28"/>
      <c r="E234" s="28"/>
      <c r="F234" s="28"/>
      <c r="G234" s="28"/>
      <c r="H234" s="16"/>
      <c r="I234" s="16"/>
      <c r="J234" s="16"/>
      <c r="K234" s="16"/>
      <c r="L234" s="16"/>
      <c r="M234" s="89"/>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row>
    <row r="235" ht="18.0" customHeight="1">
      <c r="A235" s="16"/>
      <c r="B235" s="28"/>
      <c r="C235" s="16"/>
      <c r="D235" s="28"/>
      <c r="E235" s="28"/>
      <c r="F235" s="28"/>
      <c r="G235" s="28"/>
      <c r="H235" s="16"/>
      <c r="I235" s="16"/>
      <c r="J235" s="16"/>
      <c r="K235" s="16"/>
      <c r="L235" s="16"/>
      <c r="M235" s="89"/>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row>
    <row r="236" ht="18.0" customHeight="1">
      <c r="A236" s="16"/>
      <c r="B236" s="28"/>
      <c r="C236" s="16"/>
      <c r="D236" s="28"/>
      <c r="E236" s="28"/>
      <c r="F236" s="28"/>
      <c r="G236" s="28"/>
      <c r="H236" s="16"/>
      <c r="I236" s="16"/>
      <c r="J236" s="16"/>
      <c r="K236" s="16"/>
      <c r="L236" s="16"/>
      <c r="M236" s="89"/>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row>
    <row r="237" ht="18.0" customHeight="1">
      <c r="A237" s="16"/>
      <c r="B237" s="28"/>
      <c r="C237" s="16"/>
      <c r="D237" s="28"/>
      <c r="E237" s="28"/>
      <c r="F237" s="28"/>
      <c r="G237" s="28"/>
      <c r="H237" s="16"/>
      <c r="I237" s="16"/>
      <c r="J237" s="16"/>
      <c r="K237" s="16"/>
      <c r="L237" s="16"/>
      <c r="M237" s="89"/>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row>
    <row r="238" ht="18.0" customHeight="1">
      <c r="A238" s="16"/>
      <c r="B238" s="28"/>
      <c r="C238" s="16"/>
      <c r="D238" s="28"/>
      <c r="E238" s="28"/>
      <c r="F238" s="28"/>
      <c r="G238" s="28"/>
      <c r="H238" s="16"/>
      <c r="I238" s="16"/>
      <c r="J238" s="16"/>
      <c r="K238" s="16"/>
      <c r="L238" s="16"/>
      <c r="M238" s="89"/>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row>
    <row r="239" ht="18.0" customHeight="1">
      <c r="A239" s="16"/>
      <c r="B239" s="28"/>
      <c r="C239" s="16"/>
      <c r="D239" s="28"/>
      <c r="E239" s="28"/>
      <c r="F239" s="28"/>
      <c r="G239" s="28"/>
      <c r="H239" s="16"/>
      <c r="I239" s="16"/>
      <c r="J239" s="16"/>
      <c r="K239" s="16"/>
      <c r="L239" s="16"/>
      <c r="M239" s="89"/>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row>
    <row r="240" ht="18.0" customHeight="1">
      <c r="A240" s="16"/>
      <c r="B240" s="28"/>
      <c r="C240" s="16"/>
      <c r="D240" s="28"/>
      <c r="E240" s="28"/>
      <c r="F240" s="28"/>
      <c r="G240" s="28"/>
      <c r="H240" s="16"/>
      <c r="I240" s="16"/>
      <c r="J240" s="16"/>
      <c r="K240" s="16"/>
      <c r="L240" s="16"/>
      <c r="M240" s="89"/>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row>
    <row r="241" ht="18.0" customHeight="1">
      <c r="A241" s="16"/>
      <c r="B241" s="28"/>
      <c r="C241" s="16"/>
      <c r="D241" s="28"/>
      <c r="E241" s="28"/>
      <c r="F241" s="28"/>
      <c r="G241" s="28"/>
      <c r="H241" s="16"/>
      <c r="I241" s="16"/>
      <c r="J241" s="16"/>
      <c r="K241" s="16"/>
      <c r="L241" s="16"/>
      <c r="M241" s="89"/>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row>
    <row r="242" ht="18.0" customHeight="1">
      <c r="A242" s="16"/>
      <c r="B242" s="28"/>
      <c r="C242" s="16"/>
      <c r="D242" s="28"/>
      <c r="E242" s="28"/>
      <c r="F242" s="28"/>
      <c r="G242" s="28"/>
      <c r="H242" s="16"/>
      <c r="I242" s="16"/>
      <c r="J242" s="16"/>
      <c r="K242" s="16"/>
      <c r="L242" s="16"/>
      <c r="M242" s="89"/>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row>
    <row r="243" ht="18.0" customHeight="1">
      <c r="A243" s="16"/>
      <c r="B243" s="28"/>
      <c r="C243" s="16"/>
      <c r="D243" s="28"/>
      <c r="E243" s="28"/>
      <c r="F243" s="28"/>
      <c r="G243" s="28"/>
      <c r="H243" s="16"/>
      <c r="I243" s="16"/>
      <c r="J243" s="16"/>
      <c r="K243" s="16"/>
      <c r="L243" s="16"/>
      <c r="M243" s="89"/>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row>
    <row r="244" ht="18.0" customHeight="1">
      <c r="A244" s="16"/>
      <c r="B244" s="28"/>
      <c r="C244" s="16"/>
      <c r="D244" s="28"/>
      <c r="E244" s="28"/>
      <c r="F244" s="28"/>
      <c r="G244" s="28"/>
      <c r="H244" s="16"/>
      <c r="I244" s="16"/>
      <c r="J244" s="16"/>
      <c r="K244" s="16"/>
      <c r="L244" s="16"/>
      <c r="M244" s="89"/>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row>
    <row r="245" ht="18.0" customHeight="1">
      <c r="A245" s="16"/>
      <c r="B245" s="28"/>
      <c r="C245" s="16"/>
      <c r="D245" s="28"/>
      <c r="E245" s="28"/>
      <c r="F245" s="28"/>
      <c r="G245" s="28"/>
      <c r="H245" s="16"/>
      <c r="I245" s="16"/>
      <c r="J245" s="16"/>
      <c r="K245" s="16"/>
      <c r="L245" s="16"/>
      <c r="M245" s="89"/>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row>
    <row r="246" ht="18.0" customHeight="1">
      <c r="A246" s="16"/>
      <c r="B246" s="28"/>
      <c r="C246" s="16"/>
      <c r="D246" s="28"/>
      <c r="E246" s="28"/>
      <c r="F246" s="28"/>
      <c r="G246" s="28"/>
      <c r="H246" s="16"/>
      <c r="I246" s="16"/>
      <c r="J246" s="16"/>
      <c r="K246" s="16"/>
      <c r="L246" s="16"/>
      <c r="M246" s="89"/>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row>
    <row r="247" ht="18.0" customHeight="1">
      <c r="A247" s="16"/>
      <c r="B247" s="28"/>
      <c r="C247" s="16"/>
      <c r="D247" s="28"/>
      <c r="E247" s="28"/>
      <c r="F247" s="28"/>
      <c r="G247" s="28"/>
      <c r="H247" s="16"/>
      <c r="I247" s="16"/>
      <c r="J247" s="16"/>
      <c r="K247" s="16"/>
      <c r="L247" s="16"/>
      <c r="M247" s="89"/>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row>
    <row r="248" ht="18.0" customHeight="1">
      <c r="A248" s="16"/>
      <c r="B248" s="28"/>
      <c r="C248" s="16"/>
      <c r="D248" s="28"/>
      <c r="E248" s="28"/>
      <c r="F248" s="28"/>
      <c r="G248" s="28"/>
      <c r="H248" s="16"/>
      <c r="I248" s="16"/>
      <c r="J248" s="16"/>
      <c r="K248" s="16"/>
      <c r="L248" s="16"/>
      <c r="M248" s="89"/>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row>
    <row r="249" ht="18.0" customHeight="1">
      <c r="A249" s="16"/>
      <c r="B249" s="28"/>
      <c r="C249" s="16"/>
      <c r="D249" s="28"/>
      <c r="E249" s="28"/>
      <c r="F249" s="28"/>
      <c r="G249" s="28"/>
      <c r="H249" s="16"/>
      <c r="I249" s="16"/>
      <c r="J249" s="16"/>
      <c r="K249" s="16"/>
      <c r="L249" s="16"/>
      <c r="M249" s="89"/>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row>
    <row r="250" ht="18.0" customHeight="1">
      <c r="A250" s="16"/>
      <c r="B250" s="28"/>
      <c r="C250" s="16"/>
      <c r="D250" s="28"/>
      <c r="E250" s="28"/>
      <c r="F250" s="28"/>
      <c r="G250" s="28"/>
      <c r="H250" s="16"/>
      <c r="I250" s="16"/>
      <c r="J250" s="16"/>
      <c r="K250" s="16"/>
      <c r="L250" s="16"/>
      <c r="M250" s="89"/>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row>
    <row r="251" ht="18.0" customHeight="1">
      <c r="A251" s="16"/>
      <c r="B251" s="28"/>
      <c r="C251" s="16"/>
      <c r="D251" s="28"/>
      <c r="E251" s="28"/>
      <c r="F251" s="28"/>
      <c r="G251" s="28"/>
      <c r="H251" s="16"/>
      <c r="I251" s="16"/>
      <c r="J251" s="16"/>
      <c r="K251" s="16"/>
      <c r="L251" s="16"/>
      <c r="M251" s="89"/>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row>
    <row r="252" ht="18.0" customHeight="1">
      <c r="A252" s="16"/>
      <c r="B252" s="28"/>
      <c r="C252" s="16"/>
      <c r="D252" s="28"/>
      <c r="E252" s="28"/>
      <c r="F252" s="28"/>
      <c r="G252" s="28"/>
      <c r="H252" s="16"/>
      <c r="I252" s="16"/>
      <c r="J252" s="16"/>
      <c r="K252" s="16"/>
      <c r="L252" s="16"/>
      <c r="M252" s="89"/>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row>
    <row r="253" ht="18.0" customHeight="1">
      <c r="A253" s="16"/>
      <c r="B253" s="28"/>
      <c r="C253" s="16"/>
      <c r="D253" s="28"/>
      <c r="E253" s="28"/>
      <c r="F253" s="28"/>
      <c r="G253" s="28"/>
      <c r="H253" s="16"/>
      <c r="I253" s="16"/>
      <c r="J253" s="16"/>
      <c r="K253" s="16"/>
      <c r="L253" s="16"/>
      <c r="M253" s="89"/>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row>
    <row r="254" ht="18.0" customHeight="1">
      <c r="A254" s="16"/>
      <c r="B254" s="28"/>
      <c r="C254" s="16"/>
      <c r="D254" s="28"/>
      <c r="E254" s="28"/>
      <c r="F254" s="28"/>
      <c r="G254" s="28"/>
      <c r="H254" s="16"/>
      <c r="I254" s="16"/>
      <c r="J254" s="16"/>
      <c r="K254" s="16"/>
      <c r="L254" s="16"/>
      <c r="M254" s="89"/>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row>
    <row r="255" ht="18.0" customHeight="1">
      <c r="A255" s="16"/>
      <c r="B255" s="28"/>
      <c r="C255" s="16"/>
      <c r="D255" s="28"/>
      <c r="E255" s="28"/>
      <c r="F255" s="28"/>
      <c r="G255" s="28"/>
      <c r="H255" s="16"/>
      <c r="I255" s="16"/>
      <c r="J255" s="16"/>
      <c r="K255" s="16"/>
      <c r="L255" s="16"/>
      <c r="M255" s="89"/>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row>
    <row r="256" ht="18.0" customHeight="1">
      <c r="A256" s="16"/>
      <c r="B256" s="28"/>
      <c r="C256" s="16"/>
      <c r="D256" s="28"/>
      <c r="E256" s="28"/>
      <c r="F256" s="28"/>
      <c r="G256" s="28"/>
      <c r="H256" s="16"/>
      <c r="I256" s="16"/>
      <c r="J256" s="16"/>
      <c r="K256" s="16"/>
      <c r="L256" s="16"/>
      <c r="M256" s="89"/>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row>
    <row r="257" ht="18.0" customHeight="1">
      <c r="A257" s="16"/>
      <c r="B257" s="28"/>
      <c r="C257" s="16"/>
      <c r="D257" s="28"/>
      <c r="E257" s="28"/>
      <c r="F257" s="28"/>
      <c r="G257" s="28"/>
      <c r="H257" s="16"/>
      <c r="I257" s="16"/>
      <c r="J257" s="16"/>
      <c r="K257" s="16"/>
      <c r="L257" s="16"/>
      <c r="M257" s="89"/>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row>
    <row r="258" ht="18.0" customHeight="1">
      <c r="A258" s="16"/>
      <c r="B258" s="28"/>
      <c r="C258" s="16"/>
      <c r="D258" s="28"/>
      <c r="E258" s="28"/>
      <c r="F258" s="28"/>
      <c r="G258" s="28"/>
      <c r="H258" s="16"/>
      <c r="I258" s="16"/>
      <c r="J258" s="16"/>
      <c r="K258" s="16"/>
      <c r="L258" s="16"/>
      <c r="M258" s="89"/>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row>
    <row r="259" ht="18.0" customHeight="1">
      <c r="A259" s="16"/>
      <c r="B259" s="28"/>
      <c r="C259" s="16"/>
      <c r="D259" s="28"/>
      <c r="E259" s="28"/>
      <c r="F259" s="28"/>
      <c r="G259" s="28"/>
      <c r="H259" s="16"/>
      <c r="I259" s="16"/>
      <c r="J259" s="16"/>
      <c r="K259" s="16"/>
      <c r="L259" s="16"/>
      <c r="M259" s="89"/>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row>
    <row r="260" ht="18.0" customHeight="1">
      <c r="A260" s="16"/>
      <c r="B260" s="28"/>
      <c r="C260" s="16"/>
      <c r="D260" s="28"/>
      <c r="E260" s="28"/>
      <c r="F260" s="28"/>
      <c r="G260" s="28"/>
      <c r="H260" s="16"/>
      <c r="I260" s="16"/>
      <c r="J260" s="16"/>
      <c r="K260" s="16"/>
      <c r="L260" s="16"/>
      <c r="M260" s="89"/>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row>
    <row r="261" ht="18.0" customHeight="1">
      <c r="A261" s="16"/>
      <c r="B261" s="28"/>
      <c r="C261" s="16"/>
      <c r="D261" s="28"/>
      <c r="E261" s="28"/>
      <c r="F261" s="28"/>
      <c r="G261" s="28"/>
      <c r="H261" s="16"/>
      <c r="I261" s="16"/>
      <c r="J261" s="16"/>
      <c r="K261" s="16"/>
      <c r="L261" s="16"/>
      <c r="M261" s="89"/>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row>
    <row r="262" ht="18.0" customHeight="1">
      <c r="A262" s="16"/>
      <c r="B262" s="28"/>
      <c r="C262" s="16"/>
      <c r="D262" s="28"/>
      <c r="E262" s="28"/>
      <c r="F262" s="28"/>
      <c r="G262" s="28"/>
      <c r="H262" s="16"/>
      <c r="I262" s="16"/>
      <c r="J262" s="16"/>
      <c r="K262" s="16"/>
      <c r="L262" s="16"/>
      <c r="M262" s="89"/>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row>
    <row r="263" ht="18.0" customHeight="1">
      <c r="A263" s="16"/>
      <c r="B263" s="28"/>
      <c r="C263" s="16"/>
      <c r="D263" s="28"/>
      <c r="E263" s="28"/>
      <c r="F263" s="28"/>
      <c r="G263" s="28"/>
      <c r="H263" s="16"/>
      <c r="I263" s="16"/>
      <c r="J263" s="16"/>
      <c r="K263" s="16"/>
      <c r="L263" s="16"/>
      <c r="M263" s="89"/>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row>
    <row r="264" ht="18.0" customHeight="1">
      <c r="A264" s="16"/>
      <c r="B264" s="28"/>
      <c r="C264" s="16"/>
      <c r="D264" s="28"/>
      <c r="E264" s="28"/>
      <c r="F264" s="28"/>
      <c r="G264" s="28"/>
      <c r="H264" s="16"/>
      <c r="I264" s="16"/>
      <c r="J264" s="16"/>
      <c r="K264" s="16"/>
      <c r="L264" s="16"/>
      <c r="M264" s="89"/>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row>
    <row r="265" ht="18.0" customHeight="1">
      <c r="A265" s="16"/>
      <c r="B265" s="28"/>
      <c r="C265" s="16"/>
      <c r="D265" s="28"/>
      <c r="E265" s="28"/>
      <c r="F265" s="28"/>
      <c r="G265" s="28"/>
      <c r="H265" s="16"/>
      <c r="I265" s="16"/>
      <c r="J265" s="16"/>
      <c r="K265" s="16"/>
      <c r="L265" s="16"/>
      <c r="M265" s="89"/>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row>
    <row r="266" ht="18.0" customHeight="1">
      <c r="A266" s="16"/>
      <c r="B266" s="28"/>
      <c r="C266" s="16"/>
      <c r="D266" s="28"/>
      <c r="E266" s="28"/>
      <c r="F266" s="28"/>
      <c r="G266" s="28"/>
      <c r="H266" s="16"/>
      <c r="I266" s="16"/>
      <c r="J266" s="16"/>
      <c r="K266" s="16"/>
      <c r="L266" s="16"/>
      <c r="M266" s="89"/>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row>
    <row r="267" ht="18.0" customHeight="1">
      <c r="A267" s="16"/>
      <c r="B267" s="28"/>
      <c r="C267" s="16"/>
      <c r="D267" s="28"/>
      <c r="E267" s="28"/>
      <c r="F267" s="28"/>
      <c r="G267" s="28"/>
      <c r="H267" s="16"/>
      <c r="I267" s="16"/>
      <c r="J267" s="16"/>
      <c r="K267" s="16"/>
      <c r="L267" s="16"/>
      <c r="M267" s="89"/>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row>
    <row r="268" ht="18.0" customHeight="1">
      <c r="A268" s="16"/>
      <c r="B268" s="28"/>
      <c r="C268" s="16"/>
      <c r="D268" s="28"/>
      <c r="E268" s="28"/>
      <c r="F268" s="28"/>
      <c r="G268" s="28"/>
      <c r="H268" s="16"/>
      <c r="I268" s="16"/>
      <c r="J268" s="16"/>
      <c r="K268" s="16"/>
      <c r="L268" s="16"/>
      <c r="M268" s="89"/>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row>
    <row r="269" ht="18.0" customHeight="1">
      <c r="A269" s="16"/>
      <c r="B269" s="28"/>
      <c r="C269" s="16"/>
      <c r="D269" s="28"/>
      <c r="E269" s="28"/>
      <c r="F269" s="28"/>
      <c r="G269" s="28"/>
      <c r="H269" s="16"/>
      <c r="I269" s="16"/>
      <c r="J269" s="16"/>
      <c r="K269" s="16"/>
      <c r="L269" s="16"/>
      <c r="M269" s="89"/>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row>
    <row r="270" ht="18.0" customHeight="1">
      <c r="A270" s="16"/>
      <c r="B270" s="28"/>
      <c r="C270" s="16"/>
      <c r="D270" s="28"/>
      <c r="E270" s="28"/>
      <c r="F270" s="28"/>
      <c r="G270" s="28"/>
      <c r="H270" s="16"/>
      <c r="I270" s="16"/>
      <c r="J270" s="16"/>
      <c r="K270" s="16"/>
      <c r="L270" s="16"/>
      <c r="M270" s="89"/>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row>
    <row r="271" ht="18.0" customHeight="1">
      <c r="A271" s="16"/>
      <c r="B271" s="28"/>
      <c r="C271" s="16"/>
      <c r="D271" s="28"/>
      <c r="E271" s="28"/>
      <c r="F271" s="28"/>
      <c r="G271" s="28"/>
      <c r="H271" s="16"/>
      <c r="I271" s="16"/>
      <c r="J271" s="16"/>
      <c r="K271" s="16"/>
      <c r="L271" s="16"/>
      <c r="M271" s="89"/>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row>
    <row r="272" ht="18.0" customHeight="1">
      <c r="A272" s="16"/>
      <c r="B272" s="28"/>
      <c r="C272" s="16"/>
      <c r="D272" s="28"/>
      <c r="E272" s="28"/>
      <c r="F272" s="28"/>
      <c r="G272" s="28"/>
      <c r="H272" s="16"/>
      <c r="I272" s="16"/>
      <c r="J272" s="16"/>
      <c r="K272" s="16"/>
      <c r="L272" s="16"/>
      <c r="M272" s="89"/>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row>
    <row r="273" ht="18.0" customHeight="1">
      <c r="A273" s="16"/>
      <c r="B273" s="28"/>
      <c r="C273" s="16"/>
      <c r="D273" s="28"/>
      <c r="E273" s="28"/>
      <c r="F273" s="28"/>
      <c r="G273" s="28"/>
      <c r="H273" s="16"/>
      <c r="I273" s="16"/>
      <c r="J273" s="16"/>
      <c r="K273" s="16"/>
      <c r="L273" s="16"/>
      <c r="M273" s="89"/>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row>
    <row r="274" ht="18.0" customHeight="1">
      <c r="A274" s="16"/>
      <c r="B274" s="28"/>
      <c r="C274" s="16"/>
      <c r="D274" s="28"/>
      <c r="E274" s="28"/>
      <c r="F274" s="28"/>
      <c r="G274" s="28"/>
      <c r="H274" s="16"/>
      <c r="I274" s="16"/>
      <c r="J274" s="16"/>
      <c r="K274" s="16"/>
      <c r="L274" s="16"/>
      <c r="M274" s="89"/>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row>
    <row r="275" ht="18.0" customHeight="1">
      <c r="A275" s="16"/>
      <c r="B275" s="28"/>
      <c r="C275" s="16"/>
      <c r="D275" s="28"/>
      <c r="E275" s="28"/>
      <c r="F275" s="28"/>
      <c r="G275" s="28"/>
      <c r="H275" s="16"/>
      <c r="I275" s="16"/>
      <c r="J275" s="16"/>
      <c r="K275" s="16"/>
      <c r="L275" s="16"/>
      <c r="M275" s="89"/>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row>
    <row r="276" ht="18.0" customHeight="1">
      <c r="A276" s="16"/>
      <c r="B276" s="28"/>
      <c r="C276" s="16"/>
      <c r="D276" s="28"/>
      <c r="E276" s="28"/>
      <c r="F276" s="28"/>
      <c r="G276" s="28"/>
      <c r="H276" s="16"/>
      <c r="I276" s="16"/>
      <c r="J276" s="16"/>
      <c r="K276" s="16"/>
      <c r="L276" s="16"/>
      <c r="M276" s="89"/>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row>
    <row r="277" ht="18.0" customHeight="1">
      <c r="A277" s="16"/>
      <c r="B277" s="28"/>
      <c r="C277" s="16"/>
      <c r="D277" s="28"/>
      <c r="E277" s="28"/>
      <c r="F277" s="28"/>
      <c r="G277" s="28"/>
      <c r="H277" s="16"/>
      <c r="I277" s="16"/>
      <c r="J277" s="16"/>
      <c r="K277" s="16"/>
      <c r="L277" s="16"/>
      <c r="M277" s="89"/>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row>
    <row r="278" ht="18.0" customHeight="1">
      <c r="A278" s="16"/>
      <c r="B278" s="28"/>
      <c r="C278" s="16"/>
      <c r="D278" s="28"/>
      <c r="E278" s="28"/>
      <c r="F278" s="28"/>
      <c r="G278" s="28"/>
      <c r="H278" s="16"/>
      <c r="I278" s="16"/>
      <c r="J278" s="16"/>
      <c r="K278" s="16"/>
      <c r="L278" s="16"/>
      <c r="M278" s="89"/>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row>
    <row r="279" ht="18.0" customHeight="1">
      <c r="A279" s="16"/>
      <c r="B279" s="28"/>
      <c r="C279" s="16"/>
      <c r="D279" s="28"/>
      <c r="E279" s="28"/>
      <c r="F279" s="28"/>
      <c r="G279" s="28"/>
      <c r="H279" s="16"/>
      <c r="I279" s="16"/>
      <c r="J279" s="16"/>
      <c r="K279" s="16"/>
      <c r="L279" s="16"/>
      <c r="M279" s="89"/>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row>
    <row r="280" ht="18.0" customHeight="1">
      <c r="A280" s="16"/>
      <c r="B280" s="28"/>
      <c r="C280" s="16"/>
      <c r="D280" s="28"/>
      <c r="E280" s="28"/>
      <c r="F280" s="28"/>
      <c r="G280" s="28"/>
      <c r="H280" s="16"/>
      <c r="I280" s="16"/>
      <c r="J280" s="16"/>
      <c r="K280" s="16"/>
      <c r="L280" s="16"/>
      <c r="M280" s="89"/>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row>
    <row r="281" ht="18.0" customHeight="1">
      <c r="A281" s="16"/>
      <c r="B281" s="28"/>
      <c r="C281" s="16"/>
      <c r="D281" s="28"/>
      <c r="E281" s="28"/>
      <c r="F281" s="28"/>
      <c r="G281" s="28"/>
      <c r="H281" s="16"/>
      <c r="I281" s="16"/>
      <c r="J281" s="16"/>
      <c r="K281" s="16"/>
      <c r="L281" s="16"/>
      <c r="M281" s="89"/>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row>
    <row r="282" ht="18.0" customHeight="1">
      <c r="A282" s="16"/>
      <c r="B282" s="28"/>
      <c r="C282" s="16"/>
      <c r="D282" s="28"/>
      <c r="E282" s="28"/>
      <c r="F282" s="28"/>
      <c r="G282" s="28"/>
      <c r="H282" s="16"/>
      <c r="I282" s="16"/>
      <c r="J282" s="16"/>
      <c r="K282" s="16"/>
      <c r="L282" s="16"/>
      <c r="M282" s="89"/>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row>
    <row r="283" ht="18.0" customHeight="1">
      <c r="A283" s="16"/>
      <c r="B283" s="28"/>
      <c r="C283" s="16"/>
      <c r="D283" s="28"/>
      <c r="E283" s="28"/>
      <c r="F283" s="28"/>
      <c r="G283" s="28"/>
      <c r="H283" s="16"/>
      <c r="I283" s="16"/>
      <c r="J283" s="16"/>
      <c r="K283" s="16"/>
      <c r="L283" s="16"/>
      <c r="M283" s="89"/>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row>
    <row r="284" ht="18.0" customHeight="1">
      <c r="A284" s="16"/>
      <c r="B284" s="28"/>
      <c r="C284" s="16"/>
      <c r="D284" s="28"/>
      <c r="E284" s="28"/>
      <c r="F284" s="28"/>
      <c r="G284" s="28"/>
      <c r="H284" s="16"/>
      <c r="I284" s="16"/>
      <c r="J284" s="16"/>
      <c r="K284" s="16"/>
      <c r="L284" s="16"/>
      <c r="M284" s="89"/>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row>
    <row r="285" ht="18.0" customHeight="1">
      <c r="A285" s="16"/>
      <c r="B285" s="28"/>
      <c r="C285" s="16"/>
      <c r="D285" s="28"/>
      <c r="E285" s="28"/>
      <c r="F285" s="28"/>
      <c r="G285" s="28"/>
      <c r="H285" s="16"/>
      <c r="I285" s="16"/>
      <c r="J285" s="16"/>
      <c r="K285" s="16"/>
      <c r="L285" s="16"/>
      <c r="M285" s="89"/>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row>
    <row r="286" ht="18.0" customHeight="1">
      <c r="A286" s="16"/>
      <c r="B286" s="28"/>
      <c r="C286" s="16"/>
      <c r="D286" s="28"/>
      <c r="E286" s="28"/>
      <c r="F286" s="28"/>
      <c r="G286" s="28"/>
      <c r="H286" s="16"/>
      <c r="I286" s="16"/>
      <c r="J286" s="16"/>
      <c r="K286" s="16"/>
      <c r="L286" s="16"/>
      <c r="M286" s="89"/>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row>
    <row r="287" ht="18.0" customHeight="1">
      <c r="A287" s="16"/>
      <c r="B287" s="28"/>
      <c r="C287" s="16"/>
      <c r="D287" s="28"/>
      <c r="E287" s="28"/>
      <c r="F287" s="28"/>
      <c r="G287" s="28"/>
      <c r="H287" s="16"/>
      <c r="I287" s="16"/>
      <c r="J287" s="16"/>
      <c r="K287" s="16"/>
      <c r="L287" s="16"/>
      <c r="M287" s="89"/>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row>
    <row r="288" ht="18.0" customHeight="1">
      <c r="A288" s="16"/>
      <c r="B288" s="28"/>
      <c r="C288" s="16"/>
      <c r="D288" s="28"/>
      <c r="E288" s="28"/>
      <c r="F288" s="28"/>
      <c r="G288" s="28"/>
      <c r="H288" s="16"/>
      <c r="I288" s="16"/>
      <c r="J288" s="16"/>
      <c r="K288" s="16"/>
      <c r="L288" s="16"/>
      <c r="M288" s="89"/>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row>
    <row r="289" ht="18.0" customHeight="1">
      <c r="A289" s="16"/>
      <c r="B289" s="28"/>
      <c r="C289" s="16"/>
      <c r="D289" s="28"/>
      <c r="E289" s="28"/>
      <c r="F289" s="28"/>
      <c r="G289" s="28"/>
      <c r="H289" s="16"/>
      <c r="I289" s="16"/>
      <c r="J289" s="16"/>
      <c r="K289" s="16"/>
      <c r="L289" s="16"/>
      <c r="M289" s="89"/>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row>
    <row r="290" ht="18.0" customHeight="1">
      <c r="A290" s="16"/>
      <c r="B290" s="28"/>
      <c r="C290" s="16"/>
      <c r="D290" s="28"/>
      <c r="E290" s="28"/>
      <c r="F290" s="28"/>
      <c r="G290" s="28"/>
      <c r="H290" s="16"/>
      <c r="I290" s="16"/>
      <c r="J290" s="16"/>
      <c r="K290" s="16"/>
      <c r="L290" s="16"/>
      <c r="M290" s="89"/>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row>
    <row r="291" ht="18.0" customHeight="1">
      <c r="A291" s="16"/>
      <c r="B291" s="28"/>
      <c r="C291" s="16"/>
      <c r="D291" s="28"/>
      <c r="E291" s="28"/>
      <c r="F291" s="28"/>
      <c r="G291" s="28"/>
      <c r="H291" s="16"/>
      <c r="I291" s="16"/>
      <c r="J291" s="16"/>
      <c r="K291" s="16"/>
      <c r="L291" s="16"/>
      <c r="M291" s="89"/>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row>
    <row r="292" ht="18.0" customHeight="1">
      <c r="A292" s="16"/>
      <c r="B292" s="28"/>
      <c r="C292" s="16"/>
      <c r="D292" s="28"/>
      <c r="E292" s="28"/>
      <c r="F292" s="28"/>
      <c r="G292" s="28"/>
      <c r="H292" s="16"/>
      <c r="I292" s="16"/>
      <c r="J292" s="16"/>
      <c r="K292" s="16"/>
      <c r="L292" s="16"/>
      <c r="M292" s="89"/>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row>
    <row r="293" ht="18.0" customHeight="1">
      <c r="A293" s="16"/>
      <c r="B293" s="28"/>
      <c r="C293" s="16"/>
      <c r="D293" s="28"/>
      <c r="E293" s="28"/>
      <c r="F293" s="28"/>
      <c r="G293" s="28"/>
      <c r="H293" s="16"/>
      <c r="I293" s="16"/>
      <c r="J293" s="16"/>
      <c r="K293" s="16"/>
      <c r="L293" s="16"/>
      <c r="M293" s="89"/>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row>
    <row r="294" ht="18.0" customHeight="1">
      <c r="A294" s="16"/>
      <c r="B294" s="28"/>
      <c r="C294" s="16"/>
      <c r="D294" s="28"/>
      <c r="E294" s="28"/>
      <c r="F294" s="28"/>
      <c r="G294" s="28"/>
      <c r="H294" s="16"/>
      <c r="I294" s="16"/>
      <c r="J294" s="16"/>
      <c r="K294" s="16"/>
      <c r="L294" s="16"/>
      <c r="M294" s="89"/>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row>
    <row r="295" ht="18.0" customHeight="1">
      <c r="A295" s="16"/>
      <c r="B295" s="28"/>
      <c r="C295" s="16"/>
      <c r="D295" s="28"/>
      <c r="E295" s="28"/>
      <c r="F295" s="28"/>
      <c r="G295" s="28"/>
      <c r="H295" s="16"/>
      <c r="I295" s="16"/>
      <c r="J295" s="16"/>
      <c r="K295" s="16"/>
      <c r="L295" s="16"/>
      <c r="M295" s="89"/>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row>
    <row r="296" ht="18.0" customHeight="1">
      <c r="A296" s="16"/>
      <c r="B296" s="28"/>
      <c r="C296" s="16"/>
      <c r="D296" s="28"/>
      <c r="E296" s="28"/>
      <c r="F296" s="28"/>
      <c r="G296" s="28"/>
      <c r="H296" s="16"/>
      <c r="I296" s="16"/>
      <c r="J296" s="16"/>
      <c r="K296" s="16"/>
      <c r="L296" s="16"/>
      <c r="M296" s="89"/>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row>
    <row r="297" ht="18.0" customHeight="1">
      <c r="A297" s="16"/>
      <c r="B297" s="28"/>
      <c r="C297" s="16"/>
      <c r="D297" s="28"/>
      <c r="E297" s="28"/>
      <c r="F297" s="28"/>
      <c r="G297" s="28"/>
      <c r="H297" s="16"/>
      <c r="I297" s="16"/>
      <c r="J297" s="16"/>
      <c r="K297" s="16"/>
      <c r="L297" s="16"/>
      <c r="M297" s="89"/>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row>
    <row r="298" ht="18.0" customHeight="1">
      <c r="A298" s="16"/>
      <c r="B298" s="28"/>
      <c r="C298" s="16"/>
      <c r="D298" s="28"/>
      <c r="E298" s="28"/>
      <c r="F298" s="28"/>
      <c r="G298" s="28"/>
      <c r="H298" s="16"/>
      <c r="I298" s="16"/>
      <c r="J298" s="16"/>
      <c r="K298" s="16"/>
      <c r="L298" s="16"/>
      <c r="M298" s="89"/>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row>
    <row r="299" ht="18.0" customHeight="1">
      <c r="A299" s="16"/>
      <c r="B299" s="28"/>
      <c r="C299" s="16"/>
      <c r="D299" s="28"/>
      <c r="E299" s="28"/>
      <c r="F299" s="28"/>
      <c r="G299" s="28"/>
      <c r="H299" s="16"/>
      <c r="I299" s="16"/>
      <c r="J299" s="16"/>
      <c r="K299" s="16"/>
      <c r="L299" s="16"/>
      <c r="M299" s="89"/>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row>
    <row r="300" ht="18.0" customHeight="1">
      <c r="A300" s="16"/>
      <c r="B300" s="28"/>
      <c r="C300" s="16"/>
      <c r="D300" s="28"/>
      <c r="E300" s="28"/>
      <c r="F300" s="28"/>
      <c r="G300" s="28"/>
      <c r="H300" s="16"/>
      <c r="I300" s="16"/>
      <c r="J300" s="16"/>
      <c r="K300" s="16"/>
      <c r="L300" s="16"/>
      <c r="M300" s="89"/>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row>
    <row r="301" ht="18.0" customHeight="1">
      <c r="A301" s="16"/>
      <c r="B301" s="28"/>
      <c r="C301" s="16"/>
      <c r="D301" s="28"/>
      <c r="E301" s="28"/>
      <c r="F301" s="28"/>
      <c r="G301" s="28"/>
      <c r="H301" s="16"/>
      <c r="I301" s="16"/>
      <c r="J301" s="16"/>
      <c r="K301" s="16"/>
      <c r="L301" s="16"/>
      <c r="M301" s="89"/>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row>
    <row r="302" ht="18.0" customHeight="1">
      <c r="A302" s="16"/>
      <c r="B302" s="28"/>
      <c r="C302" s="16"/>
      <c r="D302" s="28"/>
      <c r="E302" s="28"/>
      <c r="F302" s="28"/>
      <c r="G302" s="28"/>
      <c r="H302" s="16"/>
      <c r="I302" s="16"/>
      <c r="J302" s="16"/>
      <c r="K302" s="16"/>
      <c r="L302" s="16"/>
      <c r="M302" s="89"/>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row>
    <row r="303" ht="18.0" customHeight="1">
      <c r="A303" s="16"/>
      <c r="B303" s="28"/>
      <c r="C303" s="16"/>
      <c r="D303" s="28"/>
      <c r="E303" s="28"/>
      <c r="F303" s="28"/>
      <c r="G303" s="28"/>
      <c r="H303" s="16"/>
      <c r="I303" s="16"/>
      <c r="J303" s="16"/>
      <c r="K303" s="16"/>
      <c r="L303" s="16"/>
      <c r="M303" s="89"/>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row>
    <row r="304" ht="18.0" customHeight="1">
      <c r="A304" s="16"/>
      <c r="B304" s="28"/>
      <c r="C304" s="16"/>
      <c r="D304" s="28"/>
      <c r="E304" s="28"/>
      <c r="F304" s="28"/>
      <c r="G304" s="28"/>
      <c r="H304" s="16"/>
      <c r="I304" s="16"/>
      <c r="J304" s="16"/>
      <c r="K304" s="16"/>
      <c r="L304" s="16"/>
      <c r="M304" s="89"/>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row>
    <row r="305" ht="18.0" customHeight="1">
      <c r="A305" s="16"/>
      <c r="B305" s="28"/>
      <c r="C305" s="16"/>
      <c r="D305" s="28"/>
      <c r="E305" s="28"/>
      <c r="F305" s="28"/>
      <c r="G305" s="28"/>
      <c r="H305" s="16"/>
      <c r="I305" s="16"/>
      <c r="J305" s="16"/>
      <c r="K305" s="16"/>
      <c r="L305" s="16"/>
      <c r="M305" s="89"/>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row>
    <row r="306" ht="18.0" customHeight="1">
      <c r="A306" s="16"/>
      <c r="B306" s="28"/>
      <c r="C306" s="16"/>
      <c r="D306" s="28"/>
      <c r="E306" s="28"/>
      <c r="F306" s="28"/>
      <c r="G306" s="28"/>
      <c r="H306" s="16"/>
      <c r="I306" s="16"/>
      <c r="J306" s="16"/>
      <c r="K306" s="16"/>
      <c r="L306" s="16"/>
      <c r="M306" s="89"/>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row>
    <row r="307" ht="18.0" customHeight="1">
      <c r="A307" s="16"/>
      <c r="B307" s="28"/>
      <c r="C307" s="16"/>
      <c r="D307" s="28"/>
      <c r="E307" s="28"/>
      <c r="F307" s="28"/>
      <c r="G307" s="28"/>
      <c r="H307" s="16"/>
      <c r="I307" s="16"/>
      <c r="J307" s="16"/>
      <c r="K307" s="16"/>
      <c r="L307" s="16"/>
      <c r="M307" s="89"/>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row>
    <row r="308" ht="18.0" customHeight="1">
      <c r="A308" s="16"/>
      <c r="B308" s="28"/>
      <c r="C308" s="16"/>
      <c r="D308" s="28"/>
      <c r="E308" s="28"/>
      <c r="F308" s="28"/>
      <c r="G308" s="28"/>
      <c r="H308" s="16"/>
      <c r="I308" s="16"/>
      <c r="J308" s="16"/>
      <c r="K308" s="16"/>
      <c r="L308" s="16"/>
      <c r="M308" s="89"/>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row>
    <row r="309" ht="18.0" customHeight="1">
      <c r="A309" s="16"/>
      <c r="B309" s="28"/>
      <c r="C309" s="16"/>
      <c r="D309" s="28"/>
      <c r="E309" s="28"/>
      <c r="F309" s="28"/>
      <c r="G309" s="28"/>
      <c r="H309" s="16"/>
      <c r="I309" s="16"/>
      <c r="J309" s="16"/>
      <c r="K309" s="16"/>
      <c r="L309" s="16"/>
      <c r="M309" s="89"/>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row>
    <row r="310" ht="18.0" customHeight="1">
      <c r="A310" s="16"/>
      <c r="B310" s="28"/>
      <c r="C310" s="16"/>
      <c r="D310" s="28"/>
      <c r="E310" s="28"/>
      <c r="F310" s="28"/>
      <c r="G310" s="28"/>
      <c r="H310" s="16"/>
      <c r="I310" s="16"/>
      <c r="J310" s="16"/>
      <c r="K310" s="16"/>
      <c r="L310" s="16"/>
      <c r="M310" s="89"/>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row>
    <row r="311" ht="18.0" customHeight="1">
      <c r="A311" s="16"/>
      <c r="B311" s="28"/>
      <c r="C311" s="16"/>
      <c r="D311" s="28"/>
      <c r="E311" s="28"/>
      <c r="F311" s="28"/>
      <c r="G311" s="28"/>
      <c r="H311" s="16"/>
      <c r="I311" s="16"/>
      <c r="J311" s="16"/>
      <c r="K311" s="16"/>
      <c r="L311" s="16"/>
      <c r="M311" s="89"/>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row>
    <row r="312" ht="18.0" customHeight="1">
      <c r="A312" s="16"/>
      <c r="B312" s="28"/>
      <c r="C312" s="16"/>
      <c r="D312" s="28"/>
      <c r="E312" s="28"/>
      <c r="F312" s="28"/>
      <c r="G312" s="28"/>
      <c r="H312" s="16"/>
      <c r="I312" s="16"/>
      <c r="J312" s="16"/>
      <c r="K312" s="16"/>
      <c r="L312" s="16"/>
      <c r="M312" s="89"/>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row>
    <row r="313" ht="18.0" customHeight="1">
      <c r="A313" s="16"/>
      <c r="B313" s="28"/>
      <c r="C313" s="16"/>
      <c r="D313" s="28"/>
      <c r="E313" s="28"/>
      <c r="F313" s="28"/>
      <c r="G313" s="28"/>
      <c r="H313" s="16"/>
      <c r="I313" s="16"/>
      <c r="J313" s="16"/>
      <c r="K313" s="16"/>
      <c r="L313" s="16"/>
      <c r="M313" s="89"/>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row>
    <row r="314" ht="18.0" customHeight="1">
      <c r="A314" s="16"/>
      <c r="B314" s="28"/>
      <c r="C314" s="16"/>
      <c r="D314" s="28"/>
      <c r="E314" s="28"/>
      <c r="F314" s="28"/>
      <c r="G314" s="28"/>
      <c r="H314" s="16"/>
      <c r="I314" s="16"/>
      <c r="J314" s="16"/>
      <c r="K314" s="16"/>
      <c r="L314" s="16"/>
      <c r="M314" s="89"/>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row>
    <row r="315" ht="18.0" customHeight="1">
      <c r="A315" s="16"/>
      <c r="B315" s="28"/>
      <c r="C315" s="16"/>
      <c r="D315" s="28"/>
      <c r="E315" s="28"/>
      <c r="F315" s="28"/>
      <c r="G315" s="28"/>
      <c r="H315" s="16"/>
      <c r="I315" s="16"/>
      <c r="J315" s="16"/>
      <c r="K315" s="16"/>
      <c r="L315" s="16"/>
      <c r="M315" s="89"/>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row>
    <row r="316" ht="18.0" customHeight="1">
      <c r="A316" s="16"/>
      <c r="B316" s="28"/>
      <c r="C316" s="16"/>
      <c r="D316" s="28"/>
      <c r="E316" s="28"/>
      <c r="F316" s="28"/>
      <c r="G316" s="28"/>
      <c r="H316" s="16"/>
      <c r="I316" s="16"/>
      <c r="J316" s="16"/>
      <c r="K316" s="16"/>
      <c r="L316" s="16"/>
      <c r="M316" s="89"/>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row>
    <row r="317" ht="18.0" customHeight="1">
      <c r="A317" s="16"/>
      <c r="B317" s="28"/>
      <c r="C317" s="16"/>
      <c r="D317" s="28"/>
      <c r="E317" s="28"/>
      <c r="F317" s="28"/>
      <c r="G317" s="28"/>
      <c r="H317" s="16"/>
      <c r="I317" s="16"/>
      <c r="J317" s="16"/>
      <c r="K317" s="16"/>
      <c r="L317" s="16"/>
      <c r="M317" s="89"/>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row>
    <row r="318" ht="18.0" customHeight="1">
      <c r="A318" s="16"/>
      <c r="B318" s="28"/>
      <c r="C318" s="16"/>
      <c r="D318" s="28"/>
      <c r="E318" s="28"/>
      <c r="F318" s="28"/>
      <c r="G318" s="28"/>
      <c r="H318" s="16"/>
      <c r="I318" s="16"/>
      <c r="J318" s="16"/>
      <c r="K318" s="16"/>
      <c r="L318" s="16"/>
      <c r="M318" s="89"/>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row>
    <row r="319" ht="18.0" customHeight="1">
      <c r="A319" s="16"/>
      <c r="B319" s="28"/>
      <c r="C319" s="16"/>
      <c r="D319" s="28"/>
      <c r="E319" s="28"/>
      <c r="F319" s="28"/>
      <c r="G319" s="28"/>
      <c r="H319" s="16"/>
      <c r="I319" s="16"/>
      <c r="J319" s="16"/>
      <c r="K319" s="16"/>
      <c r="L319" s="16"/>
      <c r="M319" s="89"/>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row>
    <row r="320" ht="18.0" customHeight="1">
      <c r="A320" s="16"/>
      <c r="B320" s="28"/>
      <c r="C320" s="16"/>
      <c r="D320" s="28"/>
      <c r="E320" s="28"/>
      <c r="F320" s="28"/>
      <c r="G320" s="28"/>
      <c r="H320" s="16"/>
      <c r="I320" s="16"/>
      <c r="J320" s="16"/>
      <c r="K320" s="16"/>
      <c r="L320" s="16"/>
      <c r="M320" s="89"/>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row>
    <row r="321" ht="18.0" customHeight="1">
      <c r="A321" s="16"/>
      <c r="B321" s="28"/>
      <c r="C321" s="16"/>
      <c r="D321" s="28"/>
      <c r="E321" s="28"/>
      <c r="F321" s="28"/>
      <c r="G321" s="28"/>
      <c r="H321" s="16"/>
      <c r="I321" s="16"/>
      <c r="J321" s="16"/>
      <c r="K321" s="16"/>
      <c r="L321" s="16"/>
      <c r="M321" s="89"/>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row>
    <row r="322" ht="18.0" customHeight="1">
      <c r="A322" s="16"/>
      <c r="B322" s="28"/>
      <c r="C322" s="16"/>
      <c r="D322" s="28"/>
      <c r="E322" s="28"/>
      <c r="F322" s="28"/>
      <c r="G322" s="28"/>
      <c r="H322" s="16"/>
      <c r="I322" s="16"/>
      <c r="J322" s="16"/>
      <c r="K322" s="16"/>
      <c r="L322" s="16"/>
      <c r="M322" s="89"/>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row>
    <row r="323" ht="18.0" customHeight="1">
      <c r="A323" s="16"/>
      <c r="B323" s="28"/>
      <c r="C323" s="16"/>
      <c r="D323" s="28"/>
      <c r="E323" s="28"/>
      <c r="F323" s="28"/>
      <c r="G323" s="28"/>
      <c r="H323" s="16"/>
      <c r="I323" s="16"/>
      <c r="J323" s="16"/>
      <c r="K323" s="16"/>
      <c r="L323" s="16"/>
      <c r="M323" s="89"/>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row>
    <row r="324" ht="18.0" customHeight="1">
      <c r="A324" s="16"/>
      <c r="B324" s="28"/>
      <c r="C324" s="16"/>
      <c r="D324" s="28"/>
      <c r="E324" s="28"/>
      <c r="F324" s="28"/>
      <c r="G324" s="28"/>
      <c r="H324" s="16"/>
      <c r="I324" s="16"/>
      <c r="J324" s="16"/>
      <c r="K324" s="16"/>
      <c r="L324" s="16"/>
      <c r="M324" s="89"/>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row>
    <row r="325" ht="18.0" customHeight="1">
      <c r="A325" s="16"/>
      <c r="B325" s="28"/>
      <c r="C325" s="16"/>
      <c r="D325" s="28"/>
      <c r="E325" s="28"/>
      <c r="F325" s="28"/>
      <c r="G325" s="28"/>
      <c r="H325" s="16"/>
      <c r="I325" s="16"/>
      <c r="J325" s="16"/>
      <c r="K325" s="16"/>
      <c r="L325" s="16"/>
      <c r="M325" s="89"/>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row>
    <row r="326" ht="18.0" customHeight="1">
      <c r="A326" s="16"/>
      <c r="B326" s="28"/>
      <c r="C326" s="16"/>
      <c r="D326" s="28"/>
      <c r="E326" s="28"/>
      <c r="F326" s="28"/>
      <c r="G326" s="28"/>
      <c r="H326" s="16"/>
      <c r="I326" s="16"/>
      <c r="J326" s="16"/>
      <c r="K326" s="16"/>
      <c r="L326" s="16"/>
      <c r="M326" s="89"/>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row>
    <row r="327" ht="18.0" customHeight="1">
      <c r="A327" s="16"/>
      <c r="B327" s="28"/>
      <c r="C327" s="16"/>
      <c r="D327" s="28"/>
      <c r="E327" s="28"/>
      <c r="F327" s="28"/>
      <c r="G327" s="28"/>
      <c r="H327" s="16"/>
      <c r="I327" s="16"/>
      <c r="J327" s="16"/>
      <c r="K327" s="16"/>
      <c r="L327" s="16"/>
      <c r="M327" s="89"/>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row>
    <row r="328" ht="18.0" customHeight="1">
      <c r="A328" s="16"/>
      <c r="B328" s="28"/>
      <c r="C328" s="16"/>
      <c r="D328" s="28"/>
      <c r="E328" s="28"/>
      <c r="F328" s="28"/>
      <c r="G328" s="28"/>
      <c r="H328" s="16"/>
      <c r="I328" s="16"/>
      <c r="J328" s="16"/>
      <c r="K328" s="16"/>
      <c r="L328" s="16"/>
      <c r="M328" s="89"/>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row>
    <row r="329" ht="18.0" customHeight="1">
      <c r="A329" s="16"/>
      <c r="B329" s="28"/>
      <c r="C329" s="16"/>
      <c r="D329" s="28"/>
      <c r="E329" s="28"/>
      <c r="F329" s="28"/>
      <c r="G329" s="28"/>
      <c r="H329" s="16"/>
      <c r="I329" s="16"/>
      <c r="J329" s="16"/>
      <c r="K329" s="16"/>
      <c r="L329" s="16"/>
      <c r="M329" s="89"/>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row>
    <row r="330" ht="18.0" customHeight="1">
      <c r="A330" s="16"/>
      <c r="B330" s="28"/>
      <c r="C330" s="16"/>
      <c r="D330" s="28"/>
      <c r="E330" s="28"/>
      <c r="F330" s="28"/>
      <c r="G330" s="28"/>
      <c r="H330" s="16"/>
      <c r="I330" s="16"/>
      <c r="J330" s="16"/>
      <c r="K330" s="16"/>
      <c r="L330" s="16"/>
      <c r="M330" s="89"/>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row>
    <row r="331" ht="18.0" customHeight="1">
      <c r="A331" s="16"/>
      <c r="B331" s="28"/>
      <c r="C331" s="16"/>
      <c r="D331" s="28"/>
      <c r="E331" s="28"/>
      <c r="F331" s="28"/>
      <c r="G331" s="28"/>
      <c r="H331" s="16"/>
      <c r="I331" s="16"/>
      <c r="J331" s="16"/>
      <c r="K331" s="16"/>
      <c r="L331" s="16"/>
      <c r="M331" s="89"/>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row>
    <row r="332" ht="18.0" customHeight="1">
      <c r="A332" s="16"/>
      <c r="B332" s="28"/>
      <c r="C332" s="16"/>
      <c r="D332" s="28"/>
      <c r="E332" s="28"/>
      <c r="F332" s="28"/>
      <c r="G332" s="28"/>
      <c r="H332" s="16"/>
      <c r="I332" s="16"/>
      <c r="J332" s="16"/>
      <c r="K332" s="16"/>
      <c r="L332" s="16"/>
      <c r="M332" s="89"/>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row>
    <row r="333" ht="18.0" customHeight="1">
      <c r="A333" s="16"/>
      <c r="B333" s="28"/>
      <c r="C333" s="16"/>
      <c r="D333" s="28"/>
      <c r="E333" s="28"/>
      <c r="F333" s="28"/>
      <c r="G333" s="28"/>
      <c r="H333" s="16"/>
      <c r="I333" s="16"/>
      <c r="J333" s="16"/>
      <c r="K333" s="16"/>
      <c r="L333" s="16"/>
      <c r="M333" s="89"/>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row>
    <row r="334" ht="18.0" customHeight="1">
      <c r="A334" s="16"/>
      <c r="B334" s="28"/>
      <c r="C334" s="16"/>
      <c r="D334" s="28"/>
      <c r="E334" s="28"/>
      <c r="F334" s="28"/>
      <c r="G334" s="28"/>
      <c r="H334" s="16"/>
      <c r="I334" s="16"/>
      <c r="J334" s="16"/>
      <c r="K334" s="16"/>
      <c r="L334" s="16"/>
      <c r="M334" s="89"/>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row>
    <row r="335" ht="18.0" customHeight="1">
      <c r="A335" s="16"/>
      <c r="B335" s="28"/>
      <c r="C335" s="16"/>
      <c r="D335" s="28"/>
      <c r="E335" s="28"/>
      <c r="F335" s="28"/>
      <c r="G335" s="28"/>
      <c r="H335" s="16"/>
      <c r="I335" s="16"/>
      <c r="J335" s="16"/>
      <c r="K335" s="16"/>
      <c r="L335" s="16"/>
      <c r="M335" s="89"/>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row>
    <row r="336" ht="18.0" customHeight="1">
      <c r="A336" s="16"/>
      <c r="B336" s="28"/>
      <c r="C336" s="16"/>
      <c r="D336" s="28"/>
      <c r="E336" s="28"/>
      <c r="F336" s="28"/>
      <c r="G336" s="28"/>
      <c r="H336" s="16"/>
      <c r="I336" s="16"/>
      <c r="J336" s="16"/>
      <c r="K336" s="16"/>
      <c r="L336" s="16"/>
      <c r="M336" s="89"/>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row>
    <row r="337" ht="18.0" customHeight="1">
      <c r="A337" s="16"/>
      <c r="B337" s="28"/>
      <c r="C337" s="16"/>
      <c r="D337" s="28"/>
      <c r="E337" s="28"/>
      <c r="F337" s="28"/>
      <c r="G337" s="28"/>
      <c r="H337" s="16"/>
      <c r="I337" s="16"/>
      <c r="J337" s="16"/>
      <c r="K337" s="16"/>
      <c r="L337" s="16"/>
      <c r="M337" s="89"/>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row>
    <row r="338" ht="18.0" customHeight="1">
      <c r="A338" s="16"/>
      <c r="B338" s="28"/>
      <c r="C338" s="16"/>
      <c r="D338" s="28"/>
      <c r="E338" s="28"/>
      <c r="F338" s="28"/>
      <c r="G338" s="28"/>
      <c r="H338" s="16"/>
      <c r="I338" s="16"/>
      <c r="J338" s="16"/>
      <c r="K338" s="16"/>
      <c r="L338" s="16"/>
      <c r="M338" s="89"/>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row>
    <row r="339" ht="18.0" customHeight="1">
      <c r="A339" s="16"/>
      <c r="B339" s="28"/>
      <c r="C339" s="16"/>
      <c r="D339" s="28"/>
      <c r="E339" s="28"/>
      <c r="F339" s="28"/>
      <c r="G339" s="28"/>
      <c r="H339" s="16"/>
      <c r="I339" s="16"/>
      <c r="J339" s="16"/>
      <c r="K339" s="16"/>
      <c r="L339" s="16"/>
      <c r="M339" s="89"/>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row>
    <row r="340" ht="18.0" customHeight="1">
      <c r="A340" s="16"/>
      <c r="B340" s="28"/>
      <c r="C340" s="16"/>
      <c r="D340" s="28"/>
      <c r="E340" s="28"/>
      <c r="F340" s="28"/>
      <c r="G340" s="28"/>
      <c r="H340" s="16"/>
      <c r="I340" s="16"/>
      <c r="J340" s="16"/>
      <c r="K340" s="16"/>
      <c r="L340" s="16"/>
      <c r="M340" s="89"/>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row>
    <row r="341" ht="18.0" customHeight="1">
      <c r="A341" s="16"/>
      <c r="B341" s="28"/>
      <c r="C341" s="16"/>
      <c r="D341" s="28"/>
      <c r="E341" s="28"/>
      <c r="F341" s="28"/>
      <c r="G341" s="28"/>
      <c r="H341" s="16"/>
      <c r="I341" s="16"/>
      <c r="J341" s="16"/>
      <c r="K341" s="16"/>
      <c r="L341" s="16"/>
      <c r="M341" s="89"/>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row>
    <row r="342" ht="18.0" customHeight="1">
      <c r="A342" s="16"/>
      <c r="B342" s="28"/>
      <c r="C342" s="16"/>
      <c r="D342" s="28"/>
      <c r="E342" s="28"/>
      <c r="F342" s="28"/>
      <c r="G342" s="28"/>
      <c r="H342" s="16"/>
      <c r="I342" s="16"/>
      <c r="J342" s="16"/>
      <c r="K342" s="16"/>
      <c r="L342" s="16"/>
      <c r="M342" s="89"/>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row>
    <row r="343" ht="18.0" customHeight="1">
      <c r="A343" s="16"/>
      <c r="B343" s="28"/>
      <c r="C343" s="16"/>
      <c r="D343" s="28"/>
      <c r="E343" s="28"/>
      <c r="F343" s="28"/>
      <c r="G343" s="28"/>
      <c r="H343" s="16"/>
      <c r="I343" s="16"/>
      <c r="J343" s="16"/>
      <c r="K343" s="16"/>
      <c r="L343" s="16"/>
      <c r="M343" s="89"/>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row>
    <row r="344" ht="18.0" customHeight="1">
      <c r="A344" s="16"/>
      <c r="B344" s="28"/>
      <c r="C344" s="16"/>
      <c r="D344" s="28"/>
      <c r="E344" s="28"/>
      <c r="F344" s="28"/>
      <c r="G344" s="28"/>
      <c r="H344" s="16"/>
      <c r="I344" s="16"/>
      <c r="J344" s="16"/>
      <c r="K344" s="16"/>
      <c r="L344" s="16"/>
      <c r="M344" s="89"/>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row>
    <row r="345" ht="18.0" customHeight="1">
      <c r="A345" s="16"/>
      <c r="B345" s="28"/>
      <c r="C345" s="16"/>
      <c r="D345" s="28"/>
      <c r="E345" s="28"/>
      <c r="F345" s="28"/>
      <c r="G345" s="28"/>
      <c r="H345" s="16"/>
      <c r="I345" s="16"/>
      <c r="J345" s="16"/>
      <c r="K345" s="16"/>
      <c r="L345" s="16"/>
      <c r="M345" s="89"/>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row>
    <row r="346" ht="18.0" customHeight="1">
      <c r="A346" s="16"/>
      <c r="B346" s="28"/>
      <c r="C346" s="16"/>
      <c r="D346" s="28"/>
      <c r="E346" s="28"/>
      <c r="F346" s="28"/>
      <c r="G346" s="28"/>
      <c r="H346" s="16"/>
      <c r="I346" s="16"/>
      <c r="J346" s="16"/>
      <c r="K346" s="16"/>
      <c r="L346" s="16"/>
      <c r="M346" s="89"/>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row>
    <row r="347" ht="18.0" customHeight="1">
      <c r="A347" s="16"/>
      <c r="B347" s="28"/>
      <c r="C347" s="16"/>
      <c r="D347" s="28"/>
      <c r="E347" s="28"/>
      <c r="F347" s="28"/>
      <c r="G347" s="28"/>
      <c r="H347" s="16"/>
      <c r="I347" s="16"/>
      <c r="J347" s="16"/>
      <c r="K347" s="16"/>
      <c r="L347" s="16"/>
      <c r="M347" s="89"/>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row>
    <row r="348" ht="18.0" customHeight="1">
      <c r="A348" s="16"/>
      <c r="B348" s="28"/>
      <c r="C348" s="16"/>
      <c r="D348" s="28"/>
      <c r="E348" s="28"/>
      <c r="F348" s="28"/>
      <c r="G348" s="28"/>
      <c r="H348" s="16"/>
      <c r="I348" s="16"/>
      <c r="J348" s="16"/>
      <c r="K348" s="16"/>
      <c r="L348" s="16"/>
      <c r="M348" s="89"/>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row>
    <row r="349" ht="18.0" customHeight="1">
      <c r="A349" s="16"/>
      <c r="B349" s="28"/>
      <c r="C349" s="16"/>
      <c r="D349" s="28"/>
      <c r="E349" s="28"/>
      <c r="F349" s="28"/>
      <c r="G349" s="28"/>
      <c r="H349" s="16"/>
      <c r="I349" s="16"/>
      <c r="J349" s="16"/>
      <c r="K349" s="16"/>
      <c r="L349" s="16"/>
      <c r="M349" s="89"/>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row>
    <row r="350" ht="18.0" customHeight="1">
      <c r="A350" s="16"/>
      <c r="B350" s="28"/>
      <c r="C350" s="16"/>
      <c r="D350" s="28"/>
      <c r="E350" s="28"/>
      <c r="F350" s="28"/>
      <c r="G350" s="28"/>
      <c r="H350" s="16"/>
      <c r="I350" s="16"/>
      <c r="J350" s="16"/>
      <c r="K350" s="16"/>
      <c r="L350" s="16"/>
      <c r="M350" s="89"/>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row>
    <row r="351" ht="18.0" customHeight="1">
      <c r="A351" s="16"/>
      <c r="B351" s="28"/>
      <c r="C351" s="16"/>
      <c r="D351" s="28"/>
      <c r="E351" s="28"/>
      <c r="F351" s="28"/>
      <c r="G351" s="28"/>
      <c r="H351" s="16"/>
      <c r="I351" s="16"/>
      <c r="J351" s="16"/>
      <c r="K351" s="16"/>
      <c r="L351" s="16"/>
      <c r="M351" s="89"/>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row>
    <row r="352" ht="18.0" customHeight="1">
      <c r="A352" s="16"/>
      <c r="B352" s="28"/>
      <c r="C352" s="16"/>
      <c r="D352" s="28"/>
      <c r="E352" s="28"/>
      <c r="F352" s="28"/>
      <c r="G352" s="28"/>
      <c r="H352" s="16"/>
      <c r="I352" s="16"/>
      <c r="J352" s="16"/>
      <c r="K352" s="16"/>
      <c r="L352" s="16"/>
      <c r="M352" s="89"/>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row>
    <row r="353" ht="18.0" customHeight="1">
      <c r="A353" s="16"/>
      <c r="B353" s="28"/>
      <c r="C353" s="16"/>
      <c r="D353" s="28"/>
      <c r="E353" s="28"/>
      <c r="F353" s="28"/>
      <c r="G353" s="28"/>
      <c r="H353" s="16"/>
      <c r="I353" s="16"/>
      <c r="J353" s="16"/>
      <c r="K353" s="16"/>
      <c r="L353" s="16"/>
      <c r="M353" s="89"/>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row>
    <row r="354" ht="18.0" customHeight="1">
      <c r="A354" s="16"/>
      <c r="B354" s="28"/>
      <c r="C354" s="16"/>
      <c r="D354" s="28"/>
      <c r="E354" s="28"/>
      <c r="F354" s="28"/>
      <c r="G354" s="28"/>
      <c r="H354" s="16"/>
      <c r="I354" s="16"/>
      <c r="J354" s="16"/>
      <c r="K354" s="16"/>
      <c r="L354" s="16"/>
      <c r="M354" s="89"/>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row>
    <row r="355" ht="18.0" customHeight="1">
      <c r="A355" s="16"/>
      <c r="B355" s="28"/>
      <c r="C355" s="16"/>
      <c r="D355" s="28"/>
      <c r="E355" s="28"/>
      <c r="F355" s="28"/>
      <c r="G355" s="28"/>
      <c r="H355" s="16"/>
      <c r="I355" s="16"/>
      <c r="J355" s="16"/>
      <c r="K355" s="16"/>
      <c r="L355" s="16"/>
      <c r="M355" s="89"/>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row>
    <row r="356" ht="18.0" customHeight="1">
      <c r="A356" s="16"/>
      <c r="B356" s="28"/>
      <c r="C356" s="16"/>
      <c r="D356" s="28"/>
      <c r="E356" s="28"/>
      <c r="F356" s="28"/>
      <c r="G356" s="28"/>
      <c r="H356" s="16"/>
      <c r="I356" s="16"/>
      <c r="J356" s="16"/>
      <c r="K356" s="16"/>
      <c r="L356" s="16"/>
      <c r="M356" s="89"/>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row>
    <row r="357" ht="18.0" customHeight="1">
      <c r="A357" s="16"/>
      <c r="B357" s="28"/>
      <c r="C357" s="16"/>
      <c r="D357" s="28"/>
      <c r="E357" s="28"/>
      <c r="F357" s="28"/>
      <c r="G357" s="28"/>
      <c r="H357" s="16"/>
      <c r="I357" s="16"/>
      <c r="J357" s="16"/>
      <c r="K357" s="16"/>
      <c r="L357" s="16"/>
      <c r="M357" s="89"/>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row>
    <row r="358" ht="18.0" customHeight="1">
      <c r="A358" s="16"/>
      <c r="B358" s="28"/>
      <c r="C358" s="16"/>
      <c r="D358" s="28"/>
      <c r="E358" s="28"/>
      <c r="F358" s="28"/>
      <c r="G358" s="28"/>
      <c r="H358" s="16"/>
      <c r="I358" s="16"/>
      <c r="J358" s="16"/>
      <c r="K358" s="16"/>
      <c r="L358" s="16"/>
      <c r="M358" s="89"/>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row>
    <row r="359" ht="18.0" customHeight="1">
      <c r="A359" s="16"/>
      <c r="B359" s="28"/>
      <c r="C359" s="16"/>
      <c r="D359" s="28"/>
      <c r="E359" s="28"/>
      <c r="F359" s="28"/>
      <c r="G359" s="28"/>
      <c r="H359" s="16"/>
      <c r="I359" s="16"/>
      <c r="J359" s="16"/>
      <c r="K359" s="16"/>
      <c r="L359" s="16"/>
      <c r="M359" s="89"/>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row>
    <row r="360" ht="18.0" customHeight="1">
      <c r="A360" s="16"/>
      <c r="B360" s="28"/>
      <c r="C360" s="16"/>
      <c r="D360" s="28"/>
      <c r="E360" s="28"/>
      <c r="F360" s="28"/>
      <c r="G360" s="28"/>
      <c r="H360" s="16"/>
      <c r="I360" s="16"/>
      <c r="J360" s="16"/>
      <c r="K360" s="16"/>
      <c r="L360" s="16"/>
      <c r="M360" s="89"/>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row>
    <row r="361" ht="18.0" customHeight="1">
      <c r="A361" s="16"/>
      <c r="B361" s="28"/>
      <c r="C361" s="16"/>
      <c r="D361" s="28"/>
      <c r="E361" s="28"/>
      <c r="F361" s="28"/>
      <c r="G361" s="28"/>
      <c r="H361" s="16"/>
      <c r="I361" s="16"/>
      <c r="J361" s="16"/>
      <c r="K361" s="16"/>
      <c r="L361" s="16"/>
      <c r="M361" s="89"/>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row>
    <row r="362" ht="18.0" customHeight="1">
      <c r="A362" s="16"/>
      <c r="B362" s="28"/>
      <c r="C362" s="16"/>
      <c r="D362" s="28"/>
      <c r="E362" s="28"/>
      <c r="F362" s="28"/>
      <c r="G362" s="28"/>
      <c r="H362" s="16"/>
      <c r="I362" s="16"/>
      <c r="J362" s="16"/>
      <c r="K362" s="16"/>
      <c r="L362" s="16"/>
      <c r="M362" s="89"/>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row>
    <row r="363" ht="18.0" customHeight="1">
      <c r="A363" s="16"/>
      <c r="B363" s="28"/>
      <c r="C363" s="16"/>
      <c r="D363" s="28"/>
      <c r="E363" s="28"/>
      <c r="F363" s="28"/>
      <c r="G363" s="28"/>
      <c r="H363" s="16"/>
      <c r="I363" s="16"/>
      <c r="J363" s="16"/>
      <c r="K363" s="16"/>
      <c r="L363" s="16"/>
      <c r="M363" s="89"/>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row>
    <row r="364" ht="18.0" customHeight="1">
      <c r="A364" s="16"/>
      <c r="B364" s="28"/>
      <c r="C364" s="16"/>
      <c r="D364" s="28"/>
      <c r="E364" s="28"/>
      <c r="F364" s="28"/>
      <c r="G364" s="28"/>
      <c r="H364" s="16"/>
      <c r="I364" s="16"/>
      <c r="J364" s="16"/>
      <c r="K364" s="16"/>
      <c r="L364" s="16"/>
      <c r="M364" s="89"/>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row>
    <row r="365" ht="18.0" customHeight="1">
      <c r="A365" s="16"/>
      <c r="B365" s="28"/>
      <c r="C365" s="16"/>
      <c r="D365" s="28"/>
      <c r="E365" s="28"/>
      <c r="F365" s="28"/>
      <c r="G365" s="28"/>
      <c r="H365" s="16"/>
      <c r="I365" s="16"/>
      <c r="J365" s="16"/>
      <c r="K365" s="16"/>
      <c r="L365" s="16"/>
      <c r="M365" s="89"/>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row>
    <row r="366" ht="18.0" customHeight="1">
      <c r="A366" s="16"/>
      <c r="B366" s="28"/>
      <c r="C366" s="16"/>
      <c r="D366" s="28"/>
      <c r="E366" s="28"/>
      <c r="F366" s="28"/>
      <c r="G366" s="28"/>
      <c r="H366" s="16"/>
      <c r="I366" s="16"/>
      <c r="J366" s="16"/>
      <c r="K366" s="16"/>
      <c r="L366" s="16"/>
      <c r="M366" s="89"/>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row>
    <row r="367" ht="18.0" customHeight="1">
      <c r="A367" s="16"/>
      <c r="B367" s="28"/>
      <c r="C367" s="16"/>
      <c r="D367" s="28"/>
      <c r="E367" s="28"/>
      <c r="F367" s="28"/>
      <c r="G367" s="28"/>
      <c r="H367" s="16"/>
      <c r="I367" s="16"/>
      <c r="J367" s="16"/>
      <c r="K367" s="16"/>
      <c r="L367" s="16"/>
      <c r="M367" s="89"/>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row>
    <row r="368" ht="18.0" customHeight="1">
      <c r="A368" s="16"/>
      <c r="B368" s="28"/>
      <c r="C368" s="16"/>
      <c r="D368" s="28"/>
      <c r="E368" s="28"/>
      <c r="F368" s="28"/>
      <c r="G368" s="28"/>
      <c r="H368" s="16"/>
      <c r="I368" s="16"/>
      <c r="J368" s="16"/>
      <c r="K368" s="16"/>
      <c r="L368" s="16"/>
      <c r="M368" s="89"/>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row>
    <row r="369" ht="18.0" customHeight="1">
      <c r="A369" s="16"/>
      <c r="B369" s="28"/>
      <c r="C369" s="16"/>
      <c r="D369" s="28"/>
      <c r="E369" s="28"/>
      <c r="F369" s="28"/>
      <c r="G369" s="28"/>
      <c r="H369" s="16"/>
      <c r="I369" s="16"/>
      <c r="J369" s="16"/>
      <c r="K369" s="16"/>
      <c r="L369" s="16"/>
      <c r="M369" s="89"/>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row>
    <row r="370" ht="18.0" customHeight="1">
      <c r="A370" s="16"/>
      <c r="B370" s="28"/>
      <c r="C370" s="16"/>
      <c r="D370" s="28"/>
      <c r="E370" s="28"/>
      <c r="F370" s="28"/>
      <c r="G370" s="28"/>
      <c r="H370" s="16"/>
      <c r="I370" s="16"/>
      <c r="J370" s="16"/>
      <c r="K370" s="16"/>
      <c r="L370" s="16"/>
      <c r="M370" s="89"/>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row>
    <row r="371" ht="18.0" customHeight="1">
      <c r="A371" s="16"/>
      <c r="B371" s="28"/>
      <c r="C371" s="16"/>
      <c r="D371" s="28"/>
      <c r="E371" s="28"/>
      <c r="F371" s="28"/>
      <c r="G371" s="28"/>
      <c r="H371" s="16"/>
      <c r="I371" s="16"/>
      <c r="J371" s="16"/>
      <c r="K371" s="16"/>
      <c r="L371" s="16"/>
      <c r="M371" s="89"/>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row>
    <row r="372" ht="18.0" customHeight="1">
      <c r="A372" s="16"/>
      <c r="B372" s="28"/>
      <c r="C372" s="16"/>
      <c r="D372" s="28"/>
      <c r="E372" s="28"/>
      <c r="F372" s="28"/>
      <c r="G372" s="28"/>
      <c r="H372" s="16"/>
      <c r="I372" s="16"/>
      <c r="J372" s="16"/>
      <c r="K372" s="16"/>
      <c r="L372" s="16"/>
      <c r="M372" s="89"/>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row>
    <row r="373" ht="18.0" customHeight="1">
      <c r="A373" s="16"/>
      <c r="B373" s="28"/>
      <c r="C373" s="16"/>
      <c r="D373" s="28"/>
      <c r="E373" s="28"/>
      <c r="F373" s="28"/>
      <c r="G373" s="28"/>
      <c r="H373" s="16"/>
      <c r="I373" s="16"/>
      <c r="J373" s="16"/>
      <c r="K373" s="16"/>
      <c r="L373" s="16"/>
      <c r="M373" s="89"/>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row>
    <row r="374" ht="18.0" customHeight="1">
      <c r="A374" s="16"/>
      <c r="B374" s="28"/>
      <c r="C374" s="16"/>
      <c r="D374" s="28"/>
      <c r="E374" s="28"/>
      <c r="F374" s="28"/>
      <c r="G374" s="28"/>
      <c r="H374" s="16"/>
      <c r="I374" s="16"/>
      <c r="J374" s="16"/>
      <c r="K374" s="16"/>
      <c r="L374" s="16"/>
      <c r="M374" s="89"/>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row>
    <row r="375" ht="18.0" customHeight="1">
      <c r="A375" s="16"/>
      <c r="B375" s="28"/>
      <c r="C375" s="16"/>
      <c r="D375" s="28"/>
      <c r="E375" s="28"/>
      <c r="F375" s="28"/>
      <c r="G375" s="28"/>
      <c r="H375" s="16"/>
      <c r="I375" s="16"/>
      <c r="J375" s="16"/>
      <c r="K375" s="16"/>
      <c r="L375" s="16"/>
      <c r="M375" s="89"/>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row>
    <row r="376" ht="18.0" customHeight="1">
      <c r="A376" s="16"/>
      <c r="B376" s="28"/>
      <c r="C376" s="16"/>
      <c r="D376" s="28"/>
      <c r="E376" s="28"/>
      <c r="F376" s="28"/>
      <c r="G376" s="28"/>
      <c r="H376" s="16"/>
      <c r="I376" s="16"/>
      <c r="J376" s="16"/>
      <c r="K376" s="16"/>
      <c r="L376" s="16"/>
      <c r="M376" s="89"/>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row>
    <row r="377" ht="18.0" customHeight="1">
      <c r="A377" s="16"/>
      <c r="B377" s="28"/>
      <c r="C377" s="16"/>
      <c r="D377" s="28"/>
      <c r="E377" s="28"/>
      <c r="F377" s="28"/>
      <c r="G377" s="28"/>
      <c r="H377" s="16"/>
      <c r="I377" s="16"/>
      <c r="J377" s="16"/>
      <c r="K377" s="16"/>
      <c r="L377" s="16"/>
      <c r="M377" s="89"/>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row>
    <row r="378" ht="18.0" customHeight="1">
      <c r="A378" s="16"/>
      <c r="B378" s="28"/>
      <c r="C378" s="16"/>
      <c r="D378" s="28"/>
      <c r="E378" s="28"/>
      <c r="F378" s="28"/>
      <c r="G378" s="28"/>
      <c r="H378" s="16"/>
      <c r="I378" s="16"/>
      <c r="J378" s="16"/>
      <c r="K378" s="16"/>
      <c r="L378" s="16"/>
      <c r="M378" s="89"/>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row>
    <row r="379" ht="18.0" customHeight="1">
      <c r="A379" s="16"/>
      <c r="B379" s="28"/>
      <c r="C379" s="16"/>
      <c r="D379" s="28"/>
      <c r="E379" s="28"/>
      <c r="F379" s="28"/>
      <c r="G379" s="28"/>
      <c r="H379" s="16"/>
      <c r="I379" s="16"/>
      <c r="J379" s="16"/>
      <c r="K379" s="16"/>
      <c r="L379" s="16"/>
      <c r="M379" s="89"/>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row>
    <row r="380" ht="18.0" customHeight="1">
      <c r="A380" s="16"/>
      <c r="B380" s="28"/>
      <c r="C380" s="16"/>
      <c r="D380" s="28"/>
      <c r="E380" s="28"/>
      <c r="F380" s="28"/>
      <c r="G380" s="28"/>
      <c r="H380" s="16"/>
      <c r="I380" s="16"/>
      <c r="J380" s="16"/>
      <c r="K380" s="16"/>
      <c r="L380" s="16"/>
      <c r="M380" s="89"/>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row>
    <row r="381" ht="18.0" customHeight="1">
      <c r="A381" s="16"/>
      <c r="B381" s="28"/>
      <c r="C381" s="16"/>
      <c r="D381" s="28"/>
      <c r="E381" s="28"/>
      <c r="F381" s="28"/>
      <c r="G381" s="28"/>
      <c r="H381" s="16"/>
      <c r="I381" s="16"/>
      <c r="J381" s="16"/>
      <c r="K381" s="16"/>
      <c r="L381" s="16"/>
      <c r="M381" s="89"/>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row>
    <row r="382" ht="18.0" customHeight="1">
      <c r="A382" s="16"/>
      <c r="B382" s="28"/>
      <c r="C382" s="16"/>
      <c r="D382" s="28"/>
      <c r="E382" s="28"/>
      <c r="F382" s="28"/>
      <c r="G382" s="28"/>
      <c r="H382" s="16"/>
      <c r="I382" s="16"/>
      <c r="J382" s="16"/>
      <c r="K382" s="16"/>
      <c r="L382" s="16"/>
      <c r="M382" s="89"/>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row>
    <row r="383" ht="18.0" customHeight="1">
      <c r="A383" s="16"/>
      <c r="B383" s="28"/>
      <c r="C383" s="16"/>
      <c r="D383" s="28"/>
      <c r="E383" s="28"/>
      <c r="F383" s="28"/>
      <c r="G383" s="28"/>
      <c r="H383" s="16"/>
      <c r="I383" s="16"/>
      <c r="J383" s="16"/>
      <c r="K383" s="16"/>
      <c r="L383" s="16"/>
      <c r="M383" s="89"/>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row>
    <row r="384" ht="18.0" customHeight="1">
      <c r="A384" s="16"/>
      <c r="B384" s="28"/>
      <c r="C384" s="16"/>
      <c r="D384" s="28"/>
      <c r="E384" s="28"/>
      <c r="F384" s="28"/>
      <c r="G384" s="28"/>
      <c r="H384" s="16"/>
      <c r="I384" s="16"/>
      <c r="J384" s="16"/>
      <c r="K384" s="16"/>
      <c r="L384" s="16"/>
      <c r="M384" s="89"/>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row>
    <row r="385" ht="18.0" customHeight="1">
      <c r="A385" s="16"/>
      <c r="B385" s="28"/>
      <c r="C385" s="16"/>
      <c r="D385" s="28"/>
      <c r="E385" s="28"/>
      <c r="F385" s="28"/>
      <c r="G385" s="28"/>
      <c r="H385" s="16"/>
      <c r="I385" s="16"/>
      <c r="J385" s="16"/>
      <c r="K385" s="16"/>
      <c r="L385" s="16"/>
      <c r="M385" s="89"/>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row>
    <row r="386" ht="18.0" customHeight="1">
      <c r="A386" s="16"/>
      <c r="B386" s="28"/>
      <c r="C386" s="16"/>
      <c r="D386" s="28"/>
      <c r="E386" s="28"/>
      <c r="F386" s="28"/>
      <c r="G386" s="28"/>
      <c r="H386" s="16"/>
      <c r="I386" s="16"/>
      <c r="J386" s="16"/>
      <c r="K386" s="16"/>
      <c r="L386" s="16"/>
      <c r="M386" s="89"/>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row>
    <row r="387" ht="18.0" customHeight="1">
      <c r="A387" s="16"/>
      <c r="B387" s="28"/>
      <c r="C387" s="16"/>
      <c r="D387" s="28"/>
      <c r="E387" s="28"/>
      <c r="F387" s="28"/>
      <c r="G387" s="28"/>
      <c r="H387" s="16"/>
      <c r="I387" s="16"/>
      <c r="J387" s="16"/>
      <c r="K387" s="16"/>
      <c r="L387" s="16"/>
      <c r="M387" s="89"/>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row>
    <row r="388" ht="18.0" customHeight="1">
      <c r="A388" s="16"/>
      <c r="B388" s="28"/>
      <c r="C388" s="16"/>
      <c r="D388" s="28"/>
      <c r="E388" s="28"/>
      <c r="F388" s="28"/>
      <c r="G388" s="28"/>
      <c r="H388" s="16"/>
      <c r="I388" s="16"/>
      <c r="J388" s="16"/>
      <c r="K388" s="16"/>
      <c r="L388" s="16"/>
      <c r="M388" s="89"/>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row>
    <row r="389" ht="18.0" customHeight="1">
      <c r="A389" s="16"/>
      <c r="B389" s="28"/>
      <c r="C389" s="16"/>
      <c r="D389" s="28"/>
      <c r="E389" s="28"/>
      <c r="F389" s="28"/>
      <c r="G389" s="28"/>
      <c r="H389" s="16"/>
      <c r="I389" s="16"/>
      <c r="J389" s="16"/>
      <c r="K389" s="16"/>
      <c r="L389" s="16"/>
      <c r="M389" s="89"/>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row>
    <row r="390" ht="18.0" customHeight="1">
      <c r="A390" s="16"/>
      <c r="B390" s="28"/>
      <c r="C390" s="16"/>
      <c r="D390" s="28"/>
      <c r="E390" s="28"/>
      <c r="F390" s="28"/>
      <c r="G390" s="28"/>
      <c r="H390" s="16"/>
      <c r="I390" s="16"/>
      <c r="J390" s="16"/>
      <c r="K390" s="16"/>
      <c r="L390" s="16"/>
      <c r="M390" s="89"/>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row>
    <row r="391" ht="18.0" customHeight="1">
      <c r="A391" s="16"/>
      <c r="B391" s="28"/>
      <c r="C391" s="16"/>
      <c r="D391" s="28"/>
      <c r="E391" s="28"/>
      <c r="F391" s="28"/>
      <c r="G391" s="28"/>
      <c r="H391" s="16"/>
      <c r="I391" s="16"/>
      <c r="J391" s="16"/>
      <c r="K391" s="16"/>
      <c r="L391" s="16"/>
      <c r="M391" s="89"/>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row>
    <row r="392" ht="18.0" customHeight="1">
      <c r="A392" s="16"/>
      <c r="B392" s="28"/>
      <c r="C392" s="16"/>
      <c r="D392" s="28"/>
      <c r="E392" s="28"/>
      <c r="F392" s="28"/>
      <c r="G392" s="28"/>
      <c r="H392" s="16"/>
      <c r="I392" s="16"/>
      <c r="J392" s="16"/>
      <c r="K392" s="16"/>
      <c r="L392" s="16"/>
      <c r="M392" s="89"/>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row>
    <row r="393" ht="18.0" customHeight="1">
      <c r="A393" s="16"/>
      <c r="B393" s="28"/>
      <c r="C393" s="16"/>
      <c r="D393" s="28"/>
      <c r="E393" s="28"/>
      <c r="F393" s="28"/>
      <c r="G393" s="28"/>
      <c r="H393" s="16"/>
      <c r="I393" s="16"/>
      <c r="J393" s="16"/>
      <c r="K393" s="16"/>
      <c r="L393" s="16"/>
      <c r="M393" s="89"/>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row>
    <row r="394" ht="18.0" customHeight="1">
      <c r="A394" s="16"/>
      <c r="B394" s="28"/>
      <c r="C394" s="16"/>
      <c r="D394" s="28"/>
      <c r="E394" s="28"/>
      <c r="F394" s="28"/>
      <c r="G394" s="28"/>
      <c r="H394" s="16"/>
      <c r="I394" s="16"/>
      <c r="J394" s="16"/>
      <c r="K394" s="16"/>
      <c r="L394" s="16"/>
      <c r="M394" s="89"/>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row>
    <row r="395" ht="18.0" customHeight="1">
      <c r="A395" s="16"/>
      <c r="B395" s="28"/>
      <c r="C395" s="16"/>
      <c r="D395" s="28"/>
      <c r="E395" s="28"/>
      <c r="F395" s="28"/>
      <c r="G395" s="28"/>
      <c r="H395" s="16"/>
      <c r="I395" s="16"/>
      <c r="J395" s="16"/>
      <c r="K395" s="16"/>
      <c r="L395" s="16"/>
      <c r="M395" s="89"/>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row>
    <row r="396" ht="18.0" customHeight="1">
      <c r="A396" s="16"/>
      <c r="B396" s="28"/>
      <c r="C396" s="16"/>
      <c r="D396" s="28"/>
      <c r="E396" s="28"/>
      <c r="F396" s="28"/>
      <c r="G396" s="28"/>
      <c r="H396" s="16"/>
      <c r="I396" s="16"/>
      <c r="J396" s="16"/>
      <c r="K396" s="16"/>
      <c r="L396" s="16"/>
      <c r="M396" s="89"/>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row>
    <row r="397" ht="18.0" customHeight="1">
      <c r="A397" s="16"/>
      <c r="B397" s="28"/>
      <c r="C397" s="16"/>
      <c r="D397" s="28"/>
      <c r="E397" s="28"/>
      <c r="F397" s="28"/>
      <c r="G397" s="28"/>
      <c r="H397" s="16"/>
      <c r="I397" s="16"/>
      <c r="J397" s="16"/>
      <c r="K397" s="16"/>
      <c r="L397" s="16"/>
      <c r="M397" s="89"/>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row>
    <row r="398" ht="18.0" customHeight="1">
      <c r="A398" s="16"/>
      <c r="B398" s="28"/>
      <c r="C398" s="16"/>
      <c r="D398" s="28"/>
      <c r="E398" s="28"/>
      <c r="F398" s="28"/>
      <c r="G398" s="28"/>
      <c r="H398" s="16"/>
      <c r="I398" s="16"/>
      <c r="J398" s="16"/>
      <c r="K398" s="16"/>
      <c r="L398" s="16"/>
      <c r="M398" s="89"/>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row>
    <row r="399" ht="18.0" customHeight="1">
      <c r="A399" s="16"/>
      <c r="B399" s="28"/>
      <c r="C399" s="16"/>
      <c r="D399" s="28"/>
      <c r="E399" s="28"/>
      <c r="F399" s="28"/>
      <c r="G399" s="28"/>
      <c r="H399" s="16"/>
      <c r="I399" s="16"/>
      <c r="J399" s="16"/>
      <c r="K399" s="16"/>
      <c r="L399" s="16"/>
      <c r="M399" s="89"/>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row>
    <row r="400" ht="18.0" customHeight="1">
      <c r="A400" s="16"/>
      <c r="B400" s="28"/>
      <c r="C400" s="16"/>
      <c r="D400" s="28"/>
      <c r="E400" s="28"/>
      <c r="F400" s="28"/>
      <c r="G400" s="28"/>
      <c r="H400" s="16"/>
      <c r="I400" s="16"/>
      <c r="J400" s="16"/>
      <c r="K400" s="16"/>
      <c r="L400" s="16"/>
      <c r="M400" s="89"/>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row>
    <row r="401" ht="18.0" customHeight="1">
      <c r="A401" s="16"/>
      <c r="B401" s="28"/>
      <c r="C401" s="16"/>
      <c r="D401" s="28"/>
      <c r="E401" s="28"/>
      <c r="F401" s="28"/>
      <c r="G401" s="28"/>
      <c r="H401" s="16"/>
      <c r="I401" s="16"/>
      <c r="J401" s="16"/>
      <c r="K401" s="16"/>
      <c r="L401" s="16"/>
      <c r="M401" s="89"/>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row>
    <row r="402" ht="18.0" customHeight="1">
      <c r="A402" s="16"/>
      <c r="B402" s="28"/>
      <c r="C402" s="16"/>
      <c r="D402" s="28"/>
      <c r="E402" s="28"/>
      <c r="F402" s="28"/>
      <c r="G402" s="28"/>
      <c r="H402" s="16"/>
      <c r="I402" s="16"/>
      <c r="J402" s="16"/>
      <c r="K402" s="16"/>
      <c r="L402" s="16"/>
      <c r="M402" s="89"/>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row>
    <row r="403" ht="18.0" customHeight="1">
      <c r="A403" s="16"/>
      <c r="B403" s="28"/>
      <c r="C403" s="16"/>
      <c r="D403" s="28"/>
      <c r="E403" s="28"/>
      <c r="F403" s="28"/>
      <c r="G403" s="28"/>
      <c r="H403" s="16"/>
      <c r="I403" s="16"/>
      <c r="J403" s="16"/>
      <c r="K403" s="16"/>
      <c r="L403" s="16"/>
      <c r="M403" s="89"/>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row>
    <row r="404" ht="18.0" customHeight="1">
      <c r="A404" s="16"/>
      <c r="B404" s="28"/>
      <c r="C404" s="16"/>
      <c r="D404" s="28"/>
      <c r="E404" s="28"/>
      <c r="F404" s="28"/>
      <c r="G404" s="28"/>
      <c r="H404" s="16"/>
      <c r="I404" s="16"/>
      <c r="J404" s="16"/>
      <c r="K404" s="16"/>
      <c r="L404" s="16"/>
      <c r="M404" s="89"/>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row>
    <row r="405" ht="18.0" customHeight="1">
      <c r="A405" s="16"/>
      <c r="B405" s="28"/>
      <c r="C405" s="16"/>
      <c r="D405" s="28"/>
      <c r="E405" s="28"/>
      <c r="F405" s="28"/>
      <c r="G405" s="28"/>
      <c r="H405" s="16"/>
      <c r="I405" s="16"/>
      <c r="J405" s="16"/>
      <c r="K405" s="16"/>
      <c r="L405" s="16"/>
      <c r="M405" s="89"/>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row>
    <row r="406" ht="18.0" customHeight="1">
      <c r="A406" s="16"/>
      <c r="B406" s="28"/>
      <c r="C406" s="16"/>
      <c r="D406" s="28"/>
      <c r="E406" s="28"/>
      <c r="F406" s="28"/>
      <c r="G406" s="28"/>
      <c r="H406" s="16"/>
      <c r="I406" s="16"/>
      <c r="J406" s="16"/>
      <c r="K406" s="16"/>
      <c r="L406" s="16"/>
      <c r="M406" s="89"/>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row>
    <row r="407" ht="18.0" customHeight="1">
      <c r="A407" s="16"/>
      <c r="B407" s="28"/>
      <c r="C407" s="16"/>
      <c r="D407" s="28"/>
      <c r="E407" s="28"/>
      <c r="F407" s="28"/>
      <c r="G407" s="28"/>
      <c r="H407" s="16"/>
      <c r="I407" s="16"/>
      <c r="J407" s="16"/>
      <c r="K407" s="16"/>
      <c r="L407" s="16"/>
      <c r="M407" s="89"/>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row>
    <row r="408" ht="18.0" customHeight="1">
      <c r="A408" s="16"/>
      <c r="B408" s="28"/>
      <c r="C408" s="16"/>
      <c r="D408" s="28"/>
      <c r="E408" s="28"/>
      <c r="F408" s="28"/>
      <c r="G408" s="28"/>
      <c r="H408" s="16"/>
      <c r="I408" s="16"/>
      <c r="J408" s="16"/>
      <c r="K408" s="16"/>
      <c r="L408" s="16"/>
      <c r="M408" s="89"/>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row>
    <row r="409" ht="18.0" customHeight="1">
      <c r="A409" s="16"/>
      <c r="B409" s="28"/>
      <c r="C409" s="16"/>
      <c r="D409" s="28"/>
      <c r="E409" s="28"/>
      <c r="F409" s="28"/>
      <c r="G409" s="28"/>
      <c r="H409" s="16"/>
      <c r="I409" s="16"/>
      <c r="J409" s="16"/>
      <c r="K409" s="16"/>
      <c r="L409" s="16"/>
      <c r="M409" s="89"/>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row>
    <row r="410" ht="18.0" customHeight="1">
      <c r="A410" s="16"/>
      <c r="B410" s="28"/>
      <c r="C410" s="16"/>
      <c r="D410" s="28"/>
      <c r="E410" s="28"/>
      <c r="F410" s="28"/>
      <c r="G410" s="28"/>
      <c r="H410" s="16"/>
      <c r="I410" s="16"/>
      <c r="J410" s="16"/>
      <c r="K410" s="16"/>
      <c r="L410" s="16"/>
      <c r="M410" s="89"/>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row>
    <row r="411" ht="18.0" customHeight="1">
      <c r="A411" s="16"/>
      <c r="B411" s="28"/>
      <c r="C411" s="16"/>
      <c r="D411" s="28"/>
      <c r="E411" s="28"/>
      <c r="F411" s="28"/>
      <c r="G411" s="28"/>
      <c r="H411" s="16"/>
      <c r="I411" s="16"/>
      <c r="J411" s="16"/>
      <c r="K411" s="16"/>
      <c r="L411" s="16"/>
      <c r="M411" s="89"/>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row>
    <row r="412" ht="18.0" customHeight="1">
      <c r="A412" s="16"/>
      <c r="B412" s="28"/>
      <c r="C412" s="16"/>
      <c r="D412" s="28"/>
      <c r="E412" s="28"/>
      <c r="F412" s="28"/>
      <c r="G412" s="28"/>
      <c r="H412" s="16"/>
      <c r="I412" s="16"/>
      <c r="J412" s="16"/>
      <c r="K412" s="16"/>
      <c r="L412" s="16"/>
      <c r="M412" s="89"/>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row>
    <row r="413" ht="18.0" customHeight="1">
      <c r="A413" s="16"/>
      <c r="B413" s="28"/>
      <c r="C413" s="16"/>
      <c r="D413" s="28"/>
      <c r="E413" s="28"/>
      <c r="F413" s="28"/>
      <c r="G413" s="28"/>
      <c r="H413" s="16"/>
      <c r="I413" s="16"/>
      <c r="J413" s="16"/>
      <c r="K413" s="16"/>
      <c r="L413" s="16"/>
      <c r="M413" s="89"/>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row>
    <row r="414" ht="18.0" customHeight="1">
      <c r="A414" s="16"/>
      <c r="B414" s="28"/>
      <c r="C414" s="16"/>
      <c r="D414" s="28"/>
      <c r="E414" s="28"/>
      <c r="F414" s="28"/>
      <c r="G414" s="28"/>
      <c r="H414" s="16"/>
      <c r="I414" s="16"/>
      <c r="J414" s="16"/>
      <c r="K414" s="16"/>
      <c r="L414" s="16"/>
      <c r="M414" s="89"/>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row>
    <row r="415" ht="18.0" customHeight="1">
      <c r="A415" s="16"/>
      <c r="B415" s="28"/>
      <c r="C415" s="16"/>
      <c r="D415" s="28"/>
      <c r="E415" s="28"/>
      <c r="F415" s="28"/>
      <c r="G415" s="28"/>
      <c r="H415" s="16"/>
      <c r="I415" s="16"/>
      <c r="J415" s="16"/>
      <c r="K415" s="16"/>
      <c r="L415" s="16"/>
      <c r="M415" s="89"/>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row>
    <row r="416" ht="18.0" customHeight="1">
      <c r="A416" s="16"/>
      <c r="B416" s="28"/>
      <c r="C416" s="16"/>
      <c r="D416" s="28"/>
      <c r="E416" s="28"/>
      <c r="F416" s="28"/>
      <c r="G416" s="28"/>
      <c r="H416" s="16"/>
      <c r="I416" s="16"/>
      <c r="J416" s="16"/>
      <c r="K416" s="16"/>
      <c r="L416" s="16"/>
      <c r="M416" s="89"/>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row>
    <row r="417" ht="18.0" customHeight="1">
      <c r="A417" s="16"/>
      <c r="B417" s="28"/>
      <c r="C417" s="16"/>
      <c r="D417" s="28"/>
      <c r="E417" s="28"/>
      <c r="F417" s="28"/>
      <c r="G417" s="28"/>
      <c r="H417" s="16"/>
      <c r="I417" s="16"/>
      <c r="J417" s="16"/>
      <c r="K417" s="16"/>
      <c r="L417" s="16"/>
      <c r="M417" s="89"/>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row>
    <row r="418" ht="18.0" customHeight="1">
      <c r="A418" s="16"/>
      <c r="B418" s="28"/>
      <c r="C418" s="16"/>
      <c r="D418" s="28"/>
      <c r="E418" s="28"/>
      <c r="F418" s="28"/>
      <c r="G418" s="28"/>
      <c r="H418" s="16"/>
      <c r="I418" s="16"/>
      <c r="J418" s="16"/>
      <c r="K418" s="16"/>
      <c r="L418" s="16"/>
      <c r="M418" s="89"/>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row>
    <row r="419" ht="18.0" customHeight="1">
      <c r="A419" s="16"/>
      <c r="B419" s="28"/>
      <c r="C419" s="16"/>
      <c r="D419" s="28"/>
      <c r="E419" s="28"/>
      <c r="F419" s="28"/>
      <c r="G419" s="28"/>
      <c r="H419" s="16"/>
      <c r="I419" s="16"/>
      <c r="J419" s="16"/>
      <c r="K419" s="16"/>
      <c r="L419" s="16"/>
      <c r="M419" s="89"/>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row>
    <row r="420" ht="18.0" customHeight="1">
      <c r="A420" s="16"/>
      <c r="B420" s="28"/>
      <c r="C420" s="16"/>
      <c r="D420" s="28"/>
      <c r="E420" s="28"/>
      <c r="F420" s="28"/>
      <c r="G420" s="28"/>
      <c r="H420" s="16"/>
      <c r="I420" s="16"/>
      <c r="J420" s="16"/>
      <c r="K420" s="16"/>
      <c r="L420" s="16"/>
      <c r="M420" s="89"/>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row>
    <row r="421" ht="18.0" customHeight="1">
      <c r="A421" s="16"/>
      <c r="B421" s="28"/>
      <c r="C421" s="16"/>
      <c r="D421" s="28"/>
      <c r="E421" s="28"/>
      <c r="F421" s="28"/>
      <c r="G421" s="28"/>
      <c r="H421" s="16"/>
      <c r="I421" s="16"/>
      <c r="J421" s="16"/>
      <c r="K421" s="16"/>
      <c r="L421" s="16"/>
      <c r="M421" s="89"/>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row>
    <row r="422" ht="18.0" customHeight="1">
      <c r="A422" s="16"/>
      <c r="B422" s="28"/>
      <c r="C422" s="16"/>
      <c r="D422" s="28"/>
      <c r="E422" s="28"/>
      <c r="F422" s="28"/>
      <c r="G422" s="28"/>
      <c r="H422" s="16"/>
      <c r="I422" s="16"/>
      <c r="J422" s="16"/>
      <c r="K422" s="16"/>
      <c r="L422" s="16"/>
      <c r="M422" s="89"/>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row>
    <row r="423" ht="18.0" customHeight="1">
      <c r="A423" s="16"/>
      <c r="B423" s="28"/>
      <c r="C423" s="16"/>
      <c r="D423" s="28"/>
      <c r="E423" s="28"/>
      <c r="F423" s="28"/>
      <c r="G423" s="28"/>
      <c r="H423" s="16"/>
      <c r="I423" s="16"/>
      <c r="J423" s="16"/>
      <c r="K423" s="16"/>
      <c r="L423" s="16"/>
      <c r="M423" s="89"/>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row>
    <row r="424" ht="18.0" customHeight="1">
      <c r="A424" s="16"/>
      <c r="B424" s="28"/>
      <c r="C424" s="16"/>
      <c r="D424" s="28"/>
      <c r="E424" s="28"/>
      <c r="F424" s="28"/>
      <c r="G424" s="28"/>
      <c r="H424" s="16"/>
      <c r="I424" s="16"/>
      <c r="J424" s="16"/>
      <c r="K424" s="16"/>
      <c r="L424" s="16"/>
      <c r="M424" s="89"/>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row>
    <row r="425" ht="18.0" customHeight="1">
      <c r="A425" s="16"/>
      <c r="B425" s="28"/>
      <c r="C425" s="16"/>
      <c r="D425" s="28"/>
      <c r="E425" s="28"/>
      <c r="F425" s="28"/>
      <c r="G425" s="28"/>
      <c r="H425" s="16"/>
      <c r="I425" s="16"/>
      <c r="J425" s="16"/>
      <c r="K425" s="16"/>
      <c r="L425" s="16"/>
      <c r="M425" s="89"/>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row>
    <row r="426" ht="18.0" customHeight="1">
      <c r="A426" s="16"/>
      <c r="B426" s="28"/>
      <c r="C426" s="16"/>
      <c r="D426" s="28"/>
      <c r="E426" s="28"/>
      <c r="F426" s="28"/>
      <c r="G426" s="28"/>
      <c r="H426" s="16"/>
      <c r="I426" s="16"/>
      <c r="J426" s="16"/>
      <c r="K426" s="16"/>
      <c r="L426" s="16"/>
      <c r="M426" s="89"/>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row>
    <row r="427" ht="18.0" customHeight="1">
      <c r="A427" s="16"/>
      <c r="B427" s="28"/>
      <c r="C427" s="16"/>
      <c r="D427" s="28"/>
      <c r="E427" s="28"/>
      <c r="F427" s="28"/>
      <c r="G427" s="28"/>
      <c r="H427" s="16"/>
      <c r="I427" s="16"/>
      <c r="J427" s="16"/>
      <c r="K427" s="16"/>
      <c r="L427" s="16"/>
      <c r="M427" s="89"/>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row>
    <row r="428" ht="18.0" customHeight="1">
      <c r="A428" s="16"/>
      <c r="B428" s="28"/>
      <c r="C428" s="16"/>
      <c r="D428" s="28"/>
      <c r="E428" s="28"/>
      <c r="F428" s="28"/>
      <c r="G428" s="28"/>
      <c r="H428" s="16"/>
      <c r="I428" s="16"/>
      <c r="J428" s="16"/>
      <c r="K428" s="16"/>
      <c r="L428" s="16"/>
      <c r="M428" s="89"/>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row>
    <row r="429" ht="18.0" customHeight="1">
      <c r="A429" s="16"/>
      <c r="B429" s="28"/>
      <c r="C429" s="16"/>
      <c r="D429" s="28"/>
      <c r="E429" s="28"/>
      <c r="F429" s="28"/>
      <c r="G429" s="28"/>
      <c r="H429" s="16"/>
      <c r="I429" s="16"/>
      <c r="J429" s="16"/>
      <c r="K429" s="16"/>
      <c r="L429" s="16"/>
      <c r="M429" s="89"/>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row>
    <row r="430" ht="18.0" customHeight="1">
      <c r="A430" s="16"/>
      <c r="B430" s="28"/>
      <c r="C430" s="16"/>
      <c r="D430" s="28"/>
      <c r="E430" s="28"/>
      <c r="F430" s="28"/>
      <c r="G430" s="28"/>
      <c r="H430" s="16"/>
      <c r="I430" s="16"/>
      <c r="J430" s="16"/>
      <c r="K430" s="16"/>
      <c r="L430" s="16"/>
      <c r="M430" s="89"/>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row>
    <row r="431" ht="18.0" customHeight="1">
      <c r="A431" s="16"/>
      <c r="B431" s="28"/>
      <c r="C431" s="16"/>
      <c r="D431" s="28"/>
      <c r="E431" s="28"/>
      <c r="F431" s="28"/>
      <c r="G431" s="28"/>
      <c r="H431" s="16"/>
      <c r="I431" s="16"/>
      <c r="J431" s="16"/>
      <c r="K431" s="16"/>
      <c r="L431" s="16"/>
      <c r="M431" s="89"/>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row>
    <row r="432" ht="18.0" customHeight="1">
      <c r="A432" s="16"/>
      <c r="B432" s="28"/>
      <c r="C432" s="16"/>
      <c r="D432" s="28"/>
      <c r="E432" s="28"/>
      <c r="F432" s="28"/>
      <c r="G432" s="28"/>
      <c r="H432" s="16"/>
      <c r="I432" s="16"/>
      <c r="J432" s="16"/>
      <c r="K432" s="16"/>
      <c r="L432" s="16"/>
      <c r="M432" s="89"/>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row>
    <row r="433" ht="18.0" customHeight="1">
      <c r="A433" s="16"/>
      <c r="B433" s="28"/>
      <c r="C433" s="16"/>
      <c r="D433" s="28"/>
      <c r="E433" s="28"/>
      <c r="F433" s="28"/>
      <c r="G433" s="28"/>
      <c r="H433" s="16"/>
      <c r="I433" s="16"/>
      <c r="J433" s="16"/>
      <c r="K433" s="16"/>
      <c r="L433" s="16"/>
      <c r="M433" s="89"/>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row>
    <row r="434" ht="18.0" customHeight="1">
      <c r="A434" s="16"/>
      <c r="B434" s="28"/>
      <c r="C434" s="16"/>
      <c r="D434" s="28"/>
      <c r="E434" s="28"/>
      <c r="F434" s="28"/>
      <c r="G434" s="28"/>
      <c r="H434" s="16"/>
      <c r="I434" s="16"/>
      <c r="J434" s="16"/>
      <c r="K434" s="16"/>
      <c r="L434" s="16"/>
      <c r="M434" s="89"/>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row>
    <row r="435" ht="18.0" customHeight="1">
      <c r="A435" s="16"/>
      <c r="B435" s="28"/>
      <c r="C435" s="16"/>
      <c r="D435" s="28"/>
      <c r="E435" s="28"/>
      <c r="F435" s="28"/>
      <c r="G435" s="28"/>
      <c r="H435" s="16"/>
      <c r="I435" s="16"/>
      <c r="J435" s="16"/>
      <c r="K435" s="16"/>
      <c r="L435" s="16"/>
      <c r="M435" s="89"/>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row>
    <row r="436" ht="18.0" customHeight="1">
      <c r="A436" s="16"/>
      <c r="B436" s="28"/>
      <c r="C436" s="16"/>
      <c r="D436" s="28"/>
      <c r="E436" s="28"/>
      <c r="F436" s="28"/>
      <c r="G436" s="28"/>
      <c r="H436" s="16"/>
      <c r="I436" s="16"/>
      <c r="J436" s="16"/>
      <c r="K436" s="16"/>
      <c r="L436" s="16"/>
      <c r="M436" s="89"/>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row>
    <row r="437" ht="18.0" customHeight="1">
      <c r="A437" s="16"/>
      <c r="B437" s="28"/>
      <c r="C437" s="16"/>
      <c r="D437" s="28"/>
      <c r="E437" s="28"/>
      <c r="F437" s="28"/>
      <c r="G437" s="28"/>
      <c r="H437" s="16"/>
      <c r="I437" s="16"/>
      <c r="J437" s="16"/>
      <c r="K437" s="16"/>
      <c r="L437" s="16"/>
      <c r="M437" s="89"/>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row>
    <row r="438" ht="18.0" customHeight="1">
      <c r="A438" s="16"/>
      <c r="B438" s="28"/>
      <c r="C438" s="16"/>
      <c r="D438" s="28"/>
      <c r="E438" s="28"/>
      <c r="F438" s="28"/>
      <c r="G438" s="28"/>
      <c r="H438" s="16"/>
      <c r="I438" s="16"/>
      <c r="J438" s="16"/>
      <c r="K438" s="16"/>
      <c r="L438" s="16"/>
      <c r="M438" s="89"/>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row>
    <row r="439" ht="18.0" customHeight="1">
      <c r="A439" s="16"/>
      <c r="B439" s="28"/>
      <c r="C439" s="16"/>
      <c r="D439" s="28"/>
      <c r="E439" s="28"/>
      <c r="F439" s="28"/>
      <c r="G439" s="28"/>
      <c r="H439" s="16"/>
      <c r="I439" s="16"/>
      <c r="J439" s="16"/>
      <c r="K439" s="16"/>
      <c r="L439" s="16"/>
      <c r="M439" s="89"/>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row>
    <row r="440" ht="18.0" customHeight="1">
      <c r="A440" s="16"/>
      <c r="B440" s="28"/>
      <c r="C440" s="16"/>
      <c r="D440" s="28"/>
      <c r="E440" s="28"/>
      <c r="F440" s="28"/>
      <c r="G440" s="28"/>
      <c r="H440" s="16"/>
      <c r="I440" s="16"/>
      <c r="J440" s="16"/>
      <c r="K440" s="16"/>
      <c r="L440" s="16"/>
      <c r="M440" s="89"/>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row>
    <row r="441" ht="18.0" customHeight="1">
      <c r="A441" s="16"/>
      <c r="B441" s="28"/>
      <c r="C441" s="16"/>
      <c r="D441" s="28"/>
      <c r="E441" s="28"/>
      <c r="F441" s="28"/>
      <c r="G441" s="28"/>
      <c r="H441" s="16"/>
      <c r="I441" s="16"/>
      <c r="J441" s="16"/>
      <c r="K441" s="16"/>
      <c r="L441" s="16"/>
      <c r="M441" s="89"/>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row>
    <row r="442" ht="18.0" customHeight="1">
      <c r="A442" s="16"/>
      <c r="B442" s="28"/>
      <c r="C442" s="16"/>
      <c r="D442" s="28"/>
      <c r="E442" s="28"/>
      <c r="F442" s="28"/>
      <c r="G442" s="28"/>
      <c r="H442" s="16"/>
      <c r="I442" s="16"/>
      <c r="J442" s="16"/>
      <c r="K442" s="16"/>
      <c r="L442" s="16"/>
      <c r="M442" s="89"/>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row>
    <row r="443" ht="18.0" customHeight="1">
      <c r="A443" s="16"/>
      <c r="B443" s="28"/>
      <c r="C443" s="16"/>
      <c r="D443" s="28"/>
      <c r="E443" s="28"/>
      <c r="F443" s="28"/>
      <c r="G443" s="28"/>
      <c r="H443" s="16"/>
      <c r="I443" s="16"/>
      <c r="J443" s="16"/>
      <c r="K443" s="16"/>
      <c r="L443" s="16"/>
      <c r="M443" s="89"/>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row>
    <row r="444" ht="18.0" customHeight="1">
      <c r="A444" s="16"/>
      <c r="B444" s="28"/>
      <c r="C444" s="16"/>
      <c r="D444" s="28"/>
      <c r="E444" s="28"/>
      <c r="F444" s="28"/>
      <c r="G444" s="28"/>
      <c r="H444" s="16"/>
      <c r="I444" s="16"/>
      <c r="J444" s="16"/>
      <c r="K444" s="16"/>
      <c r="L444" s="16"/>
      <c r="M444" s="89"/>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row>
    <row r="445" ht="18.0" customHeight="1">
      <c r="A445" s="16"/>
      <c r="B445" s="28"/>
      <c r="C445" s="16"/>
      <c r="D445" s="28"/>
      <c r="E445" s="28"/>
      <c r="F445" s="28"/>
      <c r="G445" s="28"/>
      <c r="H445" s="16"/>
      <c r="I445" s="16"/>
      <c r="J445" s="16"/>
      <c r="K445" s="16"/>
      <c r="L445" s="16"/>
      <c r="M445" s="89"/>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row>
    <row r="446" ht="18.0" customHeight="1">
      <c r="A446" s="16"/>
      <c r="B446" s="28"/>
      <c r="C446" s="16"/>
      <c r="D446" s="28"/>
      <c r="E446" s="28"/>
      <c r="F446" s="28"/>
      <c r="G446" s="28"/>
      <c r="H446" s="16"/>
      <c r="I446" s="16"/>
      <c r="J446" s="16"/>
      <c r="K446" s="16"/>
      <c r="L446" s="16"/>
      <c r="M446" s="89"/>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row>
    <row r="447" ht="18.0" customHeight="1">
      <c r="A447" s="16"/>
      <c r="B447" s="28"/>
      <c r="C447" s="16"/>
      <c r="D447" s="28"/>
      <c r="E447" s="28"/>
      <c r="F447" s="28"/>
      <c r="G447" s="28"/>
      <c r="H447" s="16"/>
      <c r="I447" s="16"/>
      <c r="J447" s="16"/>
      <c r="K447" s="16"/>
      <c r="L447" s="16"/>
      <c r="M447" s="89"/>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row>
    <row r="448" ht="18.0" customHeight="1">
      <c r="A448" s="16"/>
      <c r="B448" s="28"/>
      <c r="C448" s="16"/>
      <c r="D448" s="28"/>
      <c r="E448" s="28"/>
      <c r="F448" s="28"/>
      <c r="G448" s="28"/>
      <c r="H448" s="16"/>
      <c r="I448" s="16"/>
      <c r="J448" s="16"/>
      <c r="K448" s="16"/>
      <c r="L448" s="16"/>
      <c r="M448" s="89"/>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row>
    <row r="449" ht="18.0" customHeight="1">
      <c r="A449" s="16"/>
      <c r="B449" s="28"/>
      <c r="C449" s="16"/>
      <c r="D449" s="28"/>
      <c r="E449" s="28"/>
      <c r="F449" s="28"/>
      <c r="G449" s="28"/>
      <c r="H449" s="16"/>
      <c r="I449" s="16"/>
      <c r="J449" s="16"/>
      <c r="K449" s="16"/>
      <c r="L449" s="16"/>
      <c r="M449" s="89"/>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row>
    <row r="450" ht="18.0" customHeight="1">
      <c r="A450" s="16"/>
      <c r="B450" s="28"/>
      <c r="C450" s="16"/>
      <c r="D450" s="28"/>
      <c r="E450" s="28"/>
      <c r="F450" s="28"/>
      <c r="G450" s="28"/>
      <c r="H450" s="16"/>
      <c r="I450" s="16"/>
      <c r="J450" s="16"/>
      <c r="K450" s="16"/>
      <c r="L450" s="16"/>
      <c r="M450" s="89"/>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row>
    <row r="451" ht="18.0" customHeight="1">
      <c r="A451" s="16"/>
      <c r="B451" s="28"/>
      <c r="C451" s="16"/>
      <c r="D451" s="28"/>
      <c r="E451" s="28"/>
      <c r="F451" s="28"/>
      <c r="G451" s="28"/>
      <c r="H451" s="16"/>
      <c r="I451" s="16"/>
      <c r="J451" s="16"/>
      <c r="K451" s="16"/>
      <c r="L451" s="16"/>
      <c r="M451" s="89"/>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row>
    <row r="452" ht="18.0" customHeight="1">
      <c r="A452" s="16"/>
      <c r="B452" s="28"/>
      <c r="C452" s="16"/>
      <c r="D452" s="28"/>
      <c r="E452" s="28"/>
      <c r="F452" s="28"/>
      <c r="G452" s="28"/>
      <c r="H452" s="16"/>
      <c r="I452" s="16"/>
      <c r="J452" s="16"/>
      <c r="K452" s="16"/>
      <c r="L452" s="16"/>
      <c r="M452" s="89"/>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row>
    <row r="453" ht="18.0" customHeight="1">
      <c r="A453" s="16"/>
      <c r="B453" s="28"/>
      <c r="C453" s="16"/>
      <c r="D453" s="28"/>
      <c r="E453" s="28"/>
      <c r="F453" s="28"/>
      <c r="G453" s="28"/>
      <c r="H453" s="16"/>
      <c r="I453" s="16"/>
      <c r="J453" s="16"/>
      <c r="K453" s="16"/>
      <c r="L453" s="16"/>
      <c r="M453" s="89"/>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row>
    <row r="454" ht="18.0" customHeight="1">
      <c r="A454" s="16"/>
      <c r="B454" s="28"/>
      <c r="C454" s="16"/>
      <c r="D454" s="28"/>
      <c r="E454" s="28"/>
      <c r="F454" s="28"/>
      <c r="G454" s="28"/>
      <c r="H454" s="16"/>
      <c r="I454" s="16"/>
      <c r="J454" s="16"/>
      <c r="K454" s="16"/>
      <c r="L454" s="16"/>
      <c r="M454" s="89"/>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row>
    <row r="455" ht="18.0" customHeight="1">
      <c r="A455" s="16"/>
      <c r="B455" s="28"/>
      <c r="C455" s="16"/>
      <c r="D455" s="28"/>
      <c r="E455" s="28"/>
      <c r="F455" s="28"/>
      <c r="G455" s="28"/>
      <c r="H455" s="16"/>
      <c r="I455" s="16"/>
      <c r="J455" s="16"/>
      <c r="K455" s="16"/>
      <c r="L455" s="16"/>
      <c r="M455" s="89"/>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row>
    <row r="456" ht="18.0" customHeight="1">
      <c r="A456" s="16"/>
      <c r="B456" s="28"/>
      <c r="C456" s="16"/>
      <c r="D456" s="28"/>
      <c r="E456" s="28"/>
      <c r="F456" s="28"/>
      <c r="G456" s="28"/>
      <c r="H456" s="16"/>
      <c r="I456" s="16"/>
      <c r="J456" s="16"/>
      <c r="K456" s="16"/>
      <c r="L456" s="16"/>
      <c r="M456" s="89"/>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row>
    <row r="457" ht="18.0" customHeight="1">
      <c r="A457" s="16"/>
      <c r="B457" s="28"/>
      <c r="C457" s="16"/>
      <c r="D457" s="28"/>
      <c r="E457" s="28"/>
      <c r="F457" s="28"/>
      <c r="G457" s="28"/>
      <c r="H457" s="16"/>
      <c r="I457" s="16"/>
      <c r="J457" s="16"/>
      <c r="K457" s="16"/>
      <c r="L457" s="16"/>
      <c r="M457" s="89"/>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row>
    <row r="458" ht="18.0" customHeight="1">
      <c r="A458" s="16"/>
      <c r="B458" s="28"/>
      <c r="C458" s="16"/>
      <c r="D458" s="28"/>
      <c r="E458" s="28"/>
      <c r="F458" s="28"/>
      <c r="G458" s="28"/>
      <c r="H458" s="16"/>
      <c r="I458" s="16"/>
      <c r="J458" s="16"/>
      <c r="K458" s="16"/>
      <c r="L458" s="16"/>
      <c r="M458" s="89"/>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row>
    <row r="459" ht="18.0" customHeight="1">
      <c r="A459" s="16"/>
      <c r="B459" s="28"/>
      <c r="C459" s="16"/>
      <c r="D459" s="28"/>
      <c r="E459" s="28"/>
      <c r="F459" s="28"/>
      <c r="G459" s="28"/>
      <c r="H459" s="16"/>
      <c r="I459" s="16"/>
      <c r="J459" s="16"/>
      <c r="K459" s="16"/>
      <c r="L459" s="16"/>
      <c r="M459" s="89"/>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row>
    <row r="460" ht="18.0" customHeight="1">
      <c r="A460" s="16"/>
      <c r="B460" s="28"/>
      <c r="C460" s="16"/>
      <c r="D460" s="28"/>
      <c r="E460" s="28"/>
      <c r="F460" s="28"/>
      <c r="G460" s="28"/>
      <c r="H460" s="16"/>
      <c r="I460" s="16"/>
      <c r="J460" s="16"/>
      <c r="K460" s="16"/>
      <c r="L460" s="16"/>
      <c r="M460" s="89"/>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row>
    <row r="461" ht="18.0" customHeight="1">
      <c r="A461" s="16"/>
      <c r="B461" s="28"/>
      <c r="C461" s="16"/>
      <c r="D461" s="28"/>
      <c r="E461" s="28"/>
      <c r="F461" s="28"/>
      <c r="G461" s="28"/>
      <c r="H461" s="16"/>
      <c r="I461" s="16"/>
      <c r="J461" s="16"/>
      <c r="K461" s="16"/>
      <c r="L461" s="16"/>
      <c r="M461" s="89"/>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row>
    <row r="462" ht="18.0" customHeight="1">
      <c r="A462" s="16"/>
      <c r="B462" s="28"/>
      <c r="C462" s="16"/>
      <c r="D462" s="28"/>
      <c r="E462" s="28"/>
      <c r="F462" s="28"/>
      <c r="G462" s="28"/>
      <c r="H462" s="16"/>
      <c r="I462" s="16"/>
      <c r="J462" s="16"/>
      <c r="K462" s="16"/>
      <c r="L462" s="16"/>
      <c r="M462" s="89"/>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row>
    <row r="463" ht="18.0" customHeight="1">
      <c r="A463" s="16"/>
      <c r="B463" s="28"/>
      <c r="C463" s="16"/>
      <c r="D463" s="28"/>
      <c r="E463" s="28"/>
      <c r="F463" s="28"/>
      <c r="G463" s="28"/>
      <c r="H463" s="16"/>
      <c r="I463" s="16"/>
      <c r="J463" s="16"/>
      <c r="K463" s="16"/>
      <c r="L463" s="16"/>
      <c r="M463" s="89"/>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row>
    <row r="464" ht="18.0" customHeight="1">
      <c r="A464" s="16"/>
      <c r="B464" s="28"/>
      <c r="C464" s="16"/>
      <c r="D464" s="28"/>
      <c r="E464" s="28"/>
      <c r="F464" s="28"/>
      <c r="G464" s="28"/>
      <c r="H464" s="16"/>
      <c r="I464" s="16"/>
      <c r="J464" s="16"/>
      <c r="K464" s="16"/>
      <c r="L464" s="16"/>
      <c r="M464" s="89"/>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row>
    <row r="465" ht="18.0" customHeight="1">
      <c r="A465" s="16"/>
      <c r="B465" s="28"/>
      <c r="C465" s="16"/>
      <c r="D465" s="28"/>
      <c r="E465" s="28"/>
      <c r="F465" s="28"/>
      <c r="G465" s="28"/>
      <c r="H465" s="16"/>
      <c r="I465" s="16"/>
      <c r="J465" s="16"/>
      <c r="K465" s="16"/>
      <c r="L465" s="16"/>
      <c r="M465" s="89"/>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row>
    <row r="466" ht="18.0" customHeight="1">
      <c r="A466" s="16"/>
      <c r="B466" s="28"/>
      <c r="C466" s="16"/>
      <c r="D466" s="28"/>
      <c r="E466" s="28"/>
      <c r="F466" s="28"/>
      <c r="G466" s="28"/>
      <c r="H466" s="16"/>
      <c r="I466" s="16"/>
      <c r="J466" s="16"/>
      <c r="K466" s="16"/>
      <c r="L466" s="16"/>
      <c r="M466" s="89"/>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row>
    <row r="467" ht="18.0" customHeight="1">
      <c r="A467" s="16"/>
      <c r="B467" s="28"/>
      <c r="C467" s="16"/>
      <c r="D467" s="28"/>
      <c r="E467" s="28"/>
      <c r="F467" s="28"/>
      <c r="G467" s="28"/>
      <c r="H467" s="16"/>
      <c r="I467" s="16"/>
      <c r="J467" s="16"/>
      <c r="K467" s="16"/>
      <c r="L467" s="16"/>
      <c r="M467" s="89"/>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row>
    <row r="468" ht="18.0" customHeight="1">
      <c r="A468" s="16"/>
      <c r="B468" s="28"/>
      <c r="C468" s="16"/>
      <c r="D468" s="28"/>
      <c r="E468" s="28"/>
      <c r="F468" s="28"/>
      <c r="G468" s="28"/>
      <c r="H468" s="16"/>
      <c r="I468" s="16"/>
      <c r="J468" s="16"/>
      <c r="K468" s="16"/>
      <c r="L468" s="16"/>
      <c r="M468" s="89"/>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row>
    <row r="469" ht="18.0" customHeight="1">
      <c r="A469" s="16"/>
      <c r="B469" s="28"/>
      <c r="C469" s="16"/>
      <c r="D469" s="28"/>
      <c r="E469" s="28"/>
      <c r="F469" s="28"/>
      <c r="G469" s="28"/>
      <c r="H469" s="16"/>
      <c r="I469" s="16"/>
      <c r="J469" s="16"/>
      <c r="K469" s="16"/>
      <c r="L469" s="16"/>
      <c r="M469" s="89"/>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row>
    <row r="470" ht="18.0" customHeight="1">
      <c r="A470" s="16"/>
      <c r="B470" s="28"/>
      <c r="C470" s="16"/>
      <c r="D470" s="28"/>
      <c r="E470" s="28"/>
      <c r="F470" s="28"/>
      <c r="G470" s="28"/>
      <c r="H470" s="16"/>
      <c r="I470" s="16"/>
      <c r="J470" s="16"/>
      <c r="K470" s="16"/>
      <c r="L470" s="16"/>
      <c r="M470" s="89"/>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row>
    <row r="471" ht="18.0" customHeight="1">
      <c r="A471" s="16"/>
      <c r="B471" s="28"/>
      <c r="C471" s="16"/>
      <c r="D471" s="28"/>
      <c r="E471" s="28"/>
      <c r="F471" s="28"/>
      <c r="G471" s="28"/>
      <c r="H471" s="16"/>
      <c r="I471" s="16"/>
      <c r="J471" s="16"/>
      <c r="K471" s="16"/>
      <c r="L471" s="16"/>
      <c r="M471" s="89"/>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row>
    <row r="472" ht="18.0" customHeight="1">
      <c r="A472" s="16"/>
      <c r="B472" s="28"/>
      <c r="C472" s="16"/>
      <c r="D472" s="28"/>
      <c r="E472" s="28"/>
      <c r="F472" s="28"/>
      <c r="G472" s="28"/>
      <c r="H472" s="16"/>
      <c r="I472" s="16"/>
      <c r="J472" s="16"/>
      <c r="K472" s="16"/>
      <c r="L472" s="16"/>
      <c r="M472" s="89"/>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row>
    <row r="473" ht="18.0" customHeight="1">
      <c r="A473" s="16"/>
      <c r="B473" s="28"/>
      <c r="C473" s="16"/>
      <c r="D473" s="28"/>
      <c r="E473" s="28"/>
      <c r="F473" s="28"/>
      <c r="G473" s="28"/>
      <c r="H473" s="16"/>
      <c r="I473" s="16"/>
      <c r="J473" s="16"/>
      <c r="K473" s="16"/>
      <c r="L473" s="16"/>
      <c r="M473" s="89"/>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row>
    <row r="474" ht="18.0" customHeight="1">
      <c r="A474" s="16"/>
      <c r="B474" s="28"/>
      <c r="C474" s="16"/>
      <c r="D474" s="28"/>
      <c r="E474" s="28"/>
      <c r="F474" s="28"/>
      <c r="G474" s="28"/>
      <c r="H474" s="16"/>
      <c r="I474" s="16"/>
      <c r="J474" s="16"/>
      <c r="K474" s="16"/>
      <c r="L474" s="16"/>
      <c r="M474" s="89"/>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row>
    <row r="475" ht="18.0" customHeight="1">
      <c r="A475" s="16"/>
      <c r="B475" s="28"/>
      <c r="C475" s="16"/>
      <c r="D475" s="28"/>
      <c r="E475" s="28"/>
      <c r="F475" s="28"/>
      <c r="G475" s="28"/>
      <c r="H475" s="16"/>
      <c r="I475" s="16"/>
      <c r="J475" s="16"/>
      <c r="K475" s="16"/>
      <c r="L475" s="16"/>
      <c r="M475" s="89"/>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row>
    <row r="476" ht="18.0" customHeight="1">
      <c r="A476" s="16"/>
      <c r="B476" s="28"/>
      <c r="C476" s="16"/>
      <c r="D476" s="28"/>
      <c r="E476" s="28"/>
      <c r="F476" s="28"/>
      <c r="G476" s="28"/>
      <c r="H476" s="16"/>
      <c r="I476" s="16"/>
      <c r="J476" s="16"/>
      <c r="K476" s="16"/>
      <c r="L476" s="16"/>
      <c r="M476" s="89"/>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row>
    <row r="477" ht="18.0" customHeight="1">
      <c r="A477" s="16"/>
      <c r="B477" s="28"/>
      <c r="C477" s="16"/>
      <c r="D477" s="28"/>
      <c r="E477" s="28"/>
      <c r="F477" s="28"/>
      <c r="G477" s="28"/>
      <c r="H477" s="16"/>
      <c r="I477" s="16"/>
      <c r="J477" s="16"/>
      <c r="K477" s="16"/>
      <c r="L477" s="16"/>
      <c r="M477" s="89"/>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row>
    <row r="478" ht="18.0" customHeight="1">
      <c r="A478" s="16"/>
      <c r="B478" s="28"/>
      <c r="C478" s="16"/>
      <c r="D478" s="28"/>
      <c r="E478" s="28"/>
      <c r="F478" s="28"/>
      <c r="G478" s="28"/>
      <c r="H478" s="16"/>
      <c r="I478" s="16"/>
      <c r="J478" s="16"/>
      <c r="K478" s="16"/>
      <c r="L478" s="16"/>
      <c r="M478" s="89"/>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row>
    <row r="479" ht="18.0" customHeight="1">
      <c r="A479" s="16"/>
      <c r="B479" s="28"/>
      <c r="C479" s="16"/>
      <c r="D479" s="28"/>
      <c r="E479" s="28"/>
      <c r="F479" s="28"/>
      <c r="G479" s="28"/>
      <c r="H479" s="16"/>
      <c r="I479" s="16"/>
      <c r="J479" s="16"/>
      <c r="K479" s="16"/>
      <c r="L479" s="16"/>
      <c r="M479" s="89"/>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row>
    <row r="480" ht="18.0" customHeight="1">
      <c r="A480" s="16"/>
      <c r="B480" s="28"/>
      <c r="C480" s="16"/>
      <c r="D480" s="28"/>
      <c r="E480" s="28"/>
      <c r="F480" s="28"/>
      <c r="G480" s="28"/>
      <c r="H480" s="16"/>
      <c r="I480" s="16"/>
      <c r="J480" s="16"/>
      <c r="K480" s="16"/>
      <c r="L480" s="16"/>
      <c r="M480" s="89"/>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row>
    <row r="481" ht="18.0" customHeight="1">
      <c r="A481" s="16"/>
      <c r="B481" s="28"/>
      <c r="C481" s="16"/>
      <c r="D481" s="28"/>
      <c r="E481" s="28"/>
      <c r="F481" s="28"/>
      <c r="G481" s="28"/>
      <c r="H481" s="16"/>
      <c r="I481" s="16"/>
      <c r="J481" s="16"/>
      <c r="K481" s="16"/>
      <c r="L481" s="16"/>
      <c r="M481" s="89"/>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row>
    <row r="482" ht="18.0" customHeight="1">
      <c r="A482" s="16"/>
      <c r="B482" s="28"/>
      <c r="C482" s="16"/>
      <c r="D482" s="28"/>
      <c r="E482" s="28"/>
      <c r="F482" s="28"/>
      <c r="G482" s="28"/>
      <c r="H482" s="16"/>
      <c r="I482" s="16"/>
      <c r="J482" s="16"/>
      <c r="K482" s="16"/>
      <c r="L482" s="16"/>
      <c r="M482" s="89"/>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row>
    <row r="483" ht="18.0" customHeight="1">
      <c r="A483" s="16"/>
      <c r="B483" s="28"/>
      <c r="C483" s="16"/>
      <c r="D483" s="28"/>
      <c r="E483" s="28"/>
      <c r="F483" s="28"/>
      <c r="G483" s="28"/>
      <c r="H483" s="16"/>
      <c r="I483" s="16"/>
      <c r="J483" s="16"/>
      <c r="K483" s="16"/>
      <c r="L483" s="16"/>
      <c r="M483" s="89"/>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row>
    <row r="484" ht="18.0" customHeight="1">
      <c r="A484" s="16"/>
      <c r="B484" s="28"/>
      <c r="C484" s="16"/>
      <c r="D484" s="28"/>
      <c r="E484" s="28"/>
      <c r="F484" s="28"/>
      <c r="G484" s="28"/>
      <c r="H484" s="16"/>
      <c r="I484" s="16"/>
      <c r="J484" s="16"/>
      <c r="K484" s="16"/>
      <c r="L484" s="16"/>
      <c r="M484" s="89"/>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row>
    <row r="485" ht="18.0" customHeight="1">
      <c r="A485" s="16"/>
      <c r="B485" s="28"/>
      <c r="C485" s="16"/>
      <c r="D485" s="28"/>
      <c r="E485" s="28"/>
      <c r="F485" s="28"/>
      <c r="G485" s="28"/>
      <c r="H485" s="16"/>
      <c r="I485" s="16"/>
      <c r="J485" s="16"/>
      <c r="K485" s="16"/>
      <c r="L485" s="16"/>
      <c r="M485" s="89"/>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row>
    <row r="486" ht="18.0" customHeight="1">
      <c r="A486" s="16"/>
      <c r="B486" s="28"/>
      <c r="C486" s="16"/>
      <c r="D486" s="28"/>
      <c r="E486" s="28"/>
      <c r="F486" s="28"/>
      <c r="G486" s="28"/>
      <c r="H486" s="16"/>
      <c r="I486" s="16"/>
      <c r="J486" s="16"/>
      <c r="K486" s="16"/>
      <c r="L486" s="16"/>
      <c r="M486" s="89"/>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row>
    <row r="487" ht="18.0" customHeight="1">
      <c r="A487" s="16"/>
      <c r="B487" s="28"/>
      <c r="C487" s="16"/>
      <c r="D487" s="28"/>
      <c r="E487" s="28"/>
      <c r="F487" s="28"/>
      <c r="G487" s="28"/>
      <c r="H487" s="16"/>
      <c r="I487" s="16"/>
      <c r="J487" s="16"/>
      <c r="K487" s="16"/>
      <c r="L487" s="16"/>
      <c r="M487" s="89"/>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row>
    <row r="488" ht="18.0" customHeight="1">
      <c r="A488" s="16"/>
      <c r="B488" s="28"/>
      <c r="C488" s="16"/>
      <c r="D488" s="28"/>
      <c r="E488" s="28"/>
      <c r="F488" s="28"/>
      <c r="G488" s="28"/>
      <c r="H488" s="16"/>
      <c r="I488" s="16"/>
      <c r="J488" s="16"/>
      <c r="K488" s="16"/>
      <c r="L488" s="16"/>
      <c r="M488" s="89"/>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row>
    <row r="489" ht="18.0" customHeight="1">
      <c r="A489" s="16"/>
      <c r="B489" s="28"/>
      <c r="C489" s="16"/>
      <c r="D489" s="28"/>
      <c r="E489" s="28"/>
      <c r="F489" s="28"/>
      <c r="G489" s="28"/>
      <c r="H489" s="16"/>
      <c r="I489" s="16"/>
      <c r="J489" s="16"/>
      <c r="K489" s="16"/>
      <c r="L489" s="16"/>
      <c r="M489" s="89"/>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row>
    <row r="490" ht="18.0" customHeight="1">
      <c r="A490" s="16"/>
      <c r="B490" s="28"/>
      <c r="C490" s="16"/>
      <c r="D490" s="28"/>
      <c r="E490" s="28"/>
      <c r="F490" s="28"/>
      <c r="G490" s="28"/>
      <c r="H490" s="16"/>
      <c r="I490" s="16"/>
      <c r="J490" s="16"/>
      <c r="K490" s="16"/>
      <c r="L490" s="16"/>
      <c r="M490" s="89"/>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row>
    <row r="491" ht="18.0" customHeight="1">
      <c r="A491" s="16"/>
      <c r="B491" s="28"/>
      <c r="C491" s="16"/>
      <c r="D491" s="28"/>
      <c r="E491" s="28"/>
      <c r="F491" s="28"/>
      <c r="G491" s="28"/>
      <c r="H491" s="16"/>
      <c r="I491" s="16"/>
      <c r="J491" s="16"/>
      <c r="K491" s="16"/>
      <c r="L491" s="16"/>
      <c r="M491" s="89"/>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row>
    <row r="492" ht="18.0" customHeight="1">
      <c r="A492" s="16"/>
      <c r="B492" s="28"/>
      <c r="C492" s="16"/>
      <c r="D492" s="28"/>
      <c r="E492" s="28"/>
      <c r="F492" s="28"/>
      <c r="G492" s="28"/>
      <c r="H492" s="16"/>
      <c r="I492" s="16"/>
      <c r="J492" s="16"/>
      <c r="K492" s="16"/>
      <c r="L492" s="16"/>
      <c r="M492" s="89"/>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row>
    <row r="493" ht="18.0" customHeight="1">
      <c r="A493" s="16"/>
      <c r="B493" s="28"/>
      <c r="C493" s="16"/>
      <c r="D493" s="28"/>
      <c r="E493" s="28"/>
      <c r="F493" s="28"/>
      <c r="G493" s="28"/>
      <c r="H493" s="16"/>
      <c r="I493" s="16"/>
      <c r="J493" s="16"/>
      <c r="K493" s="16"/>
      <c r="L493" s="16"/>
      <c r="M493" s="89"/>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row>
    <row r="494" ht="18.0" customHeight="1">
      <c r="A494" s="16"/>
      <c r="B494" s="28"/>
      <c r="C494" s="16"/>
      <c r="D494" s="28"/>
      <c r="E494" s="28"/>
      <c r="F494" s="28"/>
      <c r="G494" s="28"/>
      <c r="H494" s="16"/>
      <c r="I494" s="16"/>
      <c r="J494" s="16"/>
      <c r="K494" s="16"/>
      <c r="L494" s="16"/>
      <c r="M494" s="89"/>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row>
    <row r="495" ht="18.0" customHeight="1">
      <c r="A495" s="16"/>
      <c r="B495" s="28"/>
      <c r="C495" s="16"/>
      <c r="D495" s="28"/>
      <c r="E495" s="28"/>
      <c r="F495" s="28"/>
      <c r="G495" s="28"/>
      <c r="H495" s="16"/>
      <c r="I495" s="16"/>
      <c r="J495" s="16"/>
      <c r="K495" s="16"/>
      <c r="L495" s="16"/>
      <c r="M495" s="89"/>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row>
    <row r="496" ht="18.0" customHeight="1">
      <c r="A496" s="16"/>
      <c r="B496" s="28"/>
      <c r="C496" s="16"/>
      <c r="D496" s="28"/>
      <c r="E496" s="28"/>
      <c r="F496" s="28"/>
      <c r="G496" s="28"/>
      <c r="H496" s="16"/>
      <c r="I496" s="16"/>
      <c r="J496" s="16"/>
      <c r="K496" s="16"/>
      <c r="L496" s="16"/>
      <c r="M496" s="89"/>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row>
    <row r="497" ht="18.0" customHeight="1">
      <c r="A497" s="16"/>
      <c r="B497" s="28"/>
      <c r="C497" s="16"/>
      <c r="D497" s="28"/>
      <c r="E497" s="28"/>
      <c r="F497" s="28"/>
      <c r="G497" s="28"/>
      <c r="H497" s="16"/>
      <c r="I497" s="16"/>
      <c r="J497" s="16"/>
      <c r="K497" s="16"/>
      <c r="L497" s="16"/>
      <c r="M497" s="89"/>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row>
    <row r="498" ht="18.0" customHeight="1">
      <c r="A498" s="16"/>
      <c r="B498" s="28"/>
      <c r="C498" s="16"/>
      <c r="D498" s="28"/>
      <c r="E498" s="28"/>
      <c r="F498" s="28"/>
      <c r="G498" s="28"/>
      <c r="H498" s="16"/>
      <c r="I498" s="16"/>
      <c r="J498" s="16"/>
      <c r="K498" s="16"/>
      <c r="L498" s="16"/>
      <c r="M498" s="89"/>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row>
    <row r="499" ht="18.0" customHeight="1">
      <c r="A499" s="16"/>
      <c r="B499" s="28"/>
      <c r="C499" s="16"/>
      <c r="D499" s="28"/>
      <c r="E499" s="28"/>
      <c r="F499" s="28"/>
      <c r="G499" s="28"/>
      <c r="H499" s="16"/>
      <c r="I499" s="16"/>
      <c r="J499" s="16"/>
      <c r="K499" s="16"/>
      <c r="L499" s="16"/>
      <c r="M499" s="89"/>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row>
    <row r="500" ht="18.0" customHeight="1">
      <c r="A500" s="16"/>
      <c r="B500" s="28"/>
      <c r="C500" s="16"/>
      <c r="D500" s="28"/>
      <c r="E500" s="28"/>
      <c r="F500" s="28"/>
      <c r="G500" s="28"/>
      <c r="H500" s="16"/>
      <c r="I500" s="16"/>
      <c r="J500" s="16"/>
      <c r="K500" s="16"/>
      <c r="L500" s="16"/>
      <c r="M500" s="89"/>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row>
    <row r="501" ht="18.0" customHeight="1">
      <c r="A501" s="16"/>
      <c r="B501" s="28"/>
      <c r="C501" s="16"/>
      <c r="D501" s="28"/>
      <c r="E501" s="28"/>
      <c r="F501" s="28"/>
      <c r="G501" s="28"/>
      <c r="H501" s="16"/>
      <c r="I501" s="16"/>
      <c r="J501" s="16"/>
      <c r="K501" s="16"/>
      <c r="L501" s="16"/>
      <c r="M501" s="89"/>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row>
    <row r="502" ht="18.0" customHeight="1">
      <c r="A502" s="16"/>
      <c r="B502" s="28"/>
      <c r="C502" s="16"/>
      <c r="D502" s="28"/>
      <c r="E502" s="28"/>
      <c r="F502" s="28"/>
      <c r="G502" s="28"/>
      <c r="H502" s="16"/>
      <c r="I502" s="16"/>
      <c r="J502" s="16"/>
      <c r="K502" s="16"/>
      <c r="L502" s="16"/>
      <c r="M502" s="89"/>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row>
    <row r="503" ht="18.0" customHeight="1">
      <c r="A503" s="16"/>
      <c r="B503" s="28"/>
      <c r="C503" s="16"/>
      <c r="D503" s="28"/>
      <c r="E503" s="28"/>
      <c r="F503" s="28"/>
      <c r="G503" s="28"/>
      <c r="H503" s="16"/>
      <c r="I503" s="16"/>
      <c r="J503" s="16"/>
      <c r="K503" s="16"/>
      <c r="L503" s="16"/>
      <c r="M503" s="89"/>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row>
    <row r="504" ht="18.0" customHeight="1">
      <c r="A504" s="16"/>
      <c r="B504" s="28"/>
      <c r="C504" s="16"/>
      <c r="D504" s="28"/>
      <c r="E504" s="28"/>
      <c r="F504" s="28"/>
      <c r="G504" s="28"/>
      <c r="H504" s="16"/>
      <c r="I504" s="16"/>
      <c r="J504" s="16"/>
      <c r="K504" s="16"/>
      <c r="L504" s="16"/>
      <c r="M504" s="89"/>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row>
    <row r="505" ht="18.0" customHeight="1">
      <c r="A505" s="16"/>
      <c r="B505" s="28"/>
      <c r="C505" s="16"/>
      <c r="D505" s="28"/>
      <c r="E505" s="28"/>
      <c r="F505" s="28"/>
      <c r="G505" s="28"/>
      <c r="H505" s="16"/>
      <c r="I505" s="16"/>
      <c r="J505" s="16"/>
      <c r="K505" s="16"/>
      <c r="L505" s="16"/>
      <c r="M505" s="89"/>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row>
    <row r="506" ht="18.0" customHeight="1">
      <c r="A506" s="16"/>
      <c r="B506" s="28"/>
      <c r="C506" s="16"/>
      <c r="D506" s="28"/>
      <c r="E506" s="28"/>
      <c r="F506" s="28"/>
      <c r="G506" s="28"/>
      <c r="H506" s="16"/>
      <c r="I506" s="16"/>
      <c r="J506" s="16"/>
      <c r="K506" s="16"/>
      <c r="L506" s="16"/>
      <c r="M506" s="89"/>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row>
    <row r="507" ht="18.0" customHeight="1">
      <c r="A507" s="16"/>
      <c r="B507" s="28"/>
      <c r="C507" s="16"/>
      <c r="D507" s="28"/>
      <c r="E507" s="28"/>
      <c r="F507" s="28"/>
      <c r="G507" s="28"/>
      <c r="H507" s="16"/>
      <c r="I507" s="16"/>
      <c r="J507" s="16"/>
      <c r="K507" s="16"/>
      <c r="L507" s="16"/>
      <c r="M507" s="89"/>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row>
    <row r="508" ht="18.0" customHeight="1">
      <c r="A508" s="16"/>
      <c r="B508" s="28"/>
      <c r="C508" s="16"/>
      <c r="D508" s="28"/>
      <c r="E508" s="28"/>
      <c r="F508" s="28"/>
      <c r="G508" s="28"/>
      <c r="H508" s="16"/>
      <c r="I508" s="16"/>
      <c r="J508" s="16"/>
      <c r="K508" s="16"/>
      <c r="L508" s="16"/>
      <c r="M508" s="89"/>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row>
    <row r="509" ht="18.0" customHeight="1">
      <c r="A509" s="16"/>
      <c r="B509" s="28"/>
      <c r="C509" s="16"/>
      <c r="D509" s="28"/>
      <c r="E509" s="28"/>
      <c r="F509" s="28"/>
      <c r="G509" s="28"/>
      <c r="H509" s="16"/>
      <c r="I509" s="16"/>
      <c r="J509" s="16"/>
      <c r="K509" s="16"/>
      <c r="L509" s="16"/>
      <c r="M509" s="89"/>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row>
    <row r="510" ht="18.0" customHeight="1">
      <c r="A510" s="16"/>
      <c r="B510" s="28"/>
      <c r="C510" s="16"/>
      <c r="D510" s="28"/>
      <c r="E510" s="28"/>
      <c r="F510" s="28"/>
      <c r="G510" s="28"/>
      <c r="H510" s="16"/>
      <c r="I510" s="16"/>
      <c r="J510" s="16"/>
      <c r="K510" s="16"/>
      <c r="L510" s="16"/>
      <c r="M510" s="89"/>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row>
    <row r="511" ht="18.0" customHeight="1">
      <c r="A511" s="16"/>
      <c r="B511" s="28"/>
      <c r="C511" s="16"/>
      <c r="D511" s="28"/>
      <c r="E511" s="28"/>
      <c r="F511" s="28"/>
      <c r="G511" s="28"/>
      <c r="H511" s="16"/>
      <c r="I511" s="16"/>
      <c r="J511" s="16"/>
      <c r="K511" s="16"/>
      <c r="L511" s="16"/>
      <c r="M511" s="89"/>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row>
    <row r="512" ht="18.0" customHeight="1">
      <c r="A512" s="16"/>
      <c r="B512" s="28"/>
      <c r="C512" s="16"/>
      <c r="D512" s="28"/>
      <c r="E512" s="28"/>
      <c r="F512" s="28"/>
      <c r="G512" s="28"/>
      <c r="H512" s="16"/>
      <c r="I512" s="16"/>
      <c r="J512" s="16"/>
      <c r="K512" s="16"/>
      <c r="L512" s="16"/>
      <c r="M512" s="89"/>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row>
    <row r="513" ht="18.0" customHeight="1">
      <c r="A513" s="16"/>
      <c r="B513" s="28"/>
      <c r="C513" s="16"/>
      <c r="D513" s="28"/>
      <c r="E513" s="28"/>
      <c r="F513" s="28"/>
      <c r="G513" s="28"/>
      <c r="H513" s="16"/>
      <c r="I513" s="16"/>
      <c r="J513" s="16"/>
      <c r="K513" s="16"/>
      <c r="L513" s="16"/>
      <c r="M513" s="89"/>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row>
    <row r="514" ht="18.0" customHeight="1">
      <c r="A514" s="16"/>
      <c r="B514" s="28"/>
      <c r="C514" s="16"/>
      <c r="D514" s="28"/>
      <c r="E514" s="28"/>
      <c r="F514" s="28"/>
      <c r="G514" s="28"/>
      <c r="H514" s="16"/>
      <c r="I514" s="16"/>
      <c r="J514" s="16"/>
      <c r="K514" s="16"/>
      <c r="L514" s="16"/>
      <c r="M514" s="89"/>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row>
    <row r="515" ht="18.0" customHeight="1">
      <c r="A515" s="16"/>
      <c r="B515" s="28"/>
      <c r="C515" s="16"/>
      <c r="D515" s="28"/>
      <c r="E515" s="28"/>
      <c r="F515" s="28"/>
      <c r="G515" s="28"/>
      <c r="H515" s="16"/>
      <c r="I515" s="16"/>
      <c r="J515" s="16"/>
      <c r="K515" s="16"/>
      <c r="L515" s="16"/>
      <c r="M515" s="89"/>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row>
    <row r="516" ht="18.0" customHeight="1">
      <c r="A516" s="16"/>
      <c r="B516" s="28"/>
      <c r="C516" s="16"/>
      <c r="D516" s="28"/>
      <c r="E516" s="28"/>
      <c r="F516" s="28"/>
      <c r="G516" s="28"/>
      <c r="H516" s="16"/>
      <c r="I516" s="16"/>
      <c r="J516" s="16"/>
      <c r="K516" s="16"/>
      <c r="L516" s="16"/>
      <c r="M516" s="89"/>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row>
    <row r="517" ht="18.0" customHeight="1">
      <c r="A517" s="16"/>
      <c r="B517" s="28"/>
      <c r="C517" s="16"/>
      <c r="D517" s="28"/>
      <c r="E517" s="28"/>
      <c r="F517" s="28"/>
      <c r="G517" s="28"/>
      <c r="H517" s="16"/>
      <c r="I517" s="16"/>
      <c r="J517" s="16"/>
      <c r="K517" s="16"/>
      <c r="L517" s="16"/>
      <c r="M517" s="89"/>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row>
    <row r="518" ht="18.0" customHeight="1">
      <c r="A518" s="16"/>
      <c r="B518" s="28"/>
      <c r="C518" s="16"/>
      <c r="D518" s="28"/>
      <c r="E518" s="28"/>
      <c r="F518" s="28"/>
      <c r="G518" s="28"/>
      <c r="H518" s="16"/>
      <c r="I518" s="16"/>
      <c r="J518" s="16"/>
      <c r="K518" s="16"/>
      <c r="L518" s="16"/>
      <c r="M518" s="89"/>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row>
    <row r="519" ht="18.0" customHeight="1">
      <c r="A519" s="16"/>
      <c r="B519" s="28"/>
      <c r="C519" s="16"/>
      <c r="D519" s="28"/>
      <c r="E519" s="28"/>
      <c r="F519" s="28"/>
      <c r="G519" s="28"/>
      <c r="H519" s="16"/>
      <c r="I519" s="16"/>
      <c r="J519" s="16"/>
      <c r="K519" s="16"/>
      <c r="L519" s="16"/>
      <c r="M519" s="89"/>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row>
    <row r="520" ht="18.0" customHeight="1">
      <c r="A520" s="16"/>
      <c r="B520" s="28"/>
      <c r="C520" s="16"/>
      <c r="D520" s="28"/>
      <c r="E520" s="28"/>
      <c r="F520" s="28"/>
      <c r="G520" s="28"/>
      <c r="H520" s="16"/>
      <c r="I520" s="16"/>
      <c r="J520" s="16"/>
      <c r="K520" s="16"/>
      <c r="L520" s="16"/>
      <c r="M520" s="89"/>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row>
    <row r="521" ht="18.0" customHeight="1">
      <c r="A521" s="16"/>
      <c r="B521" s="28"/>
      <c r="C521" s="16"/>
      <c r="D521" s="28"/>
      <c r="E521" s="28"/>
      <c r="F521" s="28"/>
      <c r="G521" s="28"/>
      <c r="H521" s="16"/>
      <c r="I521" s="16"/>
      <c r="J521" s="16"/>
      <c r="K521" s="16"/>
      <c r="L521" s="16"/>
      <c r="M521" s="89"/>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row>
    <row r="522" ht="18.0" customHeight="1">
      <c r="A522" s="16"/>
      <c r="B522" s="28"/>
      <c r="C522" s="16"/>
      <c r="D522" s="28"/>
      <c r="E522" s="28"/>
      <c r="F522" s="28"/>
      <c r="G522" s="28"/>
      <c r="H522" s="16"/>
      <c r="I522" s="16"/>
      <c r="J522" s="16"/>
      <c r="K522" s="16"/>
      <c r="L522" s="16"/>
      <c r="M522" s="89"/>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row>
    <row r="523" ht="18.0" customHeight="1">
      <c r="A523" s="16"/>
      <c r="B523" s="28"/>
      <c r="C523" s="16"/>
      <c r="D523" s="28"/>
      <c r="E523" s="28"/>
      <c r="F523" s="28"/>
      <c r="G523" s="28"/>
      <c r="H523" s="16"/>
      <c r="I523" s="16"/>
      <c r="J523" s="16"/>
      <c r="K523" s="16"/>
      <c r="L523" s="16"/>
      <c r="M523" s="89"/>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row>
    <row r="524" ht="18.0" customHeight="1">
      <c r="A524" s="16"/>
      <c r="B524" s="28"/>
      <c r="C524" s="16"/>
      <c r="D524" s="28"/>
      <c r="E524" s="28"/>
      <c r="F524" s="28"/>
      <c r="G524" s="28"/>
      <c r="H524" s="16"/>
      <c r="I524" s="16"/>
      <c r="J524" s="16"/>
      <c r="K524" s="16"/>
      <c r="L524" s="16"/>
      <c r="M524" s="89"/>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row>
    <row r="525" ht="18.0" customHeight="1">
      <c r="A525" s="16"/>
      <c r="B525" s="28"/>
      <c r="C525" s="16"/>
      <c r="D525" s="28"/>
      <c r="E525" s="28"/>
      <c r="F525" s="28"/>
      <c r="G525" s="28"/>
      <c r="H525" s="16"/>
      <c r="I525" s="16"/>
      <c r="J525" s="16"/>
      <c r="K525" s="16"/>
      <c r="L525" s="16"/>
      <c r="M525" s="89"/>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row>
    <row r="526" ht="18.0" customHeight="1">
      <c r="A526" s="16"/>
      <c r="B526" s="28"/>
      <c r="C526" s="16"/>
      <c r="D526" s="28"/>
      <c r="E526" s="28"/>
      <c r="F526" s="28"/>
      <c r="G526" s="28"/>
      <c r="H526" s="16"/>
      <c r="I526" s="16"/>
      <c r="J526" s="16"/>
      <c r="K526" s="16"/>
      <c r="L526" s="16"/>
      <c r="M526" s="89"/>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row>
    <row r="527" ht="18.0" customHeight="1">
      <c r="A527" s="16"/>
      <c r="B527" s="28"/>
      <c r="C527" s="16"/>
      <c r="D527" s="28"/>
      <c r="E527" s="28"/>
      <c r="F527" s="28"/>
      <c r="G527" s="28"/>
      <c r="H527" s="16"/>
      <c r="I527" s="16"/>
      <c r="J527" s="16"/>
      <c r="K527" s="16"/>
      <c r="L527" s="16"/>
      <c r="M527" s="89"/>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row>
    <row r="528" ht="18.0" customHeight="1">
      <c r="A528" s="16"/>
      <c r="B528" s="28"/>
      <c r="C528" s="16"/>
      <c r="D528" s="28"/>
      <c r="E528" s="28"/>
      <c r="F528" s="28"/>
      <c r="G528" s="28"/>
      <c r="H528" s="16"/>
      <c r="I528" s="16"/>
      <c r="J528" s="16"/>
      <c r="K528" s="16"/>
      <c r="L528" s="16"/>
      <c r="M528" s="89"/>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row>
    <row r="529" ht="18.0" customHeight="1">
      <c r="A529" s="16"/>
      <c r="B529" s="28"/>
      <c r="C529" s="16"/>
      <c r="D529" s="28"/>
      <c r="E529" s="28"/>
      <c r="F529" s="28"/>
      <c r="G529" s="28"/>
      <c r="H529" s="16"/>
      <c r="I529" s="16"/>
      <c r="J529" s="16"/>
      <c r="K529" s="16"/>
      <c r="L529" s="16"/>
      <c r="M529" s="89"/>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row>
    <row r="530" ht="18.0" customHeight="1">
      <c r="A530" s="16"/>
      <c r="B530" s="28"/>
      <c r="C530" s="16"/>
      <c r="D530" s="28"/>
      <c r="E530" s="28"/>
      <c r="F530" s="28"/>
      <c r="G530" s="28"/>
      <c r="H530" s="16"/>
      <c r="I530" s="16"/>
      <c r="J530" s="16"/>
      <c r="K530" s="16"/>
      <c r="L530" s="16"/>
      <c r="M530" s="89"/>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row>
    <row r="531" ht="18.0" customHeight="1">
      <c r="A531" s="16"/>
      <c r="B531" s="28"/>
      <c r="C531" s="16"/>
      <c r="D531" s="28"/>
      <c r="E531" s="28"/>
      <c r="F531" s="28"/>
      <c r="G531" s="28"/>
      <c r="H531" s="16"/>
      <c r="I531" s="16"/>
      <c r="J531" s="16"/>
      <c r="K531" s="16"/>
      <c r="L531" s="16"/>
      <c r="M531" s="89"/>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row>
    <row r="532" ht="18.0" customHeight="1">
      <c r="A532" s="16"/>
      <c r="B532" s="28"/>
      <c r="C532" s="16"/>
      <c r="D532" s="28"/>
      <c r="E532" s="28"/>
      <c r="F532" s="28"/>
      <c r="G532" s="28"/>
      <c r="H532" s="16"/>
      <c r="I532" s="16"/>
      <c r="J532" s="16"/>
      <c r="K532" s="16"/>
      <c r="L532" s="16"/>
      <c r="M532" s="89"/>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row>
    <row r="533" ht="18.0" customHeight="1">
      <c r="A533" s="16"/>
      <c r="B533" s="28"/>
      <c r="C533" s="16"/>
      <c r="D533" s="28"/>
      <c r="E533" s="28"/>
      <c r="F533" s="28"/>
      <c r="G533" s="28"/>
      <c r="H533" s="16"/>
      <c r="I533" s="16"/>
      <c r="J533" s="16"/>
      <c r="K533" s="16"/>
      <c r="L533" s="16"/>
      <c r="M533" s="89"/>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row>
    <row r="534" ht="18.0" customHeight="1">
      <c r="A534" s="16"/>
      <c r="B534" s="28"/>
      <c r="C534" s="16"/>
      <c r="D534" s="28"/>
      <c r="E534" s="28"/>
      <c r="F534" s="28"/>
      <c r="G534" s="28"/>
      <c r="H534" s="16"/>
      <c r="I534" s="16"/>
      <c r="J534" s="16"/>
      <c r="K534" s="16"/>
      <c r="L534" s="16"/>
      <c r="M534" s="89"/>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row>
    <row r="535" ht="18.0" customHeight="1">
      <c r="A535" s="16"/>
      <c r="B535" s="28"/>
      <c r="C535" s="16"/>
      <c r="D535" s="28"/>
      <c r="E535" s="28"/>
      <c r="F535" s="28"/>
      <c r="G535" s="28"/>
      <c r="H535" s="16"/>
      <c r="I535" s="16"/>
      <c r="J535" s="16"/>
      <c r="K535" s="16"/>
      <c r="L535" s="16"/>
      <c r="M535" s="89"/>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row>
    <row r="536" ht="18.0" customHeight="1">
      <c r="A536" s="16"/>
      <c r="B536" s="28"/>
      <c r="C536" s="16"/>
      <c r="D536" s="28"/>
      <c r="E536" s="28"/>
      <c r="F536" s="28"/>
      <c r="G536" s="28"/>
      <c r="H536" s="16"/>
      <c r="I536" s="16"/>
      <c r="J536" s="16"/>
      <c r="K536" s="16"/>
      <c r="L536" s="16"/>
      <c r="M536" s="89"/>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row>
    <row r="537" ht="18.0" customHeight="1">
      <c r="A537" s="16"/>
      <c r="B537" s="28"/>
      <c r="C537" s="16"/>
      <c r="D537" s="28"/>
      <c r="E537" s="28"/>
      <c r="F537" s="28"/>
      <c r="G537" s="28"/>
      <c r="H537" s="16"/>
      <c r="I537" s="16"/>
      <c r="J537" s="16"/>
      <c r="K537" s="16"/>
      <c r="L537" s="16"/>
      <c r="M537" s="89"/>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row>
    <row r="538" ht="18.0" customHeight="1">
      <c r="A538" s="16"/>
      <c r="B538" s="28"/>
      <c r="C538" s="16"/>
      <c r="D538" s="28"/>
      <c r="E538" s="28"/>
      <c r="F538" s="28"/>
      <c r="G538" s="28"/>
      <c r="H538" s="16"/>
      <c r="I538" s="16"/>
      <c r="J538" s="16"/>
      <c r="K538" s="16"/>
      <c r="L538" s="16"/>
      <c r="M538" s="89"/>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row>
    <row r="539" ht="18.0" customHeight="1">
      <c r="A539" s="16"/>
      <c r="B539" s="28"/>
      <c r="C539" s="16"/>
      <c r="D539" s="28"/>
      <c r="E539" s="28"/>
      <c r="F539" s="28"/>
      <c r="G539" s="28"/>
      <c r="H539" s="16"/>
      <c r="I539" s="16"/>
      <c r="J539" s="16"/>
      <c r="K539" s="16"/>
      <c r="L539" s="16"/>
      <c r="M539" s="89"/>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row>
    <row r="540" ht="18.0" customHeight="1">
      <c r="A540" s="16"/>
      <c r="B540" s="28"/>
      <c r="C540" s="16"/>
      <c r="D540" s="28"/>
      <c r="E540" s="28"/>
      <c r="F540" s="28"/>
      <c r="G540" s="28"/>
      <c r="H540" s="16"/>
      <c r="I540" s="16"/>
      <c r="J540" s="16"/>
      <c r="K540" s="16"/>
      <c r="L540" s="16"/>
      <c r="M540" s="89"/>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row>
    <row r="541" ht="18.0" customHeight="1">
      <c r="A541" s="16"/>
      <c r="B541" s="28"/>
      <c r="C541" s="16"/>
      <c r="D541" s="28"/>
      <c r="E541" s="28"/>
      <c r="F541" s="28"/>
      <c r="G541" s="28"/>
      <c r="H541" s="16"/>
      <c r="I541" s="16"/>
      <c r="J541" s="16"/>
      <c r="K541" s="16"/>
      <c r="L541" s="16"/>
      <c r="M541" s="89"/>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row>
    <row r="542" ht="18.0" customHeight="1">
      <c r="A542" s="16"/>
      <c r="B542" s="28"/>
      <c r="C542" s="16"/>
      <c r="D542" s="28"/>
      <c r="E542" s="28"/>
      <c r="F542" s="28"/>
      <c r="G542" s="28"/>
      <c r="H542" s="16"/>
      <c r="I542" s="16"/>
      <c r="J542" s="16"/>
      <c r="K542" s="16"/>
      <c r="L542" s="16"/>
      <c r="M542" s="89"/>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row>
    <row r="543" ht="18.0" customHeight="1">
      <c r="A543" s="16"/>
      <c r="B543" s="28"/>
      <c r="C543" s="16"/>
      <c r="D543" s="28"/>
      <c r="E543" s="28"/>
      <c r="F543" s="28"/>
      <c r="G543" s="28"/>
      <c r="H543" s="16"/>
      <c r="I543" s="16"/>
      <c r="J543" s="16"/>
      <c r="K543" s="16"/>
      <c r="L543" s="16"/>
      <c r="M543" s="89"/>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row>
    <row r="544" ht="18.0" customHeight="1">
      <c r="A544" s="16"/>
      <c r="B544" s="28"/>
      <c r="C544" s="16"/>
      <c r="D544" s="28"/>
      <c r="E544" s="28"/>
      <c r="F544" s="28"/>
      <c r="G544" s="28"/>
      <c r="H544" s="16"/>
      <c r="I544" s="16"/>
      <c r="J544" s="16"/>
      <c r="K544" s="16"/>
      <c r="L544" s="16"/>
      <c r="M544" s="89"/>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row>
    <row r="545" ht="18.0" customHeight="1">
      <c r="A545" s="16"/>
      <c r="B545" s="28"/>
      <c r="C545" s="16"/>
      <c r="D545" s="28"/>
      <c r="E545" s="28"/>
      <c r="F545" s="28"/>
      <c r="G545" s="28"/>
      <c r="H545" s="16"/>
      <c r="I545" s="16"/>
      <c r="J545" s="16"/>
      <c r="K545" s="16"/>
      <c r="L545" s="16"/>
      <c r="M545" s="89"/>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row>
    <row r="546" ht="18.0" customHeight="1">
      <c r="A546" s="16"/>
      <c r="B546" s="28"/>
      <c r="C546" s="16"/>
      <c r="D546" s="28"/>
      <c r="E546" s="28"/>
      <c r="F546" s="28"/>
      <c r="G546" s="28"/>
      <c r="H546" s="16"/>
      <c r="I546" s="16"/>
      <c r="J546" s="16"/>
      <c r="K546" s="16"/>
      <c r="L546" s="16"/>
      <c r="M546" s="89"/>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row>
    <row r="547" ht="18.0" customHeight="1">
      <c r="A547" s="16"/>
      <c r="B547" s="28"/>
      <c r="C547" s="16"/>
      <c r="D547" s="28"/>
      <c r="E547" s="28"/>
      <c r="F547" s="28"/>
      <c r="G547" s="28"/>
      <c r="H547" s="16"/>
      <c r="I547" s="16"/>
      <c r="J547" s="16"/>
      <c r="K547" s="16"/>
      <c r="L547" s="16"/>
      <c r="M547" s="89"/>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row>
    <row r="548" ht="18.0" customHeight="1">
      <c r="A548" s="16"/>
      <c r="B548" s="28"/>
      <c r="C548" s="16"/>
      <c r="D548" s="28"/>
      <c r="E548" s="28"/>
      <c r="F548" s="28"/>
      <c r="G548" s="28"/>
      <c r="H548" s="16"/>
      <c r="I548" s="16"/>
      <c r="J548" s="16"/>
      <c r="K548" s="16"/>
      <c r="L548" s="16"/>
      <c r="M548" s="89"/>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row>
    <row r="549" ht="18.0" customHeight="1">
      <c r="A549" s="16"/>
      <c r="B549" s="28"/>
      <c r="C549" s="16"/>
      <c r="D549" s="28"/>
      <c r="E549" s="28"/>
      <c r="F549" s="28"/>
      <c r="G549" s="28"/>
      <c r="H549" s="16"/>
      <c r="I549" s="16"/>
      <c r="J549" s="16"/>
      <c r="K549" s="16"/>
      <c r="L549" s="16"/>
      <c r="M549" s="89"/>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row>
    <row r="550" ht="18.0" customHeight="1">
      <c r="A550" s="16"/>
      <c r="B550" s="28"/>
      <c r="C550" s="16"/>
      <c r="D550" s="28"/>
      <c r="E550" s="28"/>
      <c r="F550" s="28"/>
      <c r="G550" s="28"/>
      <c r="H550" s="16"/>
      <c r="I550" s="16"/>
      <c r="J550" s="16"/>
      <c r="K550" s="16"/>
      <c r="L550" s="16"/>
      <c r="M550" s="89"/>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row>
    <row r="551" ht="18.0" customHeight="1">
      <c r="A551" s="16"/>
      <c r="B551" s="28"/>
      <c r="C551" s="16"/>
      <c r="D551" s="28"/>
      <c r="E551" s="28"/>
      <c r="F551" s="28"/>
      <c r="G551" s="28"/>
      <c r="H551" s="16"/>
      <c r="I551" s="16"/>
      <c r="J551" s="16"/>
      <c r="K551" s="16"/>
      <c r="L551" s="16"/>
      <c r="M551" s="89"/>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row>
    <row r="552" ht="18.0" customHeight="1">
      <c r="A552" s="16"/>
      <c r="B552" s="28"/>
      <c r="C552" s="16"/>
      <c r="D552" s="28"/>
      <c r="E552" s="28"/>
      <c r="F552" s="28"/>
      <c r="G552" s="28"/>
      <c r="H552" s="16"/>
      <c r="I552" s="16"/>
      <c r="J552" s="16"/>
      <c r="K552" s="16"/>
      <c r="L552" s="16"/>
      <c r="M552" s="89"/>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row>
    <row r="553" ht="18.0" customHeight="1">
      <c r="A553" s="16"/>
      <c r="B553" s="28"/>
      <c r="C553" s="16"/>
      <c r="D553" s="28"/>
      <c r="E553" s="28"/>
      <c r="F553" s="28"/>
      <c r="G553" s="28"/>
      <c r="H553" s="16"/>
      <c r="I553" s="16"/>
      <c r="J553" s="16"/>
      <c r="K553" s="16"/>
      <c r="L553" s="16"/>
      <c r="M553" s="89"/>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row>
    <row r="554" ht="18.0" customHeight="1">
      <c r="A554" s="16"/>
      <c r="B554" s="28"/>
      <c r="C554" s="16"/>
      <c r="D554" s="28"/>
      <c r="E554" s="28"/>
      <c r="F554" s="28"/>
      <c r="G554" s="28"/>
      <c r="H554" s="16"/>
      <c r="I554" s="16"/>
      <c r="J554" s="16"/>
      <c r="K554" s="16"/>
      <c r="L554" s="16"/>
      <c r="M554" s="89"/>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row>
    <row r="555" ht="18.0" customHeight="1">
      <c r="A555" s="16"/>
      <c r="B555" s="28"/>
      <c r="C555" s="16"/>
      <c r="D555" s="28"/>
      <c r="E555" s="28"/>
      <c r="F555" s="28"/>
      <c r="G555" s="28"/>
      <c r="H555" s="16"/>
      <c r="I555" s="16"/>
      <c r="J555" s="16"/>
      <c r="K555" s="16"/>
      <c r="L555" s="16"/>
      <c r="M555" s="89"/>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row>
    <row r="556" ht="18.0" customHeight="1">
      <c r="A556" s="16"/>
      <c r="B556" s="28"/>
      <c r="C556" s="16"/>
      <c r="D556" s="28"/>
      <c r="E556" s="28"/>
      <c r="F556" s="28"/>
      <c r="G556" s="28"/>
      <c r="H556" s="16"/>
      <c r="I556" s="16"/>
      <c r="J556" s="16"/>
      <c r="K556" s="16"/>
      <c r="L556" s="16"/>
      <c r="M556" s="89"/>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row>
    <row r="557" ht="18.0" customHeight="1">
      <c r="A557" s="16"/>
      <c r="B557" s="28"/>
      <c r="C557" s="16"/>
      <c r="D557" s="28"/>
      <c r="E557" s="28"/>
      <c r="F557" s="28"/>
      <c r="G557" s="28"/>
      <c r="H557" s="16"/>
      <c r="I557" s="16"/>
      <c r="J557" s="16"/>
      <c r="K557" s="16"/>
      <c r="L557" s="16"/>
      <c r="M557" s="89"/>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row>
    <row r="558" ht="18.0" customHeight="1">
      <c r="A558" s="16"/>
      <c r="B558" s="28"/>
      <c r="C558" s="16"/>
      <c r="D558" s="28"/>
      <c r="E558" s="28"/>
      <c r="F558" s="28"/>
      <c r="G558" s="28"/>
      <c r="H558" s="16"/>
      <c r="I558" s="16"/>
      <c r="J558" s="16"/>
      <c r="K558" s="16"/>
      <c r="L558" s="16"/>
      <c r="M558" s="89"/>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row>
    <row r="559" ht="18.0" customHeight="1">
      <c r="A559" s="16"/>
      <c r="B559" s="28"/>
      <c r="C559" s="16"/>
      <c r="D559" s="28"/>
      <c r="E559" s="28"/>
      <c r="F559" s="28"/>
      <c r="G559" s="28"/>
      <c r="H559" s="16"/>
      <c r="I559" s="16"/>
      <c r="J559" s="16"/>
      <c r="K559" s="16"/>
      <c r="L559" s="16"/>
      <c r="M559" s="89"/>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row>
    <row r="560" ht="18.0" customHeight="1">
      <c r="A560" s="16"/>
      <c r="B560" s="28"/>
      <c r="C560" s="16"/>
      <c r="D560" s="28"/>
      <c r="E560" s="28"/>
      <c r="F560" s="28"/>
      <c r="G560" s="28"/>
      <c r="H560" s="16"/>
      <c r="I560" s="16"/>
      <c r="J560" s="16"/>
      <c r="K560" s="16"/>
      <c r="L560" s="16"/>
      <c r="M560" s="89"/>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row>
    <row r="561" ht="18.0" customHeight="1">
      <c r="A561" s="16"/>
      <c r="B561" s="28"/>
      <c r="C561" s="16"/>
      <c r="D561" s="28"/>
      <c r="E561" s="28"/>
      <c r="F561" s="28"/>
      <c r="G561" s="28"/>
      <c r="H561" s="16"/>
      <c r="I561" s="16"/>
      <c r="J561" s="16"/>
      <c r="K561" s="16"/>
      <c r="L561" s="16"/>
      <c r="M561" s="89"/>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row>
    <row r="562" ht="18.0" customHeight="1">
      <c r="A562" s="16"/>
      <c r="B562" s="28"/>
      <c r="C562" s="16"/>
      <c r="D562" s="28"/>
      <c r="E562" s="28"/>
      <c r="F562" s="28"/>
      <c r="G562" s="28"/>
      <c r="H562" s="16"/>
      <c r="I562" s="16"/>
      <c r="J562" s="16"/>
      <c r="K562" s="16"/>
      <c r="L562" s="16"/>
      <c r="M562" s="89"/>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row>
    <row r="563" ht="18.0" customHeight="1">
      <c r="A563" s="16"/>
      <c r="B563" s="28"/>
      <c r="C563" s="16"/>
      <c r="D563" s="28"/>
      <c r="E563" s="28"/>
      <c r="F563" s="28"/>
      <c r="G563" s="28"/>
      <c r="H563" s="16"/>
      <c r="I563" s="16"/>
      <c r="J563" s="16"/>
      <c r="K563" s="16"/>
      <c r="L563" s="16"/>
      <c r="M563" s="89"/>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row>
    <row r="564" ht="18.0" customHeight="1">
      <c r="A564" s="16"/>
      <c r="B564" s="28"/>
      <c r="C564" s="16"/>
      <c r="D564" s="28"/>
      <c r="E564" s="28"/>
      <c r="F564" s="28"/>
      <c r="G564" s="28"/>
      <c r="H564" s="16"/>
      <c r="I564" s="16"/>
      <c r="J564" s="16"/>
      <c r="K564" s="16"/>
      <c r="L564" s="16"/>
      <c r="M564" s="89"/>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row>
    <row r="565" ht="18.0" customHeight="1">
      <c r="A565" s="16"/>
      <c r="B565" s="28"/>
      <c r="C565" s="16"/>
      <c r="D565" s="28"/>
      <c r="E565" s="28"/>
      <c r="F565" s="28"/>
      <c r="G565" s="28"/>
      <c r="H565" s="16"/>
      <c r="I565" s="16"/>
      <c r="J565" s="16"/>
      <c r="K565" s="16"/>
      <c r="L565" s="16"/>
      <c r="M565" s="89"/>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row>
    <row r="566" ht="18.0" customHeight="1">
      <c r="A566" s="16"/>
      <c r="B566" s="28"/>
      <c r="C566" s="16"/>
      <c r="D566" s="28"/>
      <c r="E566" s="28"/>
      <c r="F566" s="28"/>
      <c r="G566" s="28"/>
      <c r="H566" s="16"/>
      <c r="I566" s="16"/>
      <c r="J566" s="16"/>
      <c r="K566" s="16"/>
      <c r="L566" s="16"/>
      <c r="M566" s="89"/>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row>
    <row r="567" ht="18.0" customHeight="1">
      <c r="A567" s="16"/>
      <c r="B567" s="28"/>
      <c r="C567" s="16"/>
      <c r="D567" s="28"/>
      <c r="E567" s="28"/>
      <c r="F567" s="28"/>
      <c r="G567" s="28"/>
      <c r="H567" s="16"/>
      <c r="I567" s="16"/>
      <c r="J567" s="16"/>
      <c r="K567" s="16"/>
      <c r="L567" s="16"/>
      <c r="M567" s="89"/>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row>
    <row r="568" ht="18.0" customHeight="1">
      <c r="A568" s="16"/>
      <c r="B568" s="28"/>
      <c r="C568" s="16"/>
      <c r="D568" s="28"/>
      <c r="E568" s="28"/>
      <c r="F568" s="28"/>
      <c r="G568" s="28"/>
      <c r="H568" s="16"/>
      <c r="I568" s="16"/>
      <c r="J568" s="16"/>
      <c r="K568" s="16"/>
      <c r="L568" s="16"/>
      <c r="M568" s="89"/>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row>
    <row r="569" ht="18.0" customHeight="1">
      <c r="A569" s="16"/>
      <c r="B569" s="28"/>
      <c r="C569" s="16"/>
      <c r="D569" s="28"/>
      <c r="E569" s="28"/>
      <c r="F569" s="28"/>
      <c r="G569" s="28"/>
      <c r="H569" s="16"/>
      <c r="I569" s="16"/>
      <c r="J569" s="16"/>
      <c r="K569" s="16"/>
      <c r="L569" s="16"/>
      <c r="M569" s="89"/>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row>
    <row r="570" ht="18.0" customHeight="1">
      <c r="A570" s="16"/>
      <c r="B570" s="28"/>
      <c r="C570" s="16"/>
      <c r="D570" s="28"/>
      <c r="E570" s="28"/>
      <c r="F570" s="28"/>
      <c r="G570" s="28"/>
      <c r="H570" s="16"/>
      <c r="I570" s="16"/>
      <c r="J570" s="16"/>
      <c r="K570" s="16"/>
      <c r="L570" s="16"/>
      <c r="M570" s="89"/>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row>
    <row r="571" ht="18.0" customHeight="1">
      <c r="A571" s="16"/>
      <c r="B571" s="28"/>
      <c r="C571" s="16"/>
      <c r="D571" s="28"/>
      <c r="E571" s="28"/>
      <c r="F571" s="28"/>
      <c r="G571" s="28"/>
      <c r="H571" s="16"/>
      <c r="I571" s="16"/>
      <c r="J571" s="16"/>
      <c r="K571" s="16"/>
      <c r="L571" s="16"/>
      <c r="M571" s="89"/>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row>
    <row r="572" ht="18.0" customHeight="1">
      <c r="A572" s="16"/>
      <c r="B572" s="28"/>
      <c r="C572" s="16"/>
      <c r="D572" s="28"/>
      <c r="E572" s="28"/>
      <c r="F572" s="28"/>
      <c r="G572" s="28"/>
      <c r="H572" s="16"/>
      <c r="I572" s="16"/>
      <c r="J572" s="16"/>
      <c r="K572" s="16"/>
      <c r="L572" s="16"/>
      <c r="M572" s="89"/>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row>
    <row r="573" ht="18.0" customHeight="1">
      <c r="A573" s="16"/>
      <c r="B573" s="28"/>
      <c r="C573" s="16"/>
      <c r="D573" s="28"/>
      <c r="E573" s="28"/>
      <c r="F573" s="28"/>
      <c r="G573" s="28"/>
      <c r="H573" s="16"/>
      <c r="I573" s="16"/>
      <c r="J573" s="16"/>
      <c r="K573" s="16"/>
      <c r="L573" s="16"/>
      <c r="M573" s="89"/>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row>
    <row r="574" ht="18.0" customHeight="1">
      <c r="A574" s="16"/>
      <c r="B574" s="28"/>
      <c r="C574" s="16"/>
      <c r="D574" s="28"/>
      <c r="E574" s="28"/>
      <c r="F574" s="28"/>
      <c r="G574" s="28"/>
      <c r="H574" s="16"/>
      <c r="I574" s="16"/>
      <c r="J574" s="16"/>
      <c r="K574" s="16"/>
      <c r="L574" s="16"/>
      <c r="M574" s="89"/>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row>
    <row r="575" ht="18.0" customHeight="1">
      <c r="A575" s="16"/>
      <c r="B575" s="28"/>
      <c r="C575" s="16"/>
      <c r="D575" s="28"/>
      <c r="E575" s="28"/>
      <c r="F575" s="28"/>
      <c r="G575" s="28"/>
      <c r="H575" s="16"/>
      <c r="I575" s="16"/>
      <c r="J575" s="16"/>
      <c r="K575" s="16"/>
      <c r="L575" s="16"/>
      <c r="M575" s="89"/>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row>
    <row r="576" ht="18.0" customHeight="1">
      <c r="A576" s="16"/>
      <c r="B576" s="28"/>
      <c r="C576" s="16"/>
      <c r="D576" s="28"/>
      <c r="E576" s="28"/>
      <c r="F576" s="28"/>
      <c r="G576" s="28"/>
      <c r="H576" s="16"/>
      <c r="I576" s="16"/>
      <c r="J576" s="16"/>
      <c r="K576" s="16"/>
      <c r="L576" s="16"/>
      <c r="M576" s="89"/>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row>
    <row r="577" ht="18.0" customHeight="1">
      <c r="A577" s="16"/>
      <c r="B577" s="28"/>
      <c r="C577" s="16"/>
      <c r="D577" s="28"/>
      <c r="E577" s="28"/>
      <c r="F577" s="28"/>
      <c r="G577" s="28"/>
      <c r="H577" s="16"/>
      <c r="I577" s="16"/>
      <c r="J577" s="16"/>
      <c r="K577" s="16"/>
      <c r="L577" s="16"/>
      <c r="M577" s="89"/>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row>
    <row r="578" ht="18.0" customHeight="1">
      <c r="A578" s="16"/>
      <c r="B578" s="28"/>
      <c r="C578" s="16"/>
      <c r="D578" s="28"/>
      <c r="E578" s="28"/>
      <c r="F578" s="28"/>
      <c r="G578" s="28"/>
      <c r="H578" s="16"/>
      <c r="I578" s="16"/>
      <c r="J578" s="16"/>
      <c r="K578" s="16"/>
      <c r="L578" s="16"/>
      <c r="M578" s="89"/>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row>
    <row r="579" ht="18.0" customHeight="1">
      <c r="A579" s="16"/>
      <c r="B579" s="28"/>
      <c r="C579" s="16"/>
      <c r="D579" s="28"/>
      <c r="E579" s="28"/>
      <c r="F579" s="28"/>
      <c r="G579" s="28"/>
      <c r="H579" s="16"/>
      <c r="I579" s="16"/>
      <c r="J579" s="16"/>
      <c r="K579" s="16"/>
      <c r="L579" s="16"/>
      <c r="M579" s="89"/>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row>
    <row r="580" ht="18.0" customHeight="1">
      <c r="A580" s="16"/>
      <c r="B580" s="28"/>
      <c r="C580" s="16"/>
      <c r="D580" s="28"/>
      <c r="E580" s="28"/>
      <c r="F580" s="28"/>
      <c r="G580" s="28"/>
      <c r="H580" s="16"/>
      <c r="I580" s="16"/>
      <c r="J580" s="16"/>
      <c r="K580" s="16"/>
      <c r="L580" s="16"/>
      <c r="M580" s="89"/>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row>
    <row r="581" ht="18.0" customHeight="1">
      <c r="A581" s="16"/>
      <c r="B581" s="28"/>
      <c r="C581" s="16"/>
      <c r="D581" s="28"/>
      <c r="E581" s="28"/>
      <c r="F581" s="28"/>
      <c r="G581" s="28"/>
      <c r="H581" s="16"/>
      <c r="I581" s="16"/>
      <c r="J581" s="16"/>
      <c r="K581" s="16"/>
      <c r="L581" s="16"/>
      <c r="M581" s="89"/>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row>
    <row r="582" ht="18.0" customHeight="1">
      <c r="A582" s="16"/>
      <c r="B582" s="28"/>
      <c r="C582" s="16"/>
      <c r="D582" s="28"/>
      <c r="E582" s="28"/>
      <c r="F582" s="28"/>
      <c r="G582" s="28"/>
      <c r="H582" s="16"/>
      <c r="I582" s="16"/>
      <c r="J582" s="16"/>
      <c r="K582" s="16"/>
      <c r="L582" s="16"/>
      <c r="M582" s="89"/>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row>
    <row r="583" ht="18.0" customHeight="1">
      <c r="A583" s="16"/>
      <c r="B583" s="28"/>
      <c r="C583" s="16"/>
      <c r="D583" s="28"/>
      <c r="E583" s="28"/>
      <c r="F583" s="28"/>
      <c r="G583" s="28"/>
      <c r="H583" s="16"/>
      <c r="I583" s="16"/>
      <c r="J583" s="16"/>
      <c r="K583" s="16"/>
      <c r="L583" s="16"/>
      <c r="M583" s="89"/>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row>
    <row r="584" ht="18.0" customHeight="1">
      <c r="A584" s="16"/>
      <c r="B584" s="28"/>
      <c r="C584" s="16"/>
      <c r="D584" s="28"/>
      <c r="E584" s="28"/>
      <c r="F584" s="28"/>
      <c r="G584" s="28"/>
      <c r="H584" s="16"/>
      <c r="I584" s="16"/>
      <c r="J584" s="16"/>
      <c r="K584" s="16"/>
      <c r="L584" s="16"/>
      <c r="M584" s="89"/>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row>
    <row r="585" ht="18.0" customHeight="1">
      <c r="A585" s="16"/>
      <c r="B585" s="28"/>
      <c r="C585" s="16"/>
      <c r="D585" s="28"/>
      <c r="E585" s="28"/>
      <c r="F585" s="28"/>
      <c r="G585" s="28"/>
      <c r="H585" s="16"/>
      <c r="I585" s="16"/>
      <c r="J585" s="16"/>
      <c r="K585" s="16"/>
      <c r="L585" s="16"/>
      <c r="M585" s="89"/>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row>
    <row r="586" ht="18.0" customHeight="1">
      <c r="A586" s="16"/>
      <c r="B586" s="28"/>
      <c r="C586" s="16"/>
      <c r="D586" s="28"/>
      <c r="E586" s="28"/>
      <c r="F586" s="28"/>
      <c r="G586" s="28"/>
      <c r="H586" s="16"/>
      <c r="I586" s="16"/>
      <c r="J586" s="16"/>
      <c r="K586" s="16"/>
      <c r="L586" s="16"/>
      <c r="M586" s="89"/>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row>
    <row r="587" ht="18.0" customHeight="1">
      <c r="A587" s="16"/>
      <c r="B587" s="28"/>
      <c r="C587" s="16"/>
      <c r="D587" s="28"/>
      <c r="E587" s="28"/>
      <c r="F587" s="28"/>
      <c r="G587" s="28"/>
      <c r="H587" s="16"/>
      <c r="I587" s="16"/>
      <c r="J587" s="16"/>
      <c r="K587" s="16"/>
      <c r="L587" s="16"/>
      <c r="M587" s="89"/>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row>
    <row r="588" ht="18.0" customHeight="1">
      <c r="A588" s="16"/>
      <c r="B588" s="28"/>
      <c r="C588" s="16"/>
      <c r="D588" s="28"/>
      <c r="E588" s="28"/>
      <c r="F588" s="28"/>
      <c r="G588" s="28"/>
      <c r="H588" s="16"/>
      <c r="I588" s="16"/>
      <c r="J588" s="16"/>
      <c r="K588" s="16"/>
      <c r="L588" s="16"/>
      <c r="M588" s="89"/>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row>
    <row r="589" ht="18.0" customHeight="1">
      <c r="A589" s="16"/>
      <c r="B589" s="28"/>
      <c r="C589" s="16"/>
      <c r="D589" s="28"/>
      <c r="E589" s="28"/>
      <c r="F589" s="28"/>
      <c r="G589" s="28"/>
      <c r="H589" s="16"/>
      <c r="I589" s="16"/>
      <c r="J589" s="16"/>
      <c r="K589" s="16"/>
      <c r="L589" s="16"/>
      <c r="M589" s="89"/>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row>
    <row r="590" ht="18.0" customHeight="1">
      <c r="A590" s="16"/>
      <c r="B590" s="28"/>
      <c r="C590" s="16"/>
      <c r="D590" s="28"/>
      <c r="E590" s="28"/>
      <c r="F590" s="28"/>
      <c r="G590" s="28"/>
      <c r="H590" s="16"/>
      <c r="I590" s="16"/>
      <c r="J590" s="16"/>
      <c r="K590" s="16"/>
      <c r="L590" s="16"/>
      <c r="M590" s="89"/>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row>
    <row r="591" ht="18.0" customHeight="1">
      <c r="A591" s="16"/>
      <c r="B591" s="28"/>
      <c r="C591" s="16"/>
      <c r="D591" s="28"/>
      <c r="E591" s="28"/>
      <c r="F591" s="28"/>
      <c r="G591" s="28"/>
      <c r="H591" s="16"/>
      <c r="I591" s="16"/>
      <c r="J591" s="16"/>
      <c r="K591" s="16"/>
      <c r="L591" s="16"/>
      <c r="M591" s="89"/>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row>
    <row r="592" ht="18.0" customHeight="1">
      <c r="A592" s="16"/>
      <c r="B592" s="28"/>
      <c r="C592" s="16"/>
      <c r="D592" s="28"/>
      <c r="E592" s="28"/>
      <c r="F592" s="28"/>
      <c r="G592" s="28"/>
      <c r="H592" s="16"/>
      <c r="I592" s="16"/>
      <c r="J592" s="16"/>
      <c r="K592" s="16"/>
      <c r="L592" s="16"/>
      <c r="M592" s="89"/>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row>
    <row r="593" ht="18.0" customHeight="1">
      <c r="A593" s="16"/>
      <c r="B593" s="28"/>
      <c r="C593" s="16"/>
      <c r="D593" s="28"/>
      <c r="E593" s="28"/>
      <c r="F593" s="28"/>
      <c r="G593" s="28"/>
      <c r="H593" s="16"/>
      <c r="I593" s="16"/>
      <c r="J593" s="16"/>
      <c r="K593" s="16"/>
      <c r="L593" s="16"/>
      <c r="M593" s="89"/>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row>
    <row r="594" ht="18.0" customHeight="1">
      <c r="A594" s="16"/>
      <c r="B594" s="28"/>
      <c r="C594" s="16"/>
      <c r="D594" s="28"/>
      <c r="E594" s="28"/>
      <c r="F594" s="28"/>
      <c r="G594" s="28"/>
      <c r="H594" s="16"/>
      <c r="I594" s="16"/>
      <c r="J594" s="16"/>
      <c r="K594" s="16"/>
      <c r="L594" s="16"/>
      <c r="M594" s="89"/>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row>
    <row r="595" ht="18.0" customHeight="1">
      <c r="A595" s="16"/>
      <c r="B595" s="28"/>
      <c r="C595" s="16"/>
      <c r="D595" s="28"/>
      <c r="E595" s="28"/>
      <c r="F595" s="28"/>
      <c r="G595" s="28"/>
      <c r="H595" s="16"/>
      <c r="I595" s="16"/>
      <c r="J595" s="16"/>
      <c r="K595" s="16"/>
      <c r="L595" s="16"/>
      <c r="M595" s="89"/>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row>
    <row r="596" ht="18.0" customHeight="1">
      <c r="A596" s="16"/>
      <c r="B596" s="28"/>
      <c r="C596" s="16"/>
      <c r="D596" s="28"/>
      <c r="E596" s="28"/>
      <c r="F596" s="28"/>
      <c r="G596" s="28"/>
      <c r="H596" s="16"/>
      <c r="I596" s="16"/>
      <c r="J596" s="16"/>
      <c r="K596" s="16"/>
      <c r="L596" s="16"/>
      <c r="M596" s="89"/>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row>
    <row r="597" ht="18.0" customHeight="1">
      <c r="A597" s="16"/>
      <c r="B597" s="28"/>
      <c r="C597" s="16"/>
      <c r="D597" s="28"/>
      <c r="E597" s="28"/>
      <c r="F597" s="28"/>
      <c r="G597" s="28"/>
      <c r="H597" s="16"/>
      <c r="I597" s="16"/>
      <c r="J597" s="16"/>
      <c r="K597" s="16"/>
      <c r="L597" s="16"/>
      <c r="M597" s="89"/>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row>
    <row r="598" ht="18.0" customHeight="1">
      <c r="A598" s="16"/>
      <c r="B598" s="28"/>
      <c r="C598" s="16"/>
      <c r="D598" s="28"/>
      <c r="E598" s="28"/>
      <c r="F598" s="28"/>
      <c r="G598" s="28"/>
      <c r="H598" s="16"/>
      <c r="I598" s="16"/>
      <c r="J598" s="16"/>
      <c r="K598" s="16"/>
      <c r="L598" s="16"/>
      <c r="M598" s="89"/>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row>
    <row r="599" ht="18.0" customHeight="1">
      <c r="A599" s="16"/>
      <c r="B599" s="28"/>
      <c r="C599" s="16"/>
      <c r="D599" s="28"/>
      <c r="E599" s="28"/>
      <c r="F599" s="28"/>
      <c r="G599" s="28"/>
      <c r="H599" s="16"/>
      <c r="I599" s="16"/>
      <c r="J599" s="16"/>
      <c r="K599" s="16"/>
      <c r="L599" s="16"/>
      <c r="M599" s="89"/>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row>
    <row r="600" ht="18.0" customHeight="1">
      <c r="A600" s="16"/>
      <c r="B600" s="28"/>
      <c r="C600" s="16"/>
      <c r="D600" s="28"/>
      <c r="E600" s="28"/>
      <c r="F600" s="28"/>
      <c r="G600" s="28"/>
      <c r="H600" s="16"/>
      <c r="I600" s="16"/>
      <c r="J600" s="16"/>
      <c r="K600" s="16"/>
      <c r="L600" s="16"/>
      <c r="M600" s="89"/>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row>
    <row r="601" ht="18.0" customHeight="1">
      <c r="A601" s="16"/>
      <c r="B601" s="28"/>
      <c r="C601" s="16"/>
      <c r="D601" s="28"/>
      <c r="E601" s="28"/>
      <c r="F601" s="28"/>
      <c r="G601" s="28"/>
      <c r="H601" s="16"/>
      <c r="I601" s="16"/>
      <c r="J601" s="16"/>
      <c r="K601" s="16"/>
      <c r="L601" s="16"/>
      <c r="M601" s="89"/>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row>
    <row r="602" ht="18.0" customHeight="1">
      <c r="A602" s="16"/>
      <c r="B602" s="28"/>
      <c r="C602" s="16"/>
      <c r="D602" s="28"/>
      <c r="E602" s="28"/>
      <c r="F602" s="28"/>
      <c r="G602" s="28"/>
      <c r="H602" s="16"/>
      <c r="I602" s="16"/>
      <c r="J602" s="16"/>
      <c r="K602" s="16"/>
      <c r="L602" s="16"/>
      <c r="M602" s="89"/>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row>
    <row r="603" ht="18.0" customHeight="1">
      <c r="A603" s="16"/>
      <c r="B603" s="28"/>
      <c r="C603" s="16"/>
      <c r="D603" s="28"/>
      <c r="E603" s="28"/>
      <c r="F603" s="28"/>
      <c r="G603" s="28"/>
      <c r="H603" s="16"/>
      <c r="I603" s="16"/>
      <c r="J603" s="16"/>
      <c r="K603" s="16"/>
      <c r="L603" s="16"/>
      <c r="M603" s="89"/>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row>
    <row r="604" ht="18.0" customHeight="1">
      <c r="A604" s="16"/>
      <c r="B604" s="28"/>
      <c r="C604" s="16"/>
      <c r="D604" s="28"/>
      <c r="E604" s="28"/>
      <c r="F604" s="28"/>
      <c r="G604" s="28"/>
      <c r="H604" s="16"/>
      <c r="I604" s="16"/>
      <c r="J604" s="16"/>
      <c r="K604" s="16"/>
      <c r="L604" s="16"/>
      <c r="M604" s="89"/>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row>
    <row r="605" ht="18.0" customHeight="1">
      <c r="A605" s="16"/>
      <c r="B605" s="28"/>
      <c r="C605" s="16"/>
      <c r="D605" s="28"/>
      <c r="E605" s="28"/>
      <c r="F605" s="28"/>
      <c r="G605" s="28"/>
      <c r="H605" s="16"/>
      <c r="I605" s="16"/>
      <c r="J605" s="16"/>
      <c r="K605" s="16"/>
      <c r="L605" s="16"/>
      <c r="M605" s="89"/>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row>
    <row r="606" ht="18.0" customHeight="1">
      <c r="A606" s="16"/>
      <c r="B606" s="28"/>
      <c r="C606" s="16"/>
      <c r="D606" s="28"/>
      <c r="E606" s="28"/>
      <c r="F606" s="28"/>
      <c r="G606" s="28"/>
      <c r="H606" s="16"/>
      <c r="I606" s="16"/>
      <c r="J606" s="16"/>
      <c r="K606" s="16"/>
      <c r="L606" s="16"/>
      <c r="M606" s="89"/>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row>
    <row r="607" ht="18.0" customHeight="1">
      <c r="A607" s="16"/>
      <c r="B607" s="28"/>
      <c r="C607" s="16"/>
      <c r="D607" s="28"/>
      <c r="E607" s="28"/>
      <c r="F607" s="28"/>
      <c r="G607" s="28"/>
      <c r="H607" s="16"/>
      <c r="I607" s="16"/>
      <c r="J607" s="16"/>
      <c r="K607" s="16"/>
      <c r="L607" s="16"/>
      <c r="M607" s="89"/>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row>
    <row r="608" ht="18.0" customHeight="1">
      <c r="A608" s="16"/>
      <c r="B608" s="28"/>
      <c r="C608" s="16"/>
      <c r="D608" s="28"/>
      <c r="E608" s="28"/>
      <c r="F608" s="28"/>
      <c r="G608" s="28"/>
      <c r="H608" s="16"/>
      <c r="I608" s="16"/>
      <c r="J608" s="16"/>
      <c r="K608" s="16"/>
      <c r="L608" s="16"/>
      <c r="M608" s="89"/>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row>
    <row r="609" ht="18.0" customHeight="1">
      <c r="A609" s="16"/>
      <c r="B609" s="28"/>
      <c r="C609" s="16"/>
      <c r="D609" s="28"/>
      <c r="E609" s="28"/>
      <c r="F609" s="28"/>
      <c r="G609" s="28"/>
      <c r="H609" s="16"/>
      <c r="I609" s="16"/>
      <c r="J609" s="16"/>
      <c r="K609" s="16"/>
      <c r="L609" s="16"/>
      <c r="M609" s="89"/>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row>
    <row r="610" ht="18.0" customHeight="1">
      <c r="A610" s="16"/>
      <c r="B610" s="28"/>
      <c r="C610" s="16"/>
      <c r="D610" s="28"/>
      <c r="E610" s="28"/>
      <c r="F610" s="28"/>
      <c r="G610" s="28"/>
      <c r="H610" s="16"/>
      <c r="I610" s="16"/>
      <c r="J610" s="16"/>
      <c r="K610" s="16"/>
      <c r="L610" s="16"/>
      <c r="M610" s="89"/>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row>
    <row r="611" ht="18.0" customHeight="1">
      <c r="A611" s="16"/>
      <c r="B611" s="28"/>
      <c r="C611" s="16"/>
      <c r="D611" s="28"/>
      <c r="E611" s="28"/>
      <c r="F611" s="28"/>
      <c r="G611" s="28"/>
      <c r="H611" s="16"/>
      <c r="I611" s="16"/>
      <c r="J611" s="16"/>
      <c r="K611" s="16"/>
      <c r="L611" s="16"/>
      <c r="M611" s="89"/>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row>
    <row r="612" ht="18.0" customHeight="1">
      <c r="A612" s="16"/>
      <c r="B612" s="28"/>
      <c r="C612" s="16"/>
      <c r="D612" s="28"/>
      <c r="E612" s="28"/>
      <c r="F612" s="28"/>
      <c r="G612" s="28"/>
      <c r="H612" s="16"/>
      <c r="I612" s="16"/>
      <c r="J612" s="16"/>
      <c r="K612" s="16"/>
      <c r="L612" s="16"/>
      <c r="M612" s="89"/>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row>
    <row r="613" ht="18.0" customHeight="1">
      <c r="A613" s="16"/>
      <c r="B613" s="28"/>
      <c r="C613" s="16"/>
      <c r="D613" s="28"/>
      <c r="E613" s="28"/>
      <c r="F613" s="28"/>
      <c r="G613" s="28"/>
      <c r="H613" s="16"/>
      <c r="I613" s="16"/>
      <c r="J613" s="16"/>
      <c r="K613" s="16"/>
      <c r="L613" s="16"/>
      <c r="M613" s="89"/>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row>
    <row r="614" ht="18.0" customHeight="1">
      <c r="A614" s="16"/>
      <c r="B614" s="28"/>
      <c r="C614" s="16"/>
      <c r="D614" s="28"/>
      <c r="E614" s="28"/>
      <c r="F614" s="28"/>
      <c r="G614" s="28"/>
      <c r="H614" s="16"/>
      <c r="I614" s="16"/>
      <c r="J614" s="16"/>
      <c r="K614" s="16"/>
      <c r="L614" s="16"/>
      <c r="M614" s="89"/>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row>
    <row r="615" ht="18.0" customHeight="1">
      <c r="A615" s="16"/>
      <c r="B615" s="28"/>
      <c r="C615" s="16"/>
      <c r="D615" s="28"/>
      <c r="E615" s="28"/>
      <c r="F615" s="28"/>
      <c r="G615" s="28"/>
      <c r="H615" s="16"/>
      <c r="I615" s="16"/>
      <c r="J615" s="16"/>
      <c r="K615" s="16"/>
      <c r="L615" s="16"/>
      <c r="M615" s="89"/>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row>
    <row r="616" ht="18.0" customHeight="1">
      <c r="A616" s="16"/>
      <c r="B616" s="28"/>
      <c r="C616" s="16"/>
      <c r="D616" s="28"/>
      <c r="E616" s="28"/>
      <c r="F616" s="28"/>
      <c r="G616" s="28"/>
      <c r="H616" s="16"/>
      <c r="I616" s="16"/>
      <c r="J616" s="16"/>
      <c r="K616" s="16"/>
      <c r="L616" s="16"/>
      <c r="M616" s="89"/>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row>
    <row r="617" ht="18.0" customHeight="1">
      <c r="A617" s="16"/>
      <c r="B617" s="28"/>
      <c r="C617" s="16"/>
      <c r="D617" s="28"/>
      <c r="E617" s="28"/>
      <c r="F617" s="28"/>
      <c r="G617" s="28"/>
      <c r="H617" s="16"/>
      <c r="I617" s="16"/>
      <c r="J617" s="16"/>
      <c r="K617" s="16"/>
      <c r="L617" s="16"/>
      <c r="M617" s="89"/>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row>
    <row r="618" ht="18.0" customHeight="1">
      <c r="A618" s="16"/>
      <c r="B618" s="28"/>
      <c r="C618" s="16"/>
      <c r="D618" s="28"/>
      <c r="E618" s="28"/>
      <c r="F618" s="28"/>
      <c r="G618" s="28"/>
      <c r="H618" s="16"/>
      <c r="I618" s="16"/>
      <c r="J618" s="16"/>
      <c r="K618" s="16"/>
      <c r="L618" s="16"/>
      <c r="M618" s="89"/>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row>
    <row r="619" ht="18.0" customHeight="1">
      <c r="A619" s="16"/>
      <c r="B619" s="28"/>
      <c r="C619" s="16"/>
      <c r="D619" s="28"/>
      <c r="E619" s="28"/>
      <c r="F619" s="28"/>
      <c r="G619" s="28"/>
      <c r="H619" s="16"/>
      <c r="I619" s="16"/>
      <c r="J619" s="16"/>
      <c r="K619" s="16"/>
      <c r="L619" s="16"/>
      <c r="M619" s="89"/>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row>
    <row r="620" ht="18.0" customHeight="1">
      <c r="A620" s="16"/>
      <c r="B620" s="28"/>
      <c r="C620" s="16"/>
      <c r="D620" s="28"/>
      <c r="E620" s="28"/>
      <c r="F620" s="28"/>
      <c r="G620" s="28"/>
      <c r="H620" s="16"/>
      <c r="I620" s="16"/>
      <c r="J620" s="16"/>
      <c r="K620" s="16"/>
      <c r="L620" s="16"/>
      <c r="M620" s="89"/>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row>
    <row r="621" ht="18.0" customHeight="1">
      <c r="A621" s="16"/>
      <c r="B621" s="28"/>
      <c r="C621" s="16"/>
      <c r="D621" s="28"/>
      <c r="E621" s="28"/>
      <c r="F621" s="28"/>
      <c r="G621" s="28"/>
      <c r="H621" s="16"/>
      <c r="I621" s="16"/>
      <c r="J621" s="16"/>
      <c r="K621" s="16"/>
      <c r="L621" s="16"/>
      <c r="M621" s="89"/>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row>
    <row r="622" ht="18.0" customHeight="1">
      <c r="A622" s="16"/>
      <c r="B622" s="28"/>
      <c r="C622" s="16"/>
      <c r="D622" s="28"/>
      <c r="E622" s="28"/>
      <c r="F622" s="28"/>
      <c r="G622" s="28"/>
      <c r="H622" s="16"/>
      <c r="I622" s="16"/>
      <c r="J622" s="16"/>
      <c r="K622" s="16"/>
      <c r="L622" s="16"/>
      <c r="M622" s="89"/>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row>
    <row r="623" ht="18.0" customHeight="1">
      <c r="A623" s="16"/>
      <c r="B623" s="28"/>
      <c r="C623" s="16"/>
      <c r="D623" s="28"/>
      <c r="E623" s="28"/>
      <c r="F623" s="28"/>
      <c r="G623" s="28"/>
      <c r="H623" s="16"/>
      <c r="I623" s="16"/>
      <c r="J623" s="16"/>
      <c r="K623" s="16"/>
      <c r="L623" s="16"/>
      <c r="M623" s="89"/>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row>
    <row r="624" ht="18.0" customHeight="1">
      <c r="A624" s="16"/>
      <c r="B624" s="28"/>
      <c r="C624" s="16"/>
      <c r="D624" s="28"/>
      <c r="E624" s="28"/>
      <c r="F624" s="28"/>
      <c r="G624" s="28"/>
      <c r="H624" s="16"/>
      <c r="I624" s="16"/>
      <c r="J624" s="16"/>
      <c r="K624" s="16"/>
      <c r="L624" s="16"/>
      <c r="M624" s="89"/>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row>
    <row r="625" ht="18.0" customHeight="1">
      <c r="A625" s="16"/>
      <c r="B625" s="28"/>
      <c r="C625" s="16"/>
      <c r="D625" s="28"/>
      <c r="E625" s="28"/>
      <c r="F625" s="28"/>
      <c r="G625" s="28"/>
      <c r="H625" s="16"/>
      <c r="I625" s="16"/>
      <c r="J625" s="16"/>
      <c r="K625" s="16"/>
      <c r="L625" s="16"/>
      <c r="M625" s="89"/>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row>
    <row r="626" ht="18.0" customHeight="1">
      <c r="A626" s="16"/>
      <c r="B626" s="28"/>
      <c r="C626" s="16"/>
      <c r="D626" s="28"/>
      <c r="E626" s="28"/>
      <c r="F626" s="28"/>
      <c r="G626" s="28"/>
      <c r="H626" s="16"/>
      <c r="I626" s="16"/>
      <c r="J626" s="16"/>
      <c r="K626" s="16"/>
      <c r="L626" s="16"/>
      <c r="M626" s="89"/>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row>
    <row r="627" ht="18.0" customHeight="1">
      <c r="A627" s="16"/>
      <c r="B627" s="28"/>
      <c r="C627" s="16"/>
      <c r="D627" s="28"/>
      <c r="E627" s="28"/>
      <c r="F627" s="28"/>
      <c r="G627" s="28"/>
      <c r="H627" s="16"/>
      <c r="I627" s="16"/>
      <c r="J627" s="16"/>
      <c r="K627" s="16"/>
      <c r="L627" s="16"/>
      <c r="M627" s="89"/>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row>
    <row r="628" ht="18.0" customHeight="1">
      <c r="A628" s="16"/>
      <c r="B628" s="28"/>
      <c r="C628" s="16"/>
      <c r="D628" s="28"/>
      <c r="E628" s="28"/>
      <c r="F628" s="28"/>
      <c r="G628" s="28"/>
      <c r="H628" s="16"/>
      <c r="I628" s="16"/>
      <c r="J628" s="16"/>
      <c r="K628" s="16"/>
      <c r="L628" s="16"/>
      <c r="M628" s="89"/>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row>
    <row r="629" ht="18.0" customHeight="1">
      <c r="A629" s="16"/>
      <c r="B629" s="28"/>
      <c r="C629" s="16"/>
      <c r="D629" s="28"/>
      <c r="E629" s="28"/>
      <c r="F629" s="28"/>
      <c r="G629" s="28"/>
      <c r="H629" s="16"/>
      <c r="I629" s="16"/>
      <c r="J629" s="16"/>
      <c r="K629" s="16"/>
      <c r="L629" s="16"/>
      <c r="M629" s="89"/>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row>
    <row r="630" ht="18.0" customHeight="1">
      <c r="A630" s="16"/>
      <c r="B630" s="28"/>
      <c r="C630" s="16"/>
      <c r="D630" s="28"/>
      <c r="E630" s="28"/>
      <c r="F630" s="28"/>
      <c r="G630" s="28"/>
      <c r="H630" s="16"/>
      <c r="I630" s="16"/>
      <c r="J630" s="16"/>
      <c r="K630" s="16"/>
      <c r="L630" s="16"/>
      <c r="M630" s="89"/>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row>
    <row r="631" ht="18.0" customHeight="1">
      <c r="A631" s="16"/>
      <c r="B631" s="28"/>
      <c r="C631" s="16"/>
      <c r="D631" s="28"/>
      <c r="E631" s="28"/>
      <c r="F631" s="28"/>
      <c r="G631" s="28"/>
      <c r="H631" s="16"/>
      <c r="I631" s="16"/>
      <c r="J631" s="16"/>
      <c r="K631" s="16"/>
      <c r="L631" s="16"/>
      <c r="M631" s="89"/>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row>
    <row r="632" ht="18.0" customHeight="1">
      <c r="A632" s="16"/>
      <c r="B632" s="28"/>
      <c r="C632" s="16"/>
      <c r="D632" s="28"/>
      <c r="E632" s="28"/>
      <c r="F632" s="28"/>
      <c r="G632" s="28"/>
      <c r="H632" s="16"/>
      <c r="I632" s="16"/>
      <c r="J632" s="16"/>
      <c r="K632" s="16"/>
      <c r="L632" s="16"/>
      <c r="M632" s="89"/>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row>
    <row r="633" ht="18.0" customHeight="1">
      <c r="A633" s="16"/>
      <c r="B633" s="28"/>
      <c r="C633" s="16"/>
      <c r="D633" s="28"/>
      <c r="E633" s="28"/>
      <c r="F633" s="28"/>
      <c r="G633" s="28"/>
      <c r="H633" s="16"/>
      <c r="I633" s="16"/>
      <c r="J633" s="16"/>
      <c r="K633" s="16"/>
      <c r="L633" s="16"/>
      <c r="M633" s="89"/>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row>
    <row r="634" ht="18.0" customHeight="1">
      <c r="A634" s="16"/>
      <c r="B634" s="28"/>
      <c r="C634" s="16"/>
      <c r="D634" s="28"/>
      <c r="E634" s="28"/>
      <c r="F634" s="28"/>
      <c r="G634" s="28"/>
      <c r="H634" s="16"/>
      <c r="I634" s="16"/>
      <c r="J634" s="16"/>
      <c r="K634" s="16"/>
      <c r="L634" s="16"/>
      <c r="M634" s="89"/>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row>
    <row r="635" ht="18.0" customHeight="1">
      <c r="A635" s="16"/>
      <c r="B635" s="28"/>
      <c r="C635" s="16"/>
      <c r="D635" s="28"/>
      <c r="E635" s="28"/>
      <c r="F635" s="28"/>
      <c r="G635" s="28"/>
      <c r="H635" s="16"/>
      <c r="I635" s="16"/>
      <c r="J635" s="16"/>
      <c r="K635" s="16"/>
      <c r="L635" s="16"/>
      <c r="M635" s="89"/>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row>
    <row r="636" ht="18.0" customHeight="1">
      <c r="A636" s="16"/>
      <c r="B636" s="28"/>
      <c r="C636" s="16"/>
      <c r="D636" s="28"/>
      <c r="E636" s="28"/>
      <c r="F636" s="28"/>
      <c r="G636" s="28"/>
      <c r="H636" s="16"/>
      <c r="I636" s="16"/>
      <c r="J636" s="16"/>
      <c r="K636" s="16"/>
      <c r="L636" s="16"/>
      <c r="M636" s="89"/>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row>
    <row r="637" ht="18.0" customHeight="1">
      <c r="A637" s="16"/>
      <c r="B637" s="28"/>
      <c r="C637" s="16"/>
      <c r="D637" s="28"/>
      <c r="E637" s="28"/>
      <c r="F637" s="28"/>
      <c r="G637" s="28"/>
      <c r="H637" s="16"/>
      <c r="I637" s="16"/>
      <c r="J637" s="16"/>
      <c r="K637" s="16"/>
      <c r="L637" s="16"/>
      <c r="M637" s="89"/>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row>
    <row r="638" ht="18.0" customHeight="1">
      <c r="A638" s="16"/>
      <c r="B638" s="28"/>
      <c r="C638" s="16"/>
      <c r="D638" s="28"/>
      <c r="E638" s="28"/>
      <c r="F638" s="28"/>
      <c r="G638" s="28"/>
      <c r="H638" s="16"/>
      <c r="I638" s="16"/>
      <c r="J638" s="16"/>
      <c r="K638" s="16"/>
      <c r="L638" s="16"/>
      <c r="M638" s="89"/>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row>
    <row r="639" ht="18.0" customHeight="1">
      <c r="A639" s="16"/>
      <c r="B639" s="28"/>
      <c r="C639" s="16"/>
      <c r="D639" s="28"/>
      <c r="E639" s="28"/>
      <c r="F639" s="28"/>
      <c r="G639" s="28"/>
      <c r="H639" s="16"/>
      <c r="I639" s="16"/>
      <c r="J639" s="16"/>
      <c r="K639" s="16"/>
      <c r="L639" s="16"/>
      <c r="M639" s="89"/>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row>
    <row r="640" ht="18.0" customHeight="1">
      <c r="A640" s="16"/>
      <c r="B640" s="28"/>
      <c r="C640" s="16"/>
      <c r="D640" s="28"/>
      <c r="E640" s="28"/>
      <c r="F640" s="28"/>
      <c r="G640" s="28"/>
      <c r="H640" s="16"/>
      <c r="I640" s="16"/>
      <c r="J640" s="16"/>
      <c r="K640" s="16"/>
      <c r="L640" s="16"/>
      <c r="M640" s="89"/>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row>
    <row r="641" ht="18.0" customHeight="1">
      <c r="A641" s="16"/>
      <c r="B641" s="28"/>
      <c r="C641" s="16"/>
      <c r="D641" s="28"/>
      <c r="E641" s="28"/>
      <c r="F641" s="28"/>
      <c r="G641" s="28"/>
      <c r="H641" s="16"/>
      <c r="I641" s="16"/>
      <c r="J641" s="16"/>
      <c r="K641" s="16"/>
      <c r="L641" s="16"/>
      <c r="M641" s="89"/>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row>
    <row r="642" ht="18.0" customHeight="1">
      <c r="A642" s="16"/>
      <c r="B642" s="28"/>
      <c r="C642" s="16"/>
      <c r="D642" s="28"/>
      <c r="E642" s="28"/>
      <c r="F642" s="28"/>
      <c r="G642" s="28"/>
      <c r="H642" s="16"/>
      <c r="I642" s="16"/>
      <c r="J642" s="16"/>
      <c r="K642" s="16"/>
      <c r="L642" s="16"/>
      <c r="M642" s="89"/>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row>
    <row r="643" ht="18.0" customHeight="1">
      <c r="A643" s="16"/>
      <c r="B643" s="28"/>
      <c r="C643" s="16"/>
      <c r="D643" s="28"/>
      <c r="E643" s="28"/>
      <c r="F643" s="28"/>
      <c r="G643" s="28"/>
      <c r="H643" s="16"/>
      <c r="I643" s="16"/>
      <c r="J643" s="16"/>
      <c r="K643" s="16"/>
      <c r="L643" s="16"/>
      <c r="M643" s="89"/>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row>
    <row r="644" ht="18.0" customHeight="1">
      <c r="A644" s="16"/>
      <c r="B644" s="28"/>
      <c r="C644" s="16"/>
      <c r="D644" s="28"/>
      <c r="E644" s="28"/>
      <c r="F644" s="28"/>
      <c r="G644" s="28"/>
      <c r="H644" s="16"/>
      <c r="I644" s="16"/>
      <c r="J644" s="16"/>
      <c r="K644" s="16"/>
      <c r="L644" s="16"/>
      <c r="M644" s="89"/>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row>
    <row r="645" ht="18.0" customHeight="1">
      <c r="A645" s="16"/>
      <c r="B645" s="28"/>
      <c r="C645" s="16"/>
      <c r="D645" s="28"/>
      <c r="E645" s="28"/>
      <c r="F645" s="28"/>
      <c r="G645" s="28"/>
      <c r="H645" s="16"/>
      <c r="I645" s="16"/>
      <c r="J645" s="16"/>
      <c r="K645" s="16"/>
      <c r="L645" s="16"/>
      <c r="M645" s="89"/>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row>
    <row r="646" ht="18.0" customHeight="1">
      <c r="A646" s="16"/>
      <c r="B646" s="28"/>
      <c r="C646" s="16"/>
      <c r="D646" s="28"/>
      <c r="E646" s="28"/>
      <c r="F646" s="28"/>
      <c r="G646" s="28"/>
      <c r="H646" s="16"/>
      <c r="I646" s="16"/>
      <c r="J646" s="16"/>
      <c r="K646" s="16"/>
      <c r="L646" s="16"/>
      <c r="M646" s="89"/>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row>
    <row r="647" ht="18.0" customHeight="1">
      <c r="A647" s="16"/>
      <c r="B647" s="28"/>
      <c r="C647" s="16"/>
      <c r="D647" s="28"/>
      <c r="E647" s="28"/>
      <c r="F647" s="28"/>
      <c r="G647" s="28"/>
      <c r="H647" s="16"/>
      <c r="I647" s="16"/>
      <c r="J647" s="16"/>
      <c r="K647" s="16"/>
      <c r="L647" s="16"/>
      <c r="M647" s="89"/>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row>
    <row r="648" ht="18.0" customHeight="1">
      <c r="A648" s="16"/>
      <c r="B648" s="28"/>
      <c r="C648" s="16"/>
      <c r="D648" s="28"/>
      <c r="E648" s="28"/>
      <c r="F648" s="28"/>
      <c r="G648" s="28"/>
      <c r="H648" s="16"/>
      <c r="I648" s="16"/>
      <c r="J648" s="16"/>
      <c r="K648" s="16"/>
      <c r="L648" s="16"/>
      <c r="M648" s="89"/>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row>
    <row r="649" ht="18.0" customHeight="1">
      <c r="A649" s="16"/>
      <c r="B649" s="28"/>
      <c r="C649" s="16"/>
      <c r="D649" s="28"/>
      <c r="E649" s="28"/>
      <c r="F649" s="28"/>
      <c r="G649" s="28"/>
      <c r="H649" s="16"/>
      <c r="I649" s="16"/>
      <c r="J649" s="16"/>
      <c r="K649" s="16"/>
      <c r="L649" s="16"/>
      <c r="M649" s="89"/>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row>
    <row r="650" ht="18.0" customHeight="1">
      <c r="A650" s="16"/>
      <c r="B650" s="28"/>
      <c r="C650" s="16"/>
      <c r="D650" s="28"/>
      <c r="E650" s="28"/>
      <c r="F650" s="28"/>
      <c r="G650" s="28"/>
      <c r="H650" s="16"/>
      <c r="I650" s="16"/>
      <c r="J650" s="16"/>
      <c r="K650" s="16"/>
      <c r="L650" s="16"/>
      <c r="M650" s="89"/>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row>
    <row r="651" ht="18.0" customHeight="1">
      <c r="A651" s="16"/>
      <c r="B651" s="28"/>
      <c r="C651" s="16"/>
      <c r="D651" s="28"/>
      <c r="E651" s="28"/>
      <c r="F651" s="28"/>
      <c r="G651" s="28"/>
      <c r="H651" s="16"/>
      <c r="I651" s="16"/>
      <c r="J651" s="16"/>
      <c r="K651" s="16"/>
      <c r="L651" s="16"/>
      <c r="M651" s="89"/>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row>
    <row r="652" ht="18.0" customHeight="1">
      <c r="A652" s="16"/>
      <c r="B652" s="28"/>
      <c r="C652" s="16"/>
      <c r="D652" s="28"/>
      <c r="E652" s="28"/>
      <c r="F652" s="28"/>
      <c r="G652" s="28"/>
      <c r="H652" s="16"/>
      <c r="I652" s="16"/>
      <c r="J652" s="16"/>
      <c r="K652" s="16"/>
      <c r="L652" s="16"/>
      <c r="M652" s="89"/>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row>
    <row r="653" ht="18.0" customHeight="1">
      <c r="A653" s="16"/>
      <c r="B653" s="28"/>
      <c r="C653" s="16"/>
      <c r="D653" s="28"/>
      <c r="E653" s="28"/>
      <c r="F653" s="28"/>
      <c r="G653" s="28"/>
      <c r="H653" s="16"/>
      <c r="I653" s="16"/>
      <c r="J653" s="16"/>
      <c r="K653" s="16"/>
      <c r="L653" s="16"/>
      <c r="M653" s="89"/>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row>
    <row r="654" ht="18.0" customHeight="1">
      <c r="A654" s="16"/>
      <c r="B654" s="28"/>
      <c r="C654" s="16"/>
      <c r="D654" s="28"/>
      <c r="E654" s="28"/>
      <c r="F654" s="28"/>
      <c r="G654" s="28"/>
      <c r="H654" s="16"/>
      <c r="I654" s="16"/>
      <c r="J654" s="16"/>
      <c r="K654" s="16"/>
      <c r="L654" s="16"/>
      <c r="M654" s="89"/>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row>
    <row r="655" ht="18.0" customHeight="1">
      <c r="A655" s="16"/>
      <c r="B655" s="28"/>
      <c r="C655" s="16"/>
      <c r="D655" s="28"/>
      <c r="E655" s="28"/>
      <c r="F655" s="28"/>
      <c r="G655" s="28"/>
      <c r="H655" s="16"/>
      <c r="I655" s="16"/>
      <c r="J655" s="16"/>
      <c r="K655" s="16"/>
      <c r="L655" s="16"/>
      <c r="M655" s="89"/>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row>
    <row r="656" ht="18.0" customHeight="1">
      <c r="A656" s="16"/>
      <c r="B656" s="28"/>
      <c r="C656" s="16"/>
      <c r="D656" s="28"/>
      <c r="E656" s="28"/>
      <c r="F656" s="28"/>
      <c r="G656" s="28"/>
      <c r="H656" s="16"/>
      <c r="I656" s="16"/>
      <c r="J656" s="16"/>
      <c r="K656" s="16"/>
      <c r="L656" s="16"/>
      <c r="M656" s="89"/>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row>
    <row r="657" ht="18.0" customHeight="1">
      <c r="A657" s="16"/>
      <c r="B657" s="28"/>
      <c r="C657" s="16"/>
      <c r="D657" s="28"/>
      <c r="E657" s="28"/>
      <c r="F657" s="28"/>
      <c r="G657" s="28"/>
      <c r="H657" s="16"/>
      <c r="I657" s="16"/>
      <c r="J657" s="16"/>
      <c r="K657" s="16"/>
      <c r="L657" s="16"/>
      <c r="M657" s="89"/>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row>
    <row r="658" ht="18.0" customHeight="1">
      <c r="A658" s="16"/>
      <c r="B658" s="28"/>
      <c r="C658" s="16"/>
      <c r="D658" s="28"/>
      <c r="E658" s="28"/>
      <c r="F658" s="28"/>
      <c r="G658" s="28"/>
      <c r="H658" s="16"/>
      <c r="I658" s="16"/>
      <c r="J658" s="16"/>
      <c r="K658" s="16"/>
      <c r="L658" s="16"/>
      <c r="M658" s="89"/>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row>
    <row r="659" ht="18.0" customHeight="1">
      <c r="A659" s="16"/>
      <c r="B659" s="28"/>
      <c r="C659" s="16"/>
      <c r="D659" s="28"/>
      <c r="E659" s="28"/>
      <c r="F659" s="28"/>
      <c r="G659" s="28"/>
      <c r="H659" s="16"/>
      <c r="I659" s="16"/>
      <c r="J659" s="16"/>
      <c r="K659" s="16"/>
      <c r="L659" s="16"/>
      <c r="M659" s="89"/>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row>
    <row r="660" ht="18.0" customHeight="1">
      <c r="A660" s="16"/>
      <c r="B660" s="28"/>
      <c r="C660" s="16"/>
      <c r="D660" s="28"/>
      <c r="E660" s="28"/>
      <c r="F660" s="28"/>
      <c r="G660" s="28"/>
      <c r="H660" s="16"/>
      <c r="I660" s="16"/>
      <c r="J660" s="16"/>
      <c r="K660" s="16"/>
      <c r="L660" s="16"/>
      <c r="M660" s="89"/>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row>
    <row r="661" ht="18.0" customHeight="1">
      <c r="A661" s="16"/>
      <c r="B661" s="28"/>
      <c r="C661" s="16"/>
      <c r="D661" s="28"/>
      <c r="E661" s="28"/>
      <c r="F661" s="28"/>
      <c r="G661" s="28"/>
      <c r="H661" s="16"/>
      <c r="I661" s="16"/>
      <c r="J661" s="16"/>
      <c r="K661" s="16"/>
      <c r="L661" s="16"/>
      <c r="M661" s="89"/>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row>
    <row r="662" ht="18.0" customHeight="1">
      <c r="A662" s="16"/>
      <c r="B662" s="28"/>
      <c r="C662" s="16"/>
      <c r="D662" s="28"/>
      <c r="E662" s="28"/>
      <c r="F662" s="28"/>
      <c r="G662" s="28"/>
      <c r="H662" s="16"/>
      <c r="I662" s="16"/>
      <c r="J662" s="16"/>
      <c r="K662" s="16"/>
      <c r="L662" s="16"/>
      <c r="M662" s="89"/>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row>
    <row r="663" ht="18.0" customHeight="1">
      <c r="A663" s="16"/>
      <c r="B663" s="28"/>
      <c r="C663" s="16"/>
      <c r="D663" s="28"/>
      <c r="E663" s="28"/>
      <c r="F663" s="28"/>
      <c r="G663" s="28"/>
      <c r="H663" s="16"/>
      <c r="I663" s="16"/>
      <c r="J663" s="16"/>
      <c r="K663" s="16"/>
      <c r="L663" s="16"/>
      <c r="M663" s="89"/>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row>
    <row r="664" ht="18.0" customHeight="1">
      <c r="A664" s="16"/>
      <c r="B664" s="28"/>
      <c r="C664" s="16"/>
      <c r="D664" s="28"/>
      <c r="E664" s="28"/>
      <c r="F664" s="28"/>
      <c r="G664" s="28"/>
      <c r="H664" s="16"/>
      <c r="I664" s="16"/>
      <c r="J664" s="16"/>
      <c r="K664" s="16"/>
      <c r="L664" s="16"/>
      <c r="M664" s="89"/>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row>
    <row r="665" ht="18.0" customHeight="1">
      <c r="A665" s="16"/>
      <c r="B665" s="28"/>
      <c r="C665" s="16"/>
      <c r="D665" s="28"/>
      <c r="E665" s="28"/>
      <c r="F665" s="28"/>
      <c r="G665" s="28"/>
      <c r="H665" s="16"/>
      <c r="I665" s="16"/>
      <c r="J665" s="16"/>
      <c r="K665" s="16"/>
      <c r="L665" s="16"/>
      <c r="M665" s="89"/>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row>
    <row r="666" ht="18.0" customHeight="1">
      <c r="A666" s="16"/>
      <c r="B666" s="28"/>
      <c r="C666" s="16"/>
      <c r="D666" s="28"/>
      <c r="E666" s="28"/>
      <c r="F666" s="28"/>
      <c r="G666" s="28"/>
      <c r="H666" s="16"/>
      <c r="I666" s="16"/>
      <c r="J666" s="16"/>
      <c r="K666" s="16"/>
      <c r="L666" s="16"/>
      <c r="M666" s="89"/>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row>
    <row r="667" ht="18.0" customHeight="1">
      <c r="A667" s="16"/>
      <c r="B667" s="28"/>
      <c r="C667" s="16"/>
      <c r="D667" s="28"/>
      <c r="E667" s="28"/>
      <c r="F667" s="28"/>
      <c r="G667" s="28"/>
      <c r="H667" s="16"/>
      <c r="I667" s="16"/>
      <c r="J667" s="16"/>
      <c r="K667" s="16"/>
      <c r="L667" s="16"/>
      <c r="M667" s="89"/>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row>
    <row r="668" ht="18.0" customHeight="1">
      <c r="A668" s="16"/>
      <c r="B668" s="28"/>
      <c r="C668" s="16"/>
      <c r="D668" s="28"/>
      <c r="E668" s="28"/>
      <c r="F668" s="28"/>
      <c r="G668" s="28"/>
      <c r="H668" s="16"/>
      <c r="I668" s="16"/>
      <c r="J668" s="16"/>
      <c r="K668" s="16"/>
      <c r="L668" s="16"/>
      <c r="M668" s="89"/>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row>
    <row r="669" ht="18.0" customHeight="1">
      <c r="A669" s="16"/>
      <c r="B669" s="28"/>
      <c r="C669" s="16"/>
      <c r="D669" s="28"/>
      <c r="E669" s="28"/>
      <c r="F669" s="28"/>
      <c r="G669" s="28"/>
      <c r="H669" s="16"/>
      <c r="I669" s="16"/>
      <c r="J669" s="16"/>
      <c r="K669" s="16"/>
      <c r="L669" s="16"/>
      <c r="M669" s="89"/>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row>
    <row r="670" ht="18.0" customHeight="1">
      <c r="A670" s="16"/>
      <c r="B670" s="28"/>
      <c r="C670" s="16"/>
      <c r="D670" s="28"/>
      <c r="E670" s="28"/>
      <c r="F670" s="28"/>
      <c r="G670" s="28"/>
      <c r="H670" s="16"/>
      <c r="I670" s="16"/>
      <c r="J670" s="16"/>
      <c r="K670" s="16"/>
      <c r="L670" s="16"/>
      <c r="M670" s="89"/>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row>
    <row r="671" ht="18.0" customHeight="1">
      <c r="A671" s="16"/>
      <c r="B671" s="28"/>
      <c r="C671" s="16"/>
      <c r="D671" s="28"/>
      <c r="E671" s="28"/>
      <c r="F671" s="28"/>
      <c r="G671" s="28"/>
      <c r="H671" s="16"/>
      <c r="I671" s="16"/>
      <c r="J671" s="16"/>
      <c r="K671" s="16"/>
      <c r="L671" s="16"/>
      <c r="M671" s="89"/>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row>
    <row r="672" ht="18.0" customHeight="1">
      <c r="A672" s="16"/>
      <c r="B672" s="28"/>
      <c r="C672" s="16"/>
      <c r="D672" s="28"/>
      <c r="E672" s="28"/>
      <c r="F672" s="28"/>
      <c r="G672" s="28"/>
      <c r="H672" s="16"/>
      <c r="I672" s="16"/>
      <c r="J672" s="16"/>
      <c r="K672" s="16"/>
      <c r="L672" s="16"/>
      <c r="M672" s="89"/>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row>
    <row r="673" ht="18.0" customHeight="1">
      <c r="A673" s="16"/>
      <c r="B673" s="28"/>
      <c r="C673" s="16"/>
      <c r="D673" s="28"/>
      <c r="E673" s="28"/>
      <c r="F673" s="28"/>
      <c r="G673" s="28"/>
      <c r="H673" s="16"/>
      <c r="I673" s="16"/>
      <c r="J673" s="16"/>
      <c r="K673" s="16"/>
      <c r="L673" s="16"/>
      <c r="M673" s="89"/>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row>
    <row r="674" ht="18.0" customHeight="1">
      <c r="A674" s="16"/>
      <c r="B674" s="28"/>
      <c r="C674" s="16"/>
      <c r="D674" s="28"/>
      <c r="E674" s="28"/>
      <c r="F674" s="28"/>
      <c r="G674" s="28"/>
      <c r="H674" s="16"/>
      <c r="I674" s="16"/>
      <c r="J674" s="16"/>
      <c r="K674" s="16"/>
      <c r="L674" s="16"/>
      <c r="M674" s="89"/>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row>
    <row r="675" ht="18.0" customHeight="1">
      <c r="A675" s="16"/>
      <c r="B675" s="28"/>
      <c r="C675" s="16"/>
      <c r="D675" s="28"/>
      <c r="E675" s="28"/>
      <c r="F675" s="28"/>
      <c r="G675" s="28"/>
      <c r="H675" s="16"/>
      <c r="I675" s="16"/>
      <c r="J675" s="16"/>
      <c r="K675" s="16"/>
      <c r="L675" s="16"/>
      <c r="M675" s="89"/>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row>
    <row r="676" ht="18.0" customHeight="1">
      <c r="A676" s="16"/>
      <c r="B676" s="28"/>
      <c r="C676" s="16"/>
      <c r="D676" s="28"/>
      <c r="E676" s="28"/>
      <c r="F676" s="28"/>
      <c r="G676" s="28"/>
      <c r="H676" s="16"/>
      <c r="I676" s="16"/>
      <c r="J676" s="16"/>
      <c r="K676" s="16"/>
      <c r="L676" s="16"/>
      <c r="M676" s="89"/>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row>
    <row r="677" ht="18.0" customHeight="1">
      <c r="A677" s="16"/>
      <c r="B677" s="28"/>
      <c r="C677" s="16"/>
      <c r="D677" s="28"/>
      <c r="E677" s="28"/>
      <c r="F677" s="28"/>
      <c r="G677" s="28"/>
      <c r="H677" s="16"/>
      <c r="I677" s="16"/>
      <c r="J677" s="16"/>
      <c r="K677" s="16"/>
      <c r="L677" s="16"/>
      <c r="M677" s="89"/>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row>
    <row r="678" ht="18.0" customHeight="1">
      <c r="A678" s="16"/>
      <c r="B678" s="28"/>
      <c r="C678" s="16"/>
      <c r="D678" s="28"/>
      <c r="E678" s="28"/>
      <c r="F678" s="28"/>
      <c r="G678" s="28"/>
      <c r="H678" s="16"/>
      <c r="I678" s="16"/>
      <c r="J678" s="16"/>
      <c r="K678" s="16"/>
      <c r="L678" s="16"/>
      <c r="M678" s="89"/>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row>
    <row r="679" ht="18.0" customHeight="1">
      <c r="A679" s="16"/>
      <c r="B679" s="28"/>
      <c r="C679" s="16"/>
      <c r="D679" s="28"/>
      <c r="E679" s="28"/>
      <c r="F679" s="28"/>
      <c r="G679" s="28"/>
      <c r="H679" s="16"/>
      <c r="I679" s="16"/>
      <c r="J679" s="16"/>
      <c r="K679" s="16"/>
      <c r="L679" s="16"/>
      <c r="M679" s="89"/>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row>
    <row r="680" ht="18.0" customHeight="1">
      <c r="A680" s="16"/>
      <c r="B680" s="28"/>
      <c r="C680" s="16"/>
      <c r="D680" s="28"/>
      <c r="E680" s="28"/>
      <c r="F680" s="28"/>
      <c r="G680" s="28"/>
      <c r="H680" s="16"/>
      <c r="I680" s="16"/>
      <c r="J680" s="16"/>
      <c r="K680" s="16"/>
      <c r="L680" s="16"/>
      <c r="M680" s="89"/>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row>
    <row r="681" ht="18.0" customHeight="1">
      <c r="A681" s="16"/>
      <c r="B681" s="28"/>
      <c r="C681" s="16"/>
      <c r="D681" s="28"/>
      <c r="E681" s="28"/>
      <c r="F681" s="28"/>
      <c r="G681" s="28"/>
      <c r="H681" s="16"/>
      <c r="I681" s="16"/>
      <c r="J681" s="16"/>
      <c r="K681" s="16"/>
      <c r="L681" s="16"/>
      <c r="M681" s="89"/>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row>
    <row r="682" ht="18.0" customHeight="1">
      <c r="A682" s="16"/>
      <c r="B682" s="28"/>
      <c r="C682" s="16"/>
      <c r="D682" s="28"/>
      <c r="E682" s="28"/>
      <c r="F682" s="28"/>
      <c r="G682" s="28"/>
      <c r="H682" s="16"/>
      <c r="I682" s="16"/>
      <c r="J682" s="16"/>
      <c r="K682" s="16"/>
      <c r="L682" s="16"/>
      <c r="M682" s="89"/>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row>
    <row r="683" ht="18.0" customHeight="1">
      <c r="A683" s="16"/>
      <c r="B683" s="28"/>
      <c r="C683" s="16"/>
      <c r="D683" s="28"/>
      <c r="E683" s="28"/>
      <c r="F683" s="28"/>
      <c r="G683" s="28"/>
      <c r="H683" s="16"/>
      <c r="I683" s="16"/>
      <c r="J683" s="16"/>
      <c r="K683" s="16"/>
      <c r="L683" s="16"/>
      <c r="M683" s="89"/>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row>
    <row r="684" ht="18.0" customHeight="1">
      <c r="A684" s="16"/>
      <c r="B684" s="28"/>
      <c r="C684" s="16"/>
      <c r="D684" s="28"/>
      <c r="E684" s="28"/>
      <c r="F684" s="28"/>
      <c r="G684" s="28"/>
      <c r="H684" s="16"/>
      <c r="I684" s="16"/>
      <c r="J684" s="16"/>
      <c r="K684" s="16"/>
      <c r="L684" s="16"/>
      <c r="M684" s="89"/>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row>
    <row r="685" ht="18.0" customHeight="1">
      <c r="A685" s="16"/>
      <c r="B685" s="28"/>
      <c r="C685" s="16"/>
      <c r="D685" s="28"/>
      <c r="E685" s="28"/>
      <c r="F685" s="28"/>
      <c r="G685" s="28"/>
      <c r="H685" s="16"/>
      <c r="I685" s="16"/>
      <c r="J685" s="16"/>
      <c r="K685" s="16"/>
      <c r="L685" s="16"/>
      <c r="M685" s="89"/>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row>
    <row r="686" ht="18.0" customHeight="1">
      <c r="A686" s="16"/>
      <c r="B686" s="28"/>
      <c r="C686" s="16"/>
      <c r="D686" s="28"/>
      <c r="E686" s="28"/>
      <c r="F686" s="28"/>
      <c r="G686" s="28"/>
      <c r="H686" s="16"/>
      <c r="I686" s="16"/>
      <c r="J686" s="16"/>
      <c r="K686" s="16"/>
      <c r="L686" s="16"/>
      <c r="M686" s="89"/>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row>
    <row r="687" ht="18.0" customHeight="1">
      <c r="A687" s="16"/>
      <c r="B687" s="28"/>
      <c r="C687" s="16"/>
      <c r="D687" s="28"/>
      <c r="E687" s="28"/>
      <c r="F687" s="28"/>
      <c r="G687" s="28"/>
      <c r="H687" s="16"/>
      <c r="I687" s="16"/>
      <c r="J687" s="16"/>
      <c r="K687" s="16"/>
      <c r="L687" s="16"/>
      <c r="M687" s="89"/>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row>
    <row r="688" ht="18.0" customHeight="1">
      <c r="A688" s="16"/>
      <c r="B688" s="28"/>
      <c r="C688" s="16"/>
      <c r="D688" s="28"/>
      <c r="E688" s="28"/>
      <c r="F688" s="28"/>
      <c r="G688" s="28"/>
      <c r="H688" s="16"/>
      <c r="I688" s="16"/>
      <c r="J688" s="16"/>
      <c r="K688" s="16"/>
      <c r="L688" s="16"/>
      <c r="M688" s="89"/>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row>
    <row r="689" ht="18.0" customHeight="1">
      <c r="A689" s="16"/>
      <c r="B689" s="28"/>
      <c r="C689" s="16"/>
      <c r="D689" s="28"/>
      <c r="E689" s="28"/>
      <c r="F689" s="28"/>
      <c r="G689" s="28"/>
      <c r="H689" s="16"/>
      <c r="I689" s="16"/>
      <c r="J689" s="16"/>
      <c r="K689" s="16"/>
      <c r="L689" s="16"/>
      <c r="M689" s="89"/>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row>
    <row r="690" ht="18.0" customHeight="1">
      <c r="A690" s="16"/>
      <c r="B690" s="28"/>
      <c r="C690" s="16"/>
      <c r="D690" s="28"/>
      <c r="E690" s="28"/>
      <c r="F690" s="28"/>
      <c r="G690" s="28"/>
      <c r="H690" s="16"/>
      <c r="I690" s="16"/>
      <c r="J690" s="16"/>
      <c r="K690" s="16"/>
      <c r="L690" s="16"/>
      <c r="M690" s="89"/>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row>
    <row r="691" ht="18.0" customHeight="1">
      <c r="A691" s="16"/>
      <c r="B691" s="28"/>
      <c r="C691" s="16"/>
      <c r="D691" s="28"/>
      <c r="E691" s="28"/>
      <c r="F691" s="28"/>
      <c r="G691" s="28"/>
      <c r="H691" s="16"/>
      <c r="I691" s="16"/>
      <c r="J691" s="16"/>
      <c r="K691" s="16"/>
      <c r="L691" s="16"/>
      <c r="M691" s="89"/>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row>
    <row r="692" ht="18.0" customHeight="1">
      <c r="A692" s="16"/>
      <c r="B692" s="28"/>
      <c r="C692" s="16"/>
      <c r="D692" s="28"/>
      <c r="E692" s="28"/>
      <c r="F692" s="28"/>
      <c r="G692" s="28"/>
      <c r="H692" s="16"/>
      <c r="I692" s="16"/>
      <c r="J692" s="16"/>
      <c r="K692" s="16"/>
      <c r="L692" s="16"/>
      <c r="M692" s="89"/>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row>
    <row r="693" ht="18.0" customHeight="1">
      <c r="A693" s="16"/>
      <c r="B693" s="28"/>
      <c r="C693" s="16"/>
      <c r="D693" s="28"/>
      <c r="E693" s="28"/>
      <c r="F693" s="28"/>
      <c r="G693" s="28"/>
      <c r="H693" s="16"/>
      <c r="I693" s="16"/>
      <c r="J693" s="16"/>
      <c r="K693" s="16"/>
      <c r="L693" s="16"/>
      <c r="M693" s="89"/>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row>
    <row r="694" ht="18.0" customHeight="1">
      <c r="A694" s="16"/>
      <c r="B694" s="28"/>
      <c r="C694" s="16"/>
      <c r="D694" s="28"/>
      <c r="E694" s="28"/>
      <c r="F694" s="28"/>
      <c r="G694" s="28"/>
      <c r="H694" s="16"/>
      <c r="I694" s="16"/>
      <c r="J694" s="16"/>
      <c r="K694" s="16"/>
      <c r="L694" s="16"/>
      <c r="M694" s="89"/>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row>
    <row r="695" ht="18.0" customHeight="1">
      <c r="A695" s="16"/>
      <c r="B695" s="28"/>
      <c r="C695" s="16"/>
      <c r="D695" s="28"/>
      <c r="E695" s="28"/>
      <c r="F695" s="28"/>
      <c r="G695" s="28"/>
      <c r="H695" s="16"/>
      <c r="I695" s="16"/>
      <c r="J695" s="16"/>
      <c r="K695" s="16"/>
      <c r="L695" s="16"/>
      <c r="M695" s="89"/>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row>
    <row r="696" ht="18.0" customHeight="1">
      <c r="A696" s="16"/>
      <c r="B696" s="28"/>
      <c r="C696" s="16"/>
      <c r="D696" s="28"/>
      <c r="E696" s="28"/>
      <c r="F696" s="28"/>
      <c r="G696" s="28"/>
      <c r="H696" s="16"/>
      <c r="I696" s="16"/>
      <c r="J696" s="16"/>
      <c r="K696" s="16"/>
      <c r="L696" s="16"/>
      <c r="M696" s="89"/>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row>
    <row r="697" ht="18.0" customHeight="1">
      <c r="A697" s="16"/>
      <c r="B697" s="28"/>
      <c r="C697" s="16"/>
      <c r="D697" s="28"/>
      <c r="E697" s="28"/>
      <c r="F697" s="28"/>
      <c r="G697" s="28"/>
      <c r="H697" s="16"/>
      <c r="I697" s="16"/>
      <c r="J697" s="16"/>
      <c r="K697" s="16"/>
      <c r="L697" s="16"/>
      <c r="M697" s="89"/>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row>
    <row r="698" ht="18.0" customHeight="1">
      <c r="A698" s="16"/>
      <c r="B698" s="28"/>
      <c r="C698" s="16"/>
      <c r="D698" s="28"/>
      <c r="E698" s="28"/>
      <c r="F698" s="28"/>
      <c r="G698" s="28"/>
      <c r="H698" s="16"/>
      <c r="I698" s="16"/>
      <c r="J698" s="16"/>
      <c r="K698" s="16"/>
      <c r="L698" s="16"/>
      <c r="M698" s="89"/>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row>
    <row r="699" ht="18.0" customHeight="1">
      <c r="A699" s="16"/>
      <c r="B699" s="28"/>
      <c r="C699" s="16"/>
      <c r="D699" s="28"/>
      <c r="E699" s="28"/>
      <c r="F699" s="28"/>
      <c r="G699" s="28"/>
      <c r="H699" s="16"/>
      <c r="I699" s="16"/>
      <c r="J699" s="16"/>
      <c r="K699" s="16"/>
      <c r="L699" s="16"/>
      <c r="M699" s="89"/>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row>
    <row r="700" ht="18.0" customHeight="1">
      <c r="A700" s="16"/>
      <c r="B700" s="28"/>
      <c r="C700" s="16"/>
      <c r="D700" s="28"/>
      <c r="E700" s="28"/>
      <c r="F700" s="28"/>
      <c r="G700" s="28"/>
      <c r="H700" s="16"/>
      <c r="I700" s="16"/>
      <c r="J700" s="16"/>
      <c r="K700" s="16"/>
      <c r="L700" s="16"/>
      <c r="M700" s="89"/>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row>
    <row r="701" ht="18.0" customHeight="1">
      <c r="A701" s="16"/>
      <c r="B701" s="28"/>
      <c r="C701" s="16"/>
      <c r="D701" s="28"/>
      <c r="E701" s="28"/>
      <c r="F701" s="28"/>
      <c r="G701" s="28"/>
      <c r="H701" s="16"/>
      <c r="I701" s="16"/>
      <c r="J701" s="16"/>
      <c r="K701" s="16"/>
      <c r="L701" s="16"/>
      <c r="M701" s="89"/>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row>
    <row r="702" ht="18.0" customHeight="1">
      <c r="A702" s="16"/>
      <c r="B702" s="28"/>
      <c r="C702" s="16"/>
      <c r="D702" s="28"/>
      <c r="E702" s="28"/>
      <c r="F702" s="28"/>
      <c r="G702" s="28"/>
      <c r="H702" s="16"/>
      <c r="I702" s="16"/>
      <c r="J702" s="16"/>
      <c r="K702" s="16"/>
      <c r="L702" s="16"/>
      <c r="M702" s="89"/>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row>
    <row r="703" ht="18.0" customHeight="1">
      <c r="A703" s="16"/>
      <c r="B703" s="28"/>
      <c r="C703" s="16"/>
      <c r="D703" s="28"/>
      <c r="E703" s="28"/>
      <c r="F703" s="28"/>
      <c r="G703" s="28"/>
      <c r="H703" s="16"/>
      <c r="I703" s="16"/>
      <c r="J703" s="16"/>
      <c r="K703" s="16"/>
      <c r="L703" s="16"/>
      <c r="M703" s="89"/>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row>
    <row r="704" ht="18.0" customHeight="1">
      <c r="A704" s="16"/>
      <c r="B704" s="28"/>
      <c r="C704" s="16"/>
      <c r="D704" s="28"/>
      <c r="E704" s="28"/>
      <c r="F704" s="28"/>
      <c r="G704" s="28"/>
      <c r="H704" s="16"/>
      <c r="I704" s="16"/>
      <c r="J704" s="16"/>
      <c r="K704" s="16"/>
      <c r="L704" s="16"/>
      <c r="M704" s="89"/>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row>
    <row r="705" ht="18.0" customHeight="1">
      <c r="A705" s="16"/>
      <c r="B705" s="28"/>
      <c r="C705" s="16"/>
      <c r="D705" s="28"/>
      <c r="E705" s="28"/>
      <c r="F705" s="28"/>
      <c r="G705" s="28"/>
      <c r="H705" s="16"/>
      <c r="I705" s="16"/>
      <c r="J705" s="16"/>
      <c r="K705" s="16"/>
      <c r="L705" s="16"/>
      <c r="M705" s="89"/>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row>
    <row r="706" ht="18.0" customHeight="1">
      <c r="A706" s="16"/>
      <c r="B706" s="28"/>
      <c r="C706" s="16"/>
      <c r="D706" s="28"/>
      <c r="E706" s="28"/>
      <c r="F706" s="28"/>
      <c r="G706" s="28"/>
      <c r="H706" s="16"/>
      <c r="I706" s="16"/>
      <c r="J706" s="16"/>
      <c r="K706" s="16"/>
      <c r="L706" s="16"/>
      <c r="M706" s="89"/>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row>
    <row r="707" ht="18.0" customHeight="1">
      <c r="A707" s="16"/>
      <c r="B707" s="28"/>
      <c r="C707" s="16"/>
      <c r="D707" s="28"/>
      <c r="E707" s="28"/>
      <c r="F707" s="28"/>
      <c r="G707" s="28"/>
      <c r="H707" s="16"/>
      <c r="I707" s="16"/>
      <c r="J707" s="16"/>
      <c r="K707" s="16"/>
      <c r="L707" s="16"/>
      <c r="M707" s="89"/>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row>
    <row r="708" ht="18.0" customHeight="1">
      <c r="A708" s="16"/>
      <c r="B708" s="28"/>
      <c r="C708" s="16"/>
      <c r="D708" s="28"/>
      <c r="E708" s="28"/>
      <c r="F708" s="28"/>
      <c r="G708" s="28"/>
      <c r="H708" s="16"/>
      <c r="I708" s="16"/>
      <c r="J708" s="16"/>
      <c r="K708" s="16"/>
      <c r="L708" s="16"/>
      <c r="M708" s="89"/>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row>
    <row r="709" ht="18.0" customHeight="1">
      <c r="A709" s="16"/>
      <c r="B709" s="28"/>
      <c r="C709" s="16"/>
      <c r="D709" s="28"/>
      <c r="E709" s="28"/>
      <c r="F709" s="28"/>
      <c r="G709" s="28"/>
      <c r="H709" s="16"/>
      <c r="I709" s="16"/>
      <c r="J709" s="16"/>
      <c r="K709" s="16"/>
      <c r="L709" s="16"/>
      <c r="M709" s="89"/>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row>
    <row r="710" ht="18.0" customHeight="1">
      <c r="A710" s="16"/>
      <c r="B710" s="28"/>
      <c r="C710" s="16"/>
      <c r="D710" s="28"/>
      <c r="E710" s="28"/>
      <c r="F710" s="28"/>
      <c r="G710" s="28"/>
      <c r="H710" s="16"/>
      <c r="I710" s="16"/>
      <c r="J710" s="16"/>
      <c r="K710" s="16"/>
      <c r="L710" s="16"/>
      <c r="M710" s="89"/>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row>
    <row r="711" ht="18.0" customHeight="1">
      <c r="A711" s="16"/>
      <c r="B711" s="28"/>
      <c r="C711" s="16"/>
      <c r="D711" s="28"/>
      <c r="E711" s="28"/>
      <c r="F711" s="28"/>
      <c r="G711" s="28"/>
      <c r="H711" s="16"/>
      <c r="I711" s="16"/>
      <c r="J711" s="16"/>
      <c r="K711" s="16"/>
      <c r="L711" s="16"/>
      <c r="M711" s="89"/>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row>
    <row r="712" ht="18.0" customHeight="1">
      <c r="A712" s="16"/>
      <c r="B712" s="28"/>
      <c r="C712" s="16"/>
      <c r="D712" s="28"/>
      <c r="E712" s="28"/>
      <c r="F712" s="28"/>
      <c r="G712" s="28"/>
      <c r="H712" s="16"/>
      <c r="I712" s="16"/>
      <c r="J712" s="16"/>
      <c r="K712" s="16"/>
      <c r="L712" s="16"/>
      <c r="M712" s="89"/>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row>
    <row r="713" ht="18.0" customHeight="1">
      <c r="A713" s="16"/>
      <c r="B713" s="28"/>
      <c r="C713" s="16"/>
      <c r="D713" s="28"/>
      <c r="E713" s="28"/>
      <c r="F713" s="28"/>
      <c r="G713" s="28"/>
      <c r="H713" s="16"/>
      <c r="I713" s="16"/>
      <c r="J713" s="16"/>
      <c r="K713" s="16"/>
      <c r="L713" s="16"/>
      <c r="M713" s="89"/>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row>
    <row r="714" ht="18.0" customHeight="1">
      <c r="A714" s="16"/>
      <c r="B714" s="28"/>
      <c r="C714" s="16"/>
      <c r="D714" s="28"/>
      <c r="E714" s="28"/>
      <c r="F714" s="28"/>
      <c r="G714" s="28"/>
      <c r="H714" s="16"/>
      <c r="I714" s="16"/>
      <c r="J714" s="16"/>
      <c r="K714" s="16"/>
      <c r="L714" s="16"/>
      <c r="M714" s="89"/>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row>
    <row r="715" ht="18.0" customHeight="1">
      <c r="A715" s="16"/>
      <c r="B715" s="28"/>
      <c r="C715" s="16"/>
      <c r="D715" s="28"/>
      <c r="E715" s="28"/>
      <c r="F715" s="28"/>
      <c r="G715" s="28"/>
      <c r="H715" s="16"/>
      <c r="I715" s="16"/>
      <c r="J715" s="16"/>
      <c r="K715" s="16"/>
      <c r="L715" s="16"/>
      <c r="M715" s="89"/>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row>
    <row r="716" ht="18.0" customHeight="1">
      <c r="A716" s="16"/>
      <c r="B716" s="28"/>
      <c r="C716" s="16"/>
      <c r="D716" s="28"/>
      <c r="E716" s="28"/>
      <c r="F716" s="28"/>
      <c r="G716" s="28"/>
      <c r="H716" s="16"/>
      <c r="I716" s="16"/>
      <c r="J716" s="16"/>
      <c r="K716" s="16"/>
      <c r="L716" s="16"/>
      <c r="M716" s="89"/>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row>
    <row r="717" ht="18.0" customHeight="1">
      <c r="A717" s="16"/>
      <c r="B717" s="28"/>
      <c r="C717" s="16"/>
      <c r="D717" s="28"/>
      <c r="E717" s="28"/>
      <c r="F717" s="28"/>
      <c r="G717" s="28"/>
      <c r="H717" s="16"/>
      <c r="I717" s="16"/>
      <c r="J717" s="16"/>
      <c r="K717" s="16"/>
      <c r="L717" s="16"/>
      <c r="M717" s="89"/>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row>
    <row r="718" ht="18.0" customHeight="1">
      <c r="A718" s="16"/>
      <c r="B718" s="28"/>
      <c r="C718" s="16"/>
      <c r="D718" s="28"/>
      <c r="E718" s="28"/>
      <c r="F718" s="28"/>
      <c r="G718" s="28"/>
      <c r="H718" s="16"/>
      <c r="I718" s="16"/>
      <c r="J718" s="16"/>
      <c r="K718" s="16"/>
      <c r="L718" s="16"/>
      <c r="M718" s="89"/>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row>
    <row r="719" ht="18.0" customHeight="1">
      <c r="A719" s="16"/>
      <c r="B719" s="28"/>
      <c r="C719" s="16"/>
      <c r="D719" s="28"/>
      <c r="E719" s="28"/>
      <c r="F719" s="28"/>
      <c r="G719" s="28"/>
      <c r="H719" s="16"/>
      <c r="I719" s="16"/>
      <c r="J719" s="16"/>
      <c r="K719" s="16"/>
      <c r="L719" s="16"/>
      <c r="M719" s="89"/>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row>
    <row r="720" ht="18.0" customHeight="1">
      <c r="A720" s="16"/>
      <c r="B720" s="28"/>
      <c r="C720" s="16"/>
      <c r="D720" s="28"/>
      <c r="E720" s="28"/>
      <c r="F720" s="28"/>
      <c r="G720" s="28"/>
      <c r="H720" s="16"/>
      <c r="I720" s="16"/>
      <c r="J720" s="16"/>
      <c r="K720" s="16"/>
      <c r="L720" s="16"/>
      <c r="M720" s="89"/>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row>
    <row r="721" ht="18.0" customHeight="1">
      <c r="A721" s="16"/>
      <c r="B721" s="28"/>
      <c r="C721" s="16"/>
      <c r="D721" s="28"/>
      <c r="E721" s="28"/>
      <c r="F721" s="28"/>
      <c r="G721" s="28"/>
      <c r="H721" s="16"/>
      <c r="I721" s="16"/>
      <c r="J721" s="16"/>
      <c r="K721" s="16"/>
      <c r="L721" s="16"/>
      <c r="M721" s="89"/>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row>
    <row r="722" ht="18.0" customHeight="1">
      <c r="A722" s="16"/>
      <c r="B722" s="28"/>
      <c r="C722" s="16"/>
      <c r="D722" s="28"/>
      <c r="E722" s="28"/>
      <c r="F722" s="28"/>
      <c r="G722" s="28"/>
      <c r="H722" s="16"/>
      <c r="I722" s="16"/>
      <c r="J722" s="16"/>
      <c r="K722" s="16"/>
      <c r="L722" s="16"/>
      <c r="M722" s="89"/>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row>
    <row r="723" ht="18.0" customHeight="1">
      <c r="A723" s="16"/>
      <c r="B723" s="28"/>
      <c r="C723" s="16"/>
      <c r="D723" s="28"/>
      <c r="E723" s="28"/>
      <c r="F723" s="28"/>
      <c r="G723" s="28"/>
      <c r="H723" s="16"/>
      <c r="I723" s="16"/>
      <c r="J723" s="16"/>
      <c r="K723" s="16"/>
      <c r="L723" s="16"/>
      <c r="M723" s="89"/>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row>
    <row r="724" ht="18.0" customHeight="1">
      <c r="A724" s="16"/>
      <c r="B724" s="28"/>
      <c r="C724" s="16"/>
      <c r="D724" s="28"/>
      <c r="E724" s="28"/>
      <c r="F724" s="28"/>
      <c r="G724" s="28"/>
      <c r="H724" s="16"/>
      <c r="I724" s="16"/>
      <c r="J724" s="16"/>
      <c r="K724" s="16"/>
      <c r="L724" s="16"/>
      <c r="M724" s="89"/>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row>
    <row r="725" ht="18.0" customHeight="1">
      <c r="A725" s="16"/>
      <c r="B725" s="28"/>
      <c r="C725" s="16"/>
      <c r="D725" s="28"/>
      <c r="E725" s="28"/>
      <c r="F725" s="28"/>
      <c r="G725" s="28"/>
      <c r="H725" s="16"/>
      <c r="I725" s="16"/>
      <c r="J725" s="16"/>
      <c r="K725" s="16"/>
      <c r="L725" s="16"/>
      <c r="M725" s="89"/>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row>
    <row r="726" ht="18.0" customHeight="1">
      <c r="A726" s="16"/>
      <c r="B726" s="28"/>
      <c r="C726" s="16"/>
      <c r="D726" s="28"/>
      <c r="E726" s="28"/>
      <c r="F726" s="28"/>
      <c r="G726" s="28"/>
      <c r="H726" s="16"/>
      <c r="I726" s="16"/>
      <c r="J726" s="16"/>
      <c r="K726" s="16"/>
      <c r="L726" s="16"/>
      <c r="M726" s="89"/>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row>
    <row r="727" ht="18.0" customHeight="1">
      <c r="A727" s="16"/>
      <c r="B727" s="28"/>
      <c r="C727" s="16"/>
      <c r="D727" s="28"/>
      <c r="E727" s="28"/>
      <c r="F727" s="28"/>
      <c r="G727" s="28"/>
      <c r="H727" s="16"/>
      <c r="I727" s="16"/>
      <c r="J727" s="16"/>
      <c r="K727" s="16"/>
      <c r="L727" s="16"/>
      <c r="M727" s="89"/>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row>
    <row r="728" ht="18.0" customHeight="1">
      <c r="A728" s="16"/>
      <c r="B728" s="28"/>
      <c r="C728" s="16"/>
      <c r="D728" s="28"/>
      <c r="E728" s="28"/>
      <c r="F728" s="28"/>
      <c r="G728" s="28"/>
      <c r="H728" s="16"/>
      <c r="I728" s="16"/>
      <c r="J728" s="16"/>
      <c r="K728" s="16"/>
      <c r="L728" s="16"/>
      <c r="M728" s="89"/>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row>
    <row r="729" ht="18.0" customHeight="1">
      <c r="A729" s="16"/>
      <c r="B729" s="28"/>
      <c r="C729" s="16"/>
      <c r="D729" s="28"/>
      <c r="E729" s="28"/>
      <c r="F729" s="28"/>
      <c r="G729" s="28"/>
      <c r="H729" s="16"/>
      <c r="I729" s="16"/>
      <c r="J729" s="16"/>
      <c r="K729" s="16"/>
      <c r="L729" s="16"/>
      <c r="M729" s="89"/>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row>
    <row r="730" ht="18.0" customHeight="1">
      <c r="A730" s="16"/>
      <c r="B730" s="28"/>
      <c r="C730" s="16"/>
      <c r="D730" s="28"/>
      <c r="E730" s="28"/>
      <c r="F730" s="28"/>
      <c r="G730" s="28"/>
      <c r="H730" s="16"/>
      <c r="I730" s="16"/>
      <c r="J730" s="16"/>
      <c r="K730" s="16"/>
      <c r="L730" s="16"/>
      <c r="M730" s="89"/>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row>
    <row r="731" ht="18.0" customHeight="1">
      <c r="A731" s="16"/>
      <c r="B731" s="28"/>
      <c r="C731" s="16"/>
      <c r="D731" s="28"/>
      <c r="E731" s="28"/>
      <c r="F731" s="28"/>
      <c r="G731" s="28"/>
      <c r="H731" s="16"/>
      <c r="I731" s="16"/>
      <c r="J731" s="16"/>
      <c r="K731" s="16"/>
      <c r="L731" s="16"/>
      <c r="M731" s="89"/>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row>
    <row r="732" ht="18.0" customHeight="1">
      <c r="A732" s="16"/>
      <c r="B732" s="28"/>
      <c r="C732" s="16"/>
      <c r="D732" s="28"/>
      <c r="E732" s="28"/>
      <c r="F732" s="28"/>
      <c r="G732" s="28"/>
      <c r="H732" s="16"/>
      <c r="I732" s="16"/>
      <c r="J732" s="16"/>
      <c r="K732" s="16"/>
      <c r="L732" s="16"/>
      <c r="M732" s="89"/>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row>
    <row r="733" ht="18.0" customHeight="1">
      <c r="A733" s="16"/>
      <c r="B733" s="28"/>
      <c r="C733" s="16"/>
      <c r="D733" s="28"/>
      <c r="E733" s="28"/>
      <c r="F733" s="28"/>
      <c r="G733" s="28"/>
      <c r="H733" s="16"/>
      <c r="I733" s="16"/>
      <c r="J733" s="16"/>
      <c r="K733" s="16"/>
      <c r="L733" s="16"/>
      <c r="M733" s="89"/>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row>
    <row r="734" ht="18.0" customHeight="1">
      <c r="A734" s="16"/>
      <c r="B734" s="28"/>
      <c r="C734" s="16"/>
      <c r="D734" s="28"/>
      <c r="E734" s="28"/>
      <c r="F734" s="28"/>
      <c r="G734" s="28"/>
      <c r="H734" s="16"/>
      <c r="I734" s="16"/>
      <c r="J734" s="16"/>
      <c r="K734" s="16"/>
      <c r="L734" s="16"/>
      <c r="M734" s="89"/>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row>
    <row r="735" ht="18.0" customHeight="1">
      <c r="A735" s="16"/>
      <c r="B735" s="28"/>
      <c r="C735" s="16"/>
      <c r="D735" s="28"/>
      <c r="E735" s="28"/>
      <c r="F735" s="28"/>
      <c r="G735" s="28"/>
      <c r="H735" s="16"/>
      <c r="I735" s="16"/>
      <c r="J735" s="16"/>
      <c r="K735" s="16"/>
      <c r="L735" s="16"/>
      <c r="M735" s="89"/>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row>
    <row r="736" ht="18.0" customHeight="1">
      <c r="A736" s="16"/>
      <c r="B736" s="28"/>
      <c r="C736" s="16"/>
      <c r="D736" s="28"/>
      <c r="E736" s="28"/>
      <c r="F736" s="28"/>
      <c r="G736" s="28"/>
      <c r="H736" s="16"/>
      <c r="I736" s="16"/>
      <c r="J736" s="16"/>
      <c r="K736" s="16"/>
      <c r="L736" s="16"/>
      <c r="M736" s="89"/>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row>
    <row r="737" ht="18.0" customHeight="1">
      <c r="A737" s="16"/>
      <c r="B737" s="28"/>
      <c r="C737" s="16"/>
      <c r="D737" s="28"/>
      <c r="E737" s="28"/>
      <c r="F737" s="28"/>
      <c r="G737" s="28"/>
      <c r="H737" s="16"/>
      <c r="I737" s="16"/>
      <c r="J737" s="16"/>
      <c r="K737" s="16"/>
      <c r="L737" s="16"/>
      <c r="M737" s="89"/>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row>
    <row r="738" ht="18.0" customHeight="1">
      <c r="A738" s="16"/>
      <c r="B738" s="28"/>
      <c r="C738" s="16"/>
      <c r="D738" s="28"/>
      <c r="E738" s="28"/>
      <c r="F738" s="28"/>
      <c r="G738" s="28"/>
      <c r="H738" s="16"/>
      <c r="I738" s="16"/>
      <c r="J738" s="16"/>
      <c r="K738" s="16"/>
      <c r="L738" s="16"/>
      <c r="M738" s="89"/>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row>
    <row r="739" ht="18.0" customHeight="1">
      <c r="A739" s="16"/>
      <c r="B739" s="28"/>
      <c r="C739" s="16"/>
      <c r="D739" s="28"/>
      <c r="E739" s="28"/>
      <c r="F739" s="28"/>
      <c r="G739" s="28"/>
      <c r="H739" s="16"/>
      <c r="I739" s="16"/>
      <c r="J739" s="16"/>
      <c r="K739" s="16"/>
      <c r="L739" s="16"/>
      <c r="M739" s="89"/>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row>
    <row r="740" ht="18.0" customHeight="1">
      <c r="A740" s="16"/>
      <c r="B740" s="28"/>
      <c r="C740" s="16"/>
      <c r="D740" s="28"/>
      <c r="E740" s="28"/>
      <c r="F740" s="28"/>
      <c r="G740" s="28"/>
      <c r="H740" s="16"/>
      <c r="I740" s="16"/>
      <c r="J740" s="16"/>
      <c r="K740" s="16"/>
      <c r="L740" s="16"/>
      <c r="M740" s="89"/>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row>
    <row r="741" ht="18.0" customHeight="1">
      <c r="A741" s="16"/>
      <c r="B741" s="28"/>
      <c r="C741" s="16"/>
      <c r="D741" s="28"/>
      <c r="E741" s="28"/>
      <c r="F741" s="28"/>
      <c r="G741" s="28"/>
      <c r="H741" s="16"/>
      <c r="I741" s="16"/>
      <c r="J741" s="16"/>
      <c r="K741" s="16"/>
      <c r="L741" s="16"/>
      <c r="M741" s="89"/>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row>
    <row r="742" ht="18.0" customHeight="1">
      <c r="A742" s="16"/>
      <c r="B742" s="28"/>
      <c r="C742" s="16"/>
      <c r="D742" s="28"/>
      <c r="E742" s="28"/>
      <c r="F742" s="28"/>
      <c r="G742" s="28"/>
      <c r="H742" s="16"/>
      <c r="I742" s="16"/>
      <c r="J742" s="16"/>
      <c r="K742" s="16"/>
      <c r="L742" s="16"/>
      <c r="M742" s="89"/>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row>
    <row r="743" ht="18.0" customHeight="1">
      <c r="A743" s="16"/>
      <c r="B743" s="28"/>
      <c r="C743" s="16"/>
      <c r="D743" s="28"/>
      <c r="E743" s="28"/>
      <c r="F743" s="28"/>
      <c r="G743" s="28"/>
      <c r="H743" s="16"/>
      <c r="I743" s="16"/>
      <c r="J743" s="16"/>
      <c r="K743" s="16"/>
      <c r="L743" s="16"/>
      <c r="M743" s="89"/>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row>
    <row r="744" ht="18.0" customHeight="1">
      <c r="A744" s="16"/>
      <c r="B744" s="28"/>
      <c r="C744" s="16"/>
      <c r="D744" s="28"/>
      <c r="E744" s="28"/>
      <c r="F744" s="28"/>
      <c r="G744" s="28"/>
      <c r="H744" s="16"/>
      <c r="I744" s="16"/>
      <c r="J744" s="16"/>
      <c r="K744" s="16"/>
      <c r="L744" s="16"/>
      <c r="M744" s="89"/>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row>
    <row r="745" ht="18.0" customHeight="1">
      <c r="A745" s="16"/>
      <c r="B745" s="28"/>
      <c r="C745" s="16"/>
      <c r="D745" s="28"/>
      <c r="E745" s="28"/>
      <c r="F745" s="28"/>
      <c r="G745" s="28"/>
      <c r="H745" s="16"/>
      <c r="I745" s="16"/>
      <c r="J745" s="16"/>
      <c r="K745" s="16"/>
      <c r="L745" s="16"/>
      <c r="M745" s="89"/>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row>
    <row r="746" ht="18.0" customHeight="1">
      <c r="A746" s="16"/>
      <c r="B746" s="28"/>
      <c r="C746" s="16"/>
      <c r="D746" s="28"/>
      <c r="E746" s="28"/>
      <c r="F746" s="28"/>
      <c r="G746" s="28"/>
      <c r="H746" s="16"/>
      <c r="I746" s="16"/>
      <c r="J746" s="16"/>
      <c r="K746" s="16"/>
      <c r="L746" s="16"/>
      <c r="M746" s="89"/>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row>
    <row r="747" ht="18.0" customHeight="1">
      <c r="A747" s="16"/>
      <c r="B747" s="28"/>
      <c r="C747" s="16"/>
      <c r="D747" s="28"/>
      <c r="E747" s="28"/>
      <c r="F747" s="28"/>
      <c r="G747" s="28"/>
      <c r="H747" s="16"/>
      <c r="I747" s="16"/>
      <c r="J747" s="16"/>
      <c r="K747" s="16"/>
      <c r="L747" s="16"/>
      <c r="M747" s="89"/>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row>
    <row r="748" ht="18.0" customHeight="1">
      <c r="A748" s="16"/>
      <c r="B748" s="28"/>
      <c r="C748" s="16"/>
      <c r="D748" s="28"/>
      <c r="E748" s="28"/>
      <c r="F748" s="28"/>
      <c r="G748" s="28"/>
      <c r="H748" s="16"/>
      <c r="I748" s="16"/>
      <c r="J748" s="16"/>
      <c r="K748" s="16"/>
      <c r="L748" s="16"/>
      <c r="M748" s="89"/>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row>
    <row r="749" ht="18.0" customHeight="1">
      <c r="A749" s="16"/>
      <c r="B749" s="28"/>
      <c r="C749" s="16"/>
      <c r="D749" s="28"/>
      <c r="E749" s="28"/>
      <c r="F749" s="28"/>
      <c r="G749" s="28"/>
      <c r="H749" s="16"/>
      <c r="I749" s="16"/>
      <c r="J749" s="16"/>
      <c r="K749" s="16"/>
      <c r="L749" s="16"/>
      <c r="M749" s="89"/>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row>
    <row r="750" ht="18.0" customHeight="1">
      <c r="A750" s="16"/>
      <c r="B750" s="28"/>
      <c r="C750" s="16"/>
      <c r="D750" s="28"/>
      <c r="E750" s="28"/>
      <c r="F750" s="28"/>
      <c r="G750" s="28"/>
      <c r="H750" s="16"/>
      <c r="I750" s="16"/>
      <c r="J750" s="16"/>
      <c r="K750" s="16"/>
      <c r="L750" s="16"/>
      <c r="M750" s="89"/>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row>
    <row r="751" ht="18.0" customHeight="1">
      <c r="A751" s="16"/>
      <c r="B751" s="28"/>
      <c r="C751" s="16"/>
      <c r="D751" s="28"/>
      <c r="E751" s="28"/>
      <c r="F751" s="28"/>
      <c r="G751" s="28"/>
      <c r="H751" s="16"/>
      <c r="I751" s="16"/>
      <c r="J751" s="16"/>
      <c r="K751" s="16"/>
      <c r="L751" s="16"/>
      <c r="M751" s="89"/>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row>
    <row r="752" ht="18.0" customHeight="1">
      <c r="A752" s="16"/>
      <c r="B752" s="28"/>
      <c r="C752" s="16"/>
      <c r="D752" s="28"/>
      <c r="E752" s="28"/>
      <c r="F752" s="28"/>
      <c r="G752" s="28"/>
      <c r="H752" s="16"/>
      <c r="I752" s="16"/>
      <c r="J752" s="16"/>
      <c r="K752" s="16"/>
      <c r="L752" s="16"/>
      <c r="M752" s="89"/>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row>
    <row r="753" ht="18.0" customHeight="1">
      <c r="A753" s="16"/>
      <c r="B753" s="28"/>
      <c r="C753" s="16"/>
      <c r="D753" s="28"/>
      <c r="E753" s="28"/>
      <c r="F753" s="28"/>
      <c r="G753" s="28"/>
      <c r="H753" s="16"/>
      <c r="I753" s="16"/>
      <c r="J753" s="16"/>
      <c r="K753" s="16"/>
      <c r="L753" s="16"/>
      <c r="M753" s="89"/>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row>
    <row r="754" ht="18.0" customHeight="1">
      <c r="A754" s="16"/>
      <c r="B754" s="28"/>
      <c r="C754" s="16"/>
      <c r="D754" s="28"/>
      <c r="E754" s="28"/>
      <c r="F754" s="28"/>
      <c r="G754" s="28"/>
      <c r="H754" s="16"/>
      <c r="I754" s="16"/>
      <c r="J754" s="16"/>
      <c r="K754" s="16"/>
      <c r="L754" s="16"/>
      <c r="M754" s="89"/>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row>
    <row r="755" ht="18.0" customHeight="1">
      <c r="A755" s="16"/>
      <c r="B755" s="28"/>
      <c r="C755" s="16"/>
      <c r="D755" s="28"/>
      <c r="E755" s="28"/>
      <c r="F755" s="28"/>
      <c r="G755" s="28"/>
      <c r="H755" s="16"/>
      <c r="I755" s="16"/>
      <c r="J755" s="16"/>
      <c r="K755" s="16"/>
      <c r="L755" s="16"/>
      <c r="M755" s="89"/>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row>
    <row r="756" ht="18.0" customHeight="1">
      <c r="A756" s="16"/>
      <c r="B756" s="28"/>
      <c r="C756" s="16"/>
      <c r="D756" s="28"/>
      <c r="E756" s="28"/>
      <c r="F756" s="28"/>
      <c r="G756" s="28"/>
      <c r="H756" s="16"/>
      <c r="I756" s="16"/>
      <c r="J756" s="16"/>
      <c r="K756" s="16"/>
      <c r="L756" s="16"/>
      <c r="M756" s="89"/>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row>
    <row r="757" ht="18.0" customHeight="1">
      <c r="A757" s="16"/>
      <c r="B757" s="28"/>
      <c r="C757" s="16"/>
      <c r="D757" s="28"/>
      <c r="E757" s="28"/>
      <c r="F757" s="28"/>
      <c r="G757" s="28"/>
      <c r="H757" s="16"/>
      <c r="I757" s="16"/>
      <c r="J757" s="16"/>
      <c r="K757" s="16"/>
      <c r="L757" s="16"/>
      <c r="M757" s="89"/>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row>
    <row r="758" ht="18.0" customHeight="1">
      <c r="A758" s="16"/>
      <c r="B758" s="28"/>
      <c r="C758" s="16"/>
      <c r="D758" s="28"/>
      <c r="E758" s="28"/>
      <c r="F758" s="28"/>
      <c r="G758" s="28"/>
      <c r="H758" s="16"/>
      <c r="I758" s="16"/>
      <c r="J758" s="16"/>
      <c r="K758" s="16"/>
      <c r="L758" s="16"/>
      <c r="M758" s="89"/>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row>
    <row r="759" ht="18.0" customHeight="1">
      <c r="A759" s="16"/>
      <c r="B759" s="28"/>
      <c r="C759" s="16"/>
      <c r="D759" s="28"/>
      <c r="E759" s="28"/>
      <c r="F759" s="28"/>
      <c r="G759" s="28"/>
      <c r="H759" s="16"/>
      <c r="I759" s="16"/>
      <c r="J759" s="16"/>
      <c r="K759" s="16"/>
      <c r="L759" s="16"/>
      <c r="M759" s="89"/>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row>
    <row r="760" ht="18.0" customHeight="1">
      <c r="A760" s="16"/>
      <c r="B760" s="28"/>
      <c r="C760" s="16"/>
      <c r="D760" s="28"/>
      <c r="E760" s="28"/>
      <c r="F760" s="28"/>
      <c r="G760" s="28"/>
      <c r="H760" s="16"/>
      <c r="I760" s="16"/>
      <c r="J760" s="16"/>
      <c r="K760" s="16"/>
      <c r="L760" s="16"/>
      <c r="M760" s="89"/>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row>
    <row r="761" ht="18.0" customHeight="1">
      <c r="A761" s="16"/>
      <c r="B761" s="28"/>
      <c r="C761" s="16"/>
      <c r="D761" s="28"/>
      <c r="E761" s="28"/>
      <c r="F761" s="28"/>
      <c r="G761" s="28"/>
      <c r="H761" s="16"/>
      <c r="I761" s="16"/>
      <c r="J761" s="16"/>
      <c r="K761" s="16"/>
      <c r="L761" s="16"/>
      <c r="M761" s="89"/>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row>
    <row r="762" ht="18.0" customHeight="1">
      <c r="A762" s="16"/>
      <c r="B762" s="28"/>
      <c r="C762" s="16"/>
      <c r="D762" s="28"/>
      <c r="E762" s="28"/>
      <c r="F762" s="28"/>
      <c r="G762" s="28"/>
      <c r="H762" s="16"/>
      <c r="I762" s="16"/>
      <c r="J762" s="16"/>
      <c r="K762" s="16"/>
      <c r="L762" s="16"/>
      <c r="M762" s="89"/>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row>
    <row r="763" ht="18.0" customHeight="1">
      <c r="A763" s="16"/>
      <c r="B763" s="28"/>
      <c r="C763" s="16"/>
      <c r="D763" s="28"/>
      <c r="E763" s="28"/>
      <c r="F763" s="28"/>
      <c r="G763" s="28"/>
      <c r="H763" s="16"/>
      <c r="I763" s="16"/>
      <c r="J763" s="16"/>
      <c r="K763" s="16"/>
      <c r="L763" s="16"/>
      <c r="M763" s="89"/>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row>
    <row r="764" ht="18.0" customHeight="1">
      <c r="A764" s="16"/>
      <c r="B764" s="28"/>
      <c r="C764" s="16"/>
      <c r="D764" s="28"/>
      <c r="E764" s="28"/>
      <c r="F764" s="28"/>
      <c r="G764" s="28"/>
      <c r="H764" s="16"/>
      <c r="I764" s="16"/>
      <c r="J764" s="16"/>
      <c r="K764" s="16"/>
      <c r="L764" s="16"/>
      <c r="M764" s="89"/>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row>
    <row r="765" ht="18.0" customHeight="1">
      <c r="A765" s="16"/>
      <c r="B765" s="28"/>
      <c r="C765" s="16"/>
      <c r="D765" s="28"/>
      <c r="E765" s="28"/>
      <c r="F765" s="28"/>
      <c r="G765" s="28"/>
      <c r="H765" s="16"/>
      <c r="I765" s="16"/>
      <c r="J765" s="16"/>
      <c r="K765" s="16"/>
      <c r="L765" s="16"/>
      <c r="M765" s="89"/>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row>
    <row r="766" ht="18.0" customHeight="1">
      <c r="A766" s="16"/>
      <c r="B766" s="28"/>
      <c r="C766" s="16"/>
      <c r="D766" s="28"/>
      <c r="E766" s="28"/>
      <c r="F766" s="28"/>
      <c r="G766" s="28"/>
      <c r="H766" s="16"/>
      <c r="I766" s="16"/>
      <c r="J766" s="16"/>
      <c r="K766" s="16"/>
      <c r="L766" s="16"/>
      <c r="M766" s="89"/>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row>
    <row r="767" ht="18.0" customHeight="1">
      <c r="A767" s="16"/>
      <c r="B767" s="28"/>
      <c r="C767" s="16"/>
      <c r="D767" s="28"/>
      <c r="E767" s="28"/>
      <c r="F767" s="28"/>
      <c r="G767" s="28"/>
      <c r="H767" s="16"/>
      <c r="I767" s="16"/>
      <c r="J767" s="16"/>
      <c r="K767" s="16"/>
      <c r="L767" s="16"/>
      <c r="M767" s="89"/>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row>
    <row r="768" ht="18.0" customHeight="1">
      <c r="A768" s="16"/>
      <c r="B768" s="28"/>
      <c r="C768" s="16"/>
      <c r="D768" s="28"/>
      <c r="E768" s="28"/>
      <c r="F768" s="28"/>
      <c r="G768" s="28"/>
      <c r="H768" s="16"/>
      <c r="I768" s="16"/>
      <c r="J768" s="16"/>
      <c r="K768" s="16"/>
      <c r="L768" s="16"/>
      <c r="M768" s="89"/>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row>
    <row r="769" ht="18.0" customHeight="1">
      <c r="A769" s="16"/>
      <c r="B769" s="28"/>
      <c r="C769" s="16"/>
      <c r="D769" s="28"/>
      <c r="E769" s="28"/>
      <c r="F769" s="28"/>
      <c r="G769" s="28"/>
      <c r="H769" s="16"/>
      <c r="I769" s="16"/>
      <c r="J769" s="16"/>
      <c r="K769" s="16"/>
      <c r="L769" s="16"/>
      <c r="M769" s="89"/>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row>
    <row r="770" ht="18.0" customHeight="1">
      <c r="A770" s="16"/>
      <c r="B770" s="28"/>
      <c r="C770" s="16"/>
      <c r="D770" s="28"/>
      <c r="E770" s="28"/>
      <c r="F770" s="28"/>
      <c r="G770" s="28"/>
      <c r="H770" s="16"/>
      <c r="I770" s="16"/>
      <c r="J770" s="16"/>
      <c r="K770" s="16"/>
      <c r="L770" s="16"/>
      <c r="M770" s="89"/>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row>
    <row r="771" ht="18.0" customHeight="1">
      <c r="A771" s="16"/>
      <c r="B771" s="28"/>
      <c r="C771" s="16"/>
      <c r="D771" s="28"/>
      <c r="E771" s="28"/>
      <c r="F771" s="28"/>
      <c r="G771" s="28"/>
      <c r="H771" s="16"/>
      <c r="I771" s="16"/>
      <c r="J771" s="16"/>
      <c r="K771" s="16"/>
      <c r="L771" s="16"/>
      <c r="M771" s="89"/>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row>
    <row r="772" ht="18.0" customHeight="1">
      <c r="A772" s="16"/>
      <c r="B772" s="28"/>
      <c r="C772" s="16"/>
      <c r="D772" s="28"/>
      <c r="E772" s="28"/>
      <c r="F772" s="28"/>
      <c r="G772" s="28"/>
      <c r="H772" s="16"/>
      <c r="I772" s="16"/>
      <c r="J772" s="16"/>
      <c r="K772" s="16"/>
      <c r="L772" s="16"/>
      <c r="M772" s="89"/>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row>
    <row r="773" ht="18.0" customHeight="1">
      <c r="A773" s="16"/>
      <c r="B773" s="28"/>
      <c r="C773" s="16"/>
      <c r="D773" s="28"/>
      <c r="E773" s="28"/>
      <c r="F773" s="28"/>
      <c r="G773" s="28"/>
      <c r="H773" s="16"/>
      <c r="I773" s="16"/>
      <c r="J773" s="16"/>
      <c r="K773" s="16"/>
      <c r="L773" s="16"/>
      <c r="M773" s="89"/>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row>
    <row r="774" ht="18.0" customHeight="1">
      <c r="A774" s="16"/>
      <c r="B774" s="28"/>
      <c r="C774" s="16"/>
      <c r="D774" s="28"/>
      <c r="E774" s="28"/>
      <c r="F774" s="28"/>
      <c r="G774" s="28"/>
      <c r="H774" s="16"/>
      <c r="I774" s="16"/>
      <c r="J774" s="16"/>
      <c r="K774" s="16"/>
      <c r="L774" s="16"/>
      <c r="M774" s="89"/>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row>
    <row r="775" ht="18.0" customHeight="1">
      <c r="A775" s="16"/>
      <c r="B775" s="28"/>
      <c r="C775" s="16"/>
      <c r="D775" s="28"/>
      <c r="E775" s="28"/>
      <c r="F775" s="28"/>
      <c r="G775" s="28"/>
      <c r="H775" s="16"/>
      <c r="I775" s="16"/>
      <c r="J775" s="16"/>
      <c r="K775" s="16"/>
      <c r="L775" s="16"/>
      <c r="M775" s="89"/>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row>
    <row r="776" ht="18.0" customHeight="1">
      <c r="A776" s="16"/>
      <c r="B776" s="28"/>
      <c r="C776" s="16"/>
      <c r="D776" s="28"/>
      <c r="E776" s="28"/>
      <c r="F776" s="28"/>
      <c r="G776" s="28"/>
      <c r="H776" s="16"/>
      <c r="I776" s="16"/>
      <c r="J776" s="16"/>
      <c r="K776" s="16"/>
      <c r="L776" s="16"/>
      <c r="M776" s="89"/>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row>
    <row r="777" ht="18.0" customHeight="1">
      <c r="A777" s="16"/>
      <c r="B777" s="28"/>
      <c r="C777" s="16"/>
      <c r="D777" s="28"/>
      <c r="E777" s="28"/>
      <c r="F777" s="28"/>
      <c r="G777" s="28"/>
      <c r="H777" s="16"/>
      <c r="I777" s="16"/>
      <c r="J777" s="16"/>
      <c r="K777" s="16"/>
      <c r="L777" s="16"/>
      <c r="M777" s="89"/>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row>
    <row r="778" ht="18.0" customHeight="1">
      <c r="A778" s="16"/>
      <c r="B778" s="28"/>
      <c r="C778" s="16"/>
      <c r="D778" s="28"/>
      <c r="E778" s="28"/>
      <c r="F778" s="28"/>
      <c r="G778" s="28"/>
      <c r="H778" s="16"/>
      <c r="I778" s="16"/>
      <c r="J778" s="16"/>
      <c r="K778" s="16"/>
      <c r="L778" s="16"/>
      <c r="M778" s="89"/>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row>
    <row r="779" ht="18.0" customHeight="1">
      <c r="A779" s="16"/>
      <c r="B779" s="28"/>
      <c r="C779" s="16"/>
      <c r="D779" s="28"/>
      <c r="E779" s="28"/>
      <c r="F779" s="28"/>
      <c r="G779" s="28"/>
      <c r="H779" s="16"/>
      <c r="I779" s="16"/>
      <c r="J779" s="16"/>
      <c r="K779" s="16"/>
      <c r="L779" s="16"/>
      <c r="M779" s="89"/>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row>
    <row r="780" ht="18.0" customHeight="1">
      <c r="A780" s="16"/>
      <c r="B780" s="28"/>
      <c r="C780" s="16"/>
      <c r="D780" s="28"/>
      <c r="E780" s="28"/>
      <c r="F780" s="28"/>
      <c r="G780" s="28"/>
      <c r="H780" s="16"/>
      <c r="I780" s="16"/>
      <c r="J780" s="16"/>
      <c r="K780" s="16"/>
      <c r="L780" s="16"/>
      <c r="M780" s="89"/>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row>
    <row r="781" ht="18.0" customHeight="1">
      <c r="A781" s="16"/>
      <c r="B781" s="28"/>
      <c r="C781" s="16"/>
      <c r="D781" s="28"/>
      <c r="E781" s="28"/>
      <c r="F781" s="28"/>
      <c r="G781" s="28"/>
      <c r="H781" s="16"/>
      <c r="I781" s="16"/>
      <c r="J781" s="16"/>
      <c r="K781" s="16"/>
      <c r="L781" s="16"/>
      <c r="M781" s="89"/>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row>
    <row r="782" ht="18.0" customHeight="1">
      <c r="A782" s="16"/>
      <c r="B782" s="28"/>
      <c r="C782" s="16"/>
      <c r="D782" s="28"/>
      <c r="E782" s="28"/>
      <c r="F782" s="28"/>
      <c r="G782" s="28"/>
      <c r="H782" s="16"/>
      <c r="I782" s="16"/>
      <c r="J782" s="16"/>
      <c r="K782" s="16"/>
      <c r="L782" s="16"/>
      <c r="M782" s="89"/>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row>
    <row r="783" ht="18.0" customHeight="1">
      <c r="A783" s="16"/>
      <c r="B783" s="28"/>
      <c r="C783" s="16"/>
      <c r="D783" s="28"/>
      <c r="E783" s="28"/>
      <c r="F783" s="28"/>
      <c r="G783" s="28"/>
      <c r="H783" s="16"/>
      <c r="I783" s="16"/>
      <c r="J783" s="16"/>
      <c r="K783" s="16"/>
      <c r="L783" s="16"/>
      <c r="M783" s="89"/>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row>
    <row r="784" ht="18.0" customHeight="1">
      <c r="A784" s="16"/>
      <c r="B784" s="28"/>
      <c r="C784" s="16"/>
      <c r="D784" s="28"/>
      <c r="E784" s="28"/>
      <c r="F784" s="28"/>
      <c r="G784" s="28"/>
      <c r="H784" s="16"/>
      <c r="I784" s="16"/>
      <c r="J784" s="16"/>
      <c r="K784" s="16"/>
      <c r="L784" s="16"/>
      <c r="M784" s="89"/>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row>
    <row r="785" ht="18.0" customHeight="1">
      <c r="A785" s="16"/>
      <c r="B785" s="28"/>
      <c r="C785" s="16"/>
      <c r="D785" s="28"/>
      <c r="E785" s="28"/>
      <c r="F785" s="28"/>
      <c r="G785" s="28"/>
      <c r="H785" s="16"/>
      <c r="I785" s="16"/>
      <c r="J785" s="16"/>
      <c r="K785" s="16"/>
      <c r="L785" s="16"/>
      <c r="M785" s="89"/>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row>
    <row r="786" ht="18.0" customHeight="1">
      <c r="A786" s="16"/>
      <c r="B786" s="28"/>
      <c r="C786" s="16"/>
      <c r="D786" s="28"/>
      <c r="E786" s="28"/>
      <c r="F786" s="28"/>
      <c r="G786" s="28"/>
      <c r="H786" s="16"/>
      <c r="I786" s="16"/>
      <c r="J786" s="16"/>
      <c r="K786" s="16"/>
      <c r="L786" s="16"/>
      <c r="M786" s="89"/>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row>
    <row r="787" ht="18.0" customHeight="1">
      <c r="A787" s="16"/>
      <c r="B787" s="28"/>
      <c r="C787" s="16"/>
      <c r="D787" s="28"/>
      <c r="E787" s="28"/>
      <c r="F787" s="28"/>
      <c r="G787" s="28"/>
      <c r="H787" s="16"/>
      <c r="I787" s="16"/>
      <c r="J787" s="16"/>
      <c r="K787" s="16"/>
      <c r="L787" s="16"/>
      <c r="M787" s="89"/>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row>
    <row r="788" ht="18.0" customHeight="1">
      <c r="A788" s="16"/>
      <c r="B788" s="28"/>
      <c r="C788" s="16"/>
      <c r="D788" s="28"/>
      <c r="E788" s="28"/>
      <c r="F788" s="28"/>
      <c r="G788" s="28"/>
      <c r="H788" s="16"/>
      <c r="I788" s="16"/>
      <c r="J788" s="16"/>
      <c r="K788" s="16"/>
      <c r="L788" s="16"/>
      <c r="M788" s="89"/>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row>
    <row r="789" ht="18.0" customHeight="1">
      <c r="A789" s="16"/>
      <c r="B789" s="28"/>
      <c r="C789" s="16"/>
      <c r="D789" s="28"/>
      <c r="E789" s="28"/>
      <c r="F789" s="28"/>
      <c r="G789" s="28"/>
      <c r="H789" s="16"/>
      <c r="I789" s="16"/>
      <c r="J789" s="16"/>
      <c r="K789" s="16"/>
      <c r="L789" s="16"/>
      <c r="M789" s="89"/>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row>
    <row r="790" ht="18.0" customHeight="1">
      <c r="A790" s="16"/>
      <c r="B790" s="28"/>
      <c r="C790" s="16"/>
      <c r="D790" s="28"/>
      <c r="E790" s="28"/>
      <c r="F790" s="28"/>
      <c r="G790" s="28"/>
      <c r="H790" s="16"/>
      <c r="I790" s="16"/>
      <c r="J790" s="16"/>
      <c r="K790" s="16"/>
      <c r="L790" s="16"/>
      <c r="M790" s="89"/>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row>
    <row r="791" ht="18.0" customHeight="1">
      <c r="A791" s="16"/>
      <c r="B791" s="28"/>
      <c r="C791" s="16"/>
      <c r="D791" s="28"/>
      <c r="E791" s="28"/>
      <c r="F791" s="28"/>
      <c r="G791" s="28"/>
      <c r="H791" s="16"/>
      <c r="I791" s="16"/>
      <c r="J791" s="16"/>
      <c r="K791" s="16"/>
      <c r="L791" s="16"/>
      <c r="M791" s="89"/>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row>
    <row r="792" ht="18.0" customHeight="1">
      <c r="A792" s="16"/>
      <c r="B792" s="28"/>
      <c r="C792" s="16"/>
      <c r="D792" s="28"/>
      <c r="E792" s="28"/>
      <c r="F792" s="28"/>
      <c r="G792" s="28"/>
      <c r="H792" s="16"/>
      <c r="I792" s="16"/>
      <c r="J792" s="16"/>
      <c r="K792" s="16"/>
      <c r="L792" s="16"/>
      <c r="M792" s="89"/>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row>
    <row r="793" ht="18.0" customHeight="1">
      <c r="A793" s="16"/>
      <c r="B793" s="28"/>
      <c r="C793" s="16"/>
      <c r="D793" s="28"/>
      <c r="E793" s="28"/>
      <c r="F793" s="28"/>
      <c r="G793" s="28"/>
      <c r="H793" s="16"/>
      <c r="I793" s="16"/>
      <c r="J793" s="16"/>
      <c r="K793" s="16"/>
      <c r="L793" s="16"/>
      <c r="M793" s="89"/>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row>
    <row r="794" ht="18.0" customHeight="1">
      <c r="A794" s="16"/>
      <c r="B794" s="28"/>
      <c r="C794" s="16"/>
      <c r="D794" s="28"/>
      <c r="E794" s="28"/>
      <c r="F794" s="28"/>
      <c r="G794" s="28"/>
      <c r="H794" s="16"/>
      <c r="I794" s="16"/>
      <c r="J794" s="16"/>
      <c r="K794" s="16"/>
      <c r="L794" s="16"/>
      <c r="M794" s="89"/>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row>
    <row r="795" ht="18.0" customHeight="1">
      <c r="A795" s="16"/>
      <c r="B795" s="28"/>
      <c r="C795" s="16"/>
      <c r="D795" s="28"/>
      <c r="E795" s="28"/>
      <c r="F795" s="28"/>
      <c r="G795" s="28"/>
      <c r="H795" s="16"/>
      <c r="I795" s="16"/>
      <c r="J795" s="16"/>
      <c r="K795" s="16"/>
      <c r="L795" s="16"/>
      <c r="M795" s="89"/>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row>
    <row r="796" ht="18.0" customHeight="1">
      <c r="A796" s="16"/>
      <c r="B796" s="28"/>
      <c r="C796" s="16"/>
      <c r="D796" s="28"/>
      <c r="E796" s="28"/>
      <c r="F796" s="28"/>
      <c r="G796" s="28"/>
      <c r="H796" s="16"/>
      <c r="I796" s="16"/>
      <c r="J796" s="16"/>
      <c r="K796" s="16"/>
      <c r="L796" s="16"/>
      <c r="M796" s="89"/>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row>
    <row r="797" ht="18.0" customHeight="1">
      <c r="A797" s="16"/>
      <c r="B797" s="28"/>
      <c r="C797" s="16"/>
      <c r="D797" s="28"/>
      <c r="E797" s="28"/>
      <c r="F797" s="28"/>
      <c r="G797" s="28"/>
      <c r="H797" s="16"/>
      <c r="I797" s="16"/>
      <c r="J797" s="16"/>
      <c r="K797" s="16"/>
      <c r="L797" s="16"/>
      <c r="M797" s="89"/>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row>
    <row r="798" ht="18.0" customHeight="1">
      <c r="A798" s="16"/>
      <c r="B798" s="28"/>
      <c r="C798" s="16"/>
      <c r="D798" s="28"/>
      <c r="E798" s="28"/>
      <c r="F798" s="28"/>
      <c r="G798" s="28"/>
      <c r="H798" s="16"/>
      <c r="I798" s="16"/>
      <c r="J798" s="16"/>
      <c r="K798" s="16"/>
      <c r="L798" s="16"/>
      <c r="M798" s="89"/>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row>
    <row r="799" ht="18.0" customHeight="1">
      <c r="A799" s="16"/>
      <c r="B799" s="28"/>
      <c r="C799" s="16"/>
      <c r="D799" s="28"/>
      <c r="E799" s="28"/>
      <c r="F799" s="28"/>
      <c r="G799" s="28"/>
      <c r="H799" s="16"/>
      <c r="I799" s="16"/>
      <c r="J799" s="16"/>
      <c r="K799" s="16"/>
      <c r="L799" s="16"/>
      <c r="M799" s="89"/>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row>
    <row r="800" ht="18.0" customHeight="1">
      <c r="A800" s="16"/>
      <c r="B800" s="28"/>
      <c r="C800" s="16"/>
      <c r="D800" s="28"/>
      <c r="E800" s="28"/>
      <c r="F800" s="28"/>
      <c r="G800" s="28"/>
      <c r="H800" s="16"/>
      <c r="I800" s="16"/>
      <c r="J800" s="16"/>
      <c r="K800" s="16"/>
      <c r="L800" s="16"/>
      <c r="M800" s="89"/>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row>
    <row r="801" ht="18.0" customHeight="1">
      <c r="A801" s="16"/>
      <c r="B801" s="28"/>
      <c r="C801" s="16"/>
      <c r="D801" s="28"/>
      <c r="E801" s="28"/>
      <c r="F801" s="28"/>
      <c r="G801" s="28"/>
      <c r="H801" s="16"/>
      <c r="I801" s="16"/>
      <c r="J801" s="16"/>
      <c r="K801" s="16"/>
      <c r="L801" s="16"/>
      <c r="M801" s="89"/>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row>
    <row r="802" ht="18.0" customHeight="1">
      <c r="A802" s="16"/>
      <c r="B802" s="28"/>
      <c r="C802" s="16"/>
      <c r="D802" s="28"/>
      <c r="E802" s="28"/>
      <c r="F802" s="28"/>
      <c r="G802" s="28"/>
      <c r="H802" s="16"/>
      <c r="I802" s="16"/>
      <c r="J802" s="16"/>
      <c r="K802" s="16"/>
      <c r="L802" s="16"/>
      <c r="M802" s="89"/>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row>
    <row r="803" ht="18.0" customHeight="1">
      <c r="A803" s="16"/>
      <c r="B803" s="28"/>
      <c r="C803" s="16"/>
      <c r="D803" s="28"/>
      <c r="E803" s="28"/>
      <c r="F803" s="28"/>
      <c r="G803" s="28"/>
      <c r="H803" s="16"/>
      <c r="I803" s="16"/>
      <c r="J803" s="16"/>
      <c r="K803" s="16"/>
      <c r="L803" s="16"/>
      <c r="M803" s="89"/>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row>
    <row r="804" ht="18.0" customHeight="1">
      <c r="A804" s="16"/>
      <c r="B804" s="28"/>
      <c r="C804" s="16"/>
      <c r="D804" s="28"/>
      <c r="E804" s="28"/>
      <c r="F804" s="28"/>
      <c r="G804" s="28"/>
      <c r="H804" s="16"/>
      <c r="I804" s="16"/>
      <c r="J804" s="16"/>
      <c r="K804" s="16"/>
      <c r="L804" s="16"/>
      <c r="M804" s="89"/>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row>
    <row r="805" ht="18.0" customHeight="1">
      <c r="A805" s="16"/>
      <c r="B805" s="28"/>
      <c r="C805" s="16"/>
      <c r="D805" s="28"/>
      <c r="E805" s="28"/>
      <c r="F805" s="28"/>
      <c r="G805" s="28"/>
      <c r="H805" s="16"/>
      <c r="I805" s="16"/>
      <c r="J805" s="16"/>
      <c r="K805" s="16"/>
      <c r="L805" s="16"/>
      <c r="M805" s="89"/>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row>
    <row r="806" ht="18.0" customHeight="1">
      <c r="A806" s="16"/>
      <c r="B806" s="28"/>
      <c r="C806" s="16"/>
      <c r="D806" s="28"/>
      <c r="E806" s="28"/>
      <c r="F806" s="28"/>
      <c r="G806" s="28"/>
      <c r="H806" s="16"/>
      <c r="I806" s="16"/>
      <c r="J806" s="16"/>
      <c r="K806" s="16"/>
      <c r="L806" s="16"/>
      <c r="M806" s="89"/>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row>
    <row r="807" ht="18.0" customHeight="1">
      <c r="A807" s="16"/>
      <c r="B807" s="28"/>
      <c r="C807" s="16"/>
      <c r="D807" s="28"/>
      <c r="E807" s="28"/>
      <c r="F807" s="28"/>
      <c r="G807" s="28"/>
      <c r="H807" s="16"/>
      <c r="I807" s="16"/>
      <c r="J807" s="16"/>
      <c r="K807" s="16"/>
      <c r="L807" s="16"/>
      <c r="M807" s="89"/>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row>
    <row r="808" ht="18.0" customHeight="1">
      <c r="A808" s="16"/>
      <c r="B808" s="28"/>
      <c r="C808" s="16"/>
      <c r="D808" s="28"/>
      <c r="E808" s="28"/>
      <c r="F808" s="28"/>
      <c r="G808" s="28"/>
      <c r="H808" s="16"/>
      <c r="I808" s="16"/>
      <c r="J808" s="16"/>
      <c r="K808" s="16"/>
      <c r="L808" s="16"/>
      <c r="M808" s="89"/>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row>
    <row r="809" ht="18.0" customHeight="1">
      <c r="A809" s="16"/>
      <c r="B809" s="28"/>
      <c r="C809" s="16"/>
      <c r="D809" s="28"/>
      <c r="E809" s="28"/>
      <c r="F809" s="28"/>
      <c r="G809" s="28"/>
      <c r="H809" s="16"/>
      <c r="I809" s="16"/>
      <c r="J809" s="16"/>
      <c r="K809" s="16"/>
      <c r="L809" s="16"/>
      <c r="M809" s="89"/>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row>
    <row r="810" ht="18.0" customHeight="1">
      <c r="A810" s="16"/>
      <c r="B810" s="28"/>
      <c r="C810" s="16"/>
      <c r="D810" s="28"/>
      <c r="E810" s="28"/>
      <c r="F810" s="28"/>
      <c r="G810" s="28"/>
      <c r="H810" s="16"/>
      <c r="I810" s="16"/>
      <c r="J810" s="16"/>
      <c r="K810" s="16"/>
      <c r="L810" s="16"/>
      <c r="M810" s="89"/>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row>
    <row r="811" ht="18.0" customHeight="1">
      <c r="A811" s="16"/>
      <c r="B811" s="28"/>
      <c r="C811" s="16"/>
      <c r="D811" s="28"/>
      <c r="E811" s="28"/>
      <c r="F811" s="28"/>
      <c r="G811" s="28"/>
      <c r="H811" s="16"/>
      <c r="I811" s="16"/>
      <c r="J811" s="16"/>
      <c r="K811" s="16"/>
      <c r="L811" s="16"/>
      <c r="M811" s="89"/>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row>
    <row r="812" ht="18.0" customHeight="1">
      <c r="A812" s="16"/>
      <c r="B812" s="28"/>
      <c r="C812" s="16"/>
      <c r="D812" s="28"/>
      <c r="E812" s="28"/>
      <c r="F812" s="28"/>
      <c r="G812" s="28"/>
      <c r="H812" s="16"/>
      <c r="I812" s="16"/>
      <c r="J812" s="16"/>
      <c r="K812" s="16"/>
      <c r="L812" s="16"/>
      <c r="M812" s="89"/>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row>
    <row r="813" ht="18.0" customHeight="1">
      <c r="A813" s="16"/>
      <c r="B813" s="28"/>
      <c r="C813" s="16"/>
      <c r="D813" s="28"/>
      <c r="E813" s="28"/>
      <c r="F813" s="28"/>
      <c r="G813" s="28"/>
      <c r="H813" s="16"/>
      <c r="I813" s="16"/>
      <c r="J813" s="16"/>
      <c r="K813" s="16"/>
      <c r="L813" s="16"/>
      <c r="M813" s="89"/>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row>
    <row r="814" ht="18.0" customHeight="1">
      <c r="A814" s="16"/>
      <c r="B814" s="28"/>
      <c r="C814" s="16"/>
      <c r="D814" s="28"/>
      <c r="E814" s="28"/>
      <c r="F814" s="28"/>
      <c r="G814" s="28"/>
      <c r="H814" s="16"/>
      <c r="I814" s="16"/>
      <c r="J814" s="16"/>
      <c r="K814" s="16"/>
      <c r="L814" s="16"/>
      <c r="M814" s="89"/>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row>
    <row r="815" ht="18.0" customHeight="1">
      <c r="A815" s="16"/>
      <c r="B815" s="28"/>
      <c r="C815" s="16"/>
      <c r="D815" s="28"/>
      <c r="E815" s="28"/>
      <c r="F815" s="28"/>
      <c r="G815" s="28"/>
      <c r="H815" s="16"/>
      <c r="I815" s="16"/>
      <c r="J815" s="16"/>
      <c r="K815" s="16"/>
      <c r="L815" s="16"/>
      <c r="M815" s="89"/>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row>
    <row r="816" ht="18.0" customHeight="1">
      <c r="A816" s="16"/>
      <c r="B816" s="28"/>
      <c r="C816" s="16"/>
      <c r="D816" s="28"/>
      <c r="E816" s="28"/>
      <c r="F816" s="28"/>
      <c r="G816" s="28"/>
      <c r="H816" s="16"/>
      <c r="I816" s="16"/>
      <c r="J816" s="16"/>
      <c r="K816" s="16"/>
      <c r="L816" s="16"/>
      <c r="M816" s="89"/>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row>
    <row r="817" ht="18.0" customHeight="1">
      <c r="A817" s="16"/>
      <c r="B817" s="28"/>
      <c r="C817" s="16"/>
      <c r="D817" s="28"/>
      <c r="E817" s="28"/>
      <c r="F817" s="28"/>
      <c r="G817" s="28"/>
      <c r="H817" s="16"/>
      <c r="I817" s="16"/>
      <c r="J817" s="16"/>
      <c r="K817" s="16"/>
      <c r="L817" s="16"/>
      <c r="M817" s="89"/>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row>
    <row r="818" ht="18.0" customHeight="1">
      <c r="A818" s="16"/>
      <c r="B818" s="28"/>
      <c r="C818" s="16"/>
      <c r="D818" s="28"/>
      <c r="E818" s="28"/>
      <c r="F818" s="28"/>
      <c r="G818" s="28"/>
      <c r="H818" s="16"/>
      <c r="I818" s="16"/>
      <c r="J818" s="16"/>
      <c r="K818" s="16"/>
      <c r="L818" s="16"/>
      <c r="M818" s="89"/>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row>
    <row r="819" ht="18.0" customHeight="1">
      <c r="A819" s="16"/>
      <c r="B819" s="28"/>
      <c r="C819" s="16"/>
      <c r="D819" s="28"/>
      <c r="E819" s="28"/>
      <c r="F819" s="28"/>
      <c r="G819" s="28"/>
      <c r="H819" s="16"/>
      <c r="I819" s="16"/>
      <c r="J819" s="16"/>
      <c r="K819" s="16"/>
      <c r="L819" s="16"/>
      <c r="M819" s="89"/>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row>
    <row r="820" ht="18.0" customHeight="1">
      <c r="A820" s="16"/>
      <c r="B820" s="28"/>
      <c r="C820" s="16"/>
      <c r="D820" s="28"/>
      <c r="E820" s="28"/>
      <c r="F820" s="28"/>
      <c r="G820" s="28"/>
      <c r="H820" s="16"/>
      <c r="I820" s="16"/>
      <c r="J820" s="16"/>
      <c r="K820" s="16"/>
      <c r="L820" s="16"/>
      <c r="M820" s="89"/>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row>
    <row r="821" ht="18.0" customHeight="1">
      <c r="A821" s="16"/>
      <c r="B821" s="28"/>
      <c r="C821" s="16"/>
      <c r="D821" s="28"/>
      <c r="E821" s="28"/>
      <c r="F821" s="28"/>
      <c r="G821" s="28"/>
      <c r="H821" s="16"/>
      <c r="I821" s="16"/>
      <c r="J821" s="16"/>
      <c r="K821" s="16"/>
      <c r="L821" s="16"/>
      <c r="M821" s="89"/>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row>
    <row r="822" ht="18.0" customHeight="1">
      <c r="A822" s="16"/>
      <c r="B822" s="28"/>
      <c r="C822" s="16"/>
      <c r="D822" s="28"/>
      <c r="E822" s="28"/>
      <c r="F822" s="28"/>
      <c r="G822" s="28"/>
      <c r="H822" s="16"/>
      <c r="I822" s="16"/>
      <c r="J822" s="16"/>
      <c r="K822" s="16"/>
      <c r="L822" s="16"/>
      <c r="M822" s="89"/>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row>
    <row r="823" ht="18.0" customHeight="1">
      <c r="A823" s="16"/>
      <c r="B823" s="28"/>
      <c r="C823" s="16"/>
      <c r="D823" s="28"/>
      <c r="E823" s="28"/>
      <c r="F823" s="28"/>
      <c r="G823" s="28"/>
      <c r="H823" s="16"/>
      <c r="I823" s="16"/>
      <c r="J823" s="16"/>
      <c r="K823" s="16"/>
      <c r="L823" s="16"/>
      <c r="M823" s="89"/>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row>
    <row r="824" ht="18.0" customHeight="1">
      <c r="A824" s="16"/>
      <c r="B824" s="28"/>
      <c r="C824" s="16"/>
      <c r="D824" s="28"/>
      <c r="E824" s="28"/>
      <c r="F824" s="28"/>
      <c r="G824" s="28"/>
      <c r="H824" s="16"/>
      <c r="I824" s="16"/>
      <c r="J824" s="16"/>
      <c r="K824" s="16"/>
      <c r="L824" s="16"/>
      <c r="M824" s="89"/>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row>
    <row r="825" ht="18.0" customHeight="1">
      <c r="A825" s="16"/>
      <c r="B825" s="28"/>
      <c r="C825" s="16"/>
      <c r="D825" s="28"/>
      <c r="E825" s="28"/>
      <c r="F825" s="28"/>
      <c r="G825" s="28"/>
      <c r="H825" s="16"/>
      <c r="I825" s="16"/>
      <c r="J825" s="16"/>
      <c r="K825" s="16"/>
      <c r="L825" s="16"/>
      <c r="M825" s="89"/>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row>
    <row r="826" ht="18.0" customHeight="1">
      <c r="A826" s="16"/>
      <c r="B826" s="28"/>
      <c r="C826" s="16"/>
      <c r="D826" s="28"/>
      <c r="E826" s="28"/>
      <c r="F826" s="28"/>
      <c r="G826" s="28"/>
      <c r="H826" s="16"/>
      <c r="I826" s="16"/>
      <c r="J826" s="16"/>
      <c r="K826" s="16"/>
      <c r="L826" s="16"/>
      <c r="M826" s="89"/>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row>
    <row r="827" ht="18.0" customHeight="1">
      <c r="A827" s="16"/>
      <c r="B827" s="28"/>
      <c r="C827" s="16"/>
      <c r="D827" s="28"/>
      <c r="E827" s="28"/>
      <c r="F827" s="28"/>
      <c r="G827" s="28"/>
      <c r="H827" s="16"/>
      <c r="I827" s="16"/>
      <c r="J827" s="16"/>
      <c r="K827" s="16"/>
      <c r="L827" s="16"/>
      <c r="M827" s="89"/>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row>
    <row r="828" ht="18.0" customHeight="1">
      <c r="A828" s="16"/>
      <c r="B828" s="28"/>
      <c r="C828" s="16"/>
      <c r="D828" s="28"/>
      <c r="E828" s="28"/>
      <c r="F828" s="28"/>
      <c r="G828" s="28"/>
      <c r="H828" s="16"/>
      <c r="I828" s="16"/>
      <c r="J828" s="16"/>
      <c r="K828" s="16"/>
      <c r="L828" s="16"/>
      <c r="M828" s="89"/>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row>
    <row r="829" ht="18.0" customHeight="1">
      <c r="A829" s="16"/>
      <c r="B829" s="28"/>
      <c r="C829" s="16"/>
      <c r="D829" s="28"/>
      <c r="E829" s="28"/>
      <c r="F829" s="28"/>
      <c r="G829" s="28"/>
      <c r="H829" s="16"/>
      <c r="I829" s="16"/>
      <c r="J829" s="16"/>
      <c r="K829" s="16"/>
      <c r="L829" s="16"/>
      <c r="M829" s="89"/>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row>
    <row r="830" ht="18.0" customHeight="1">
      <c r="A830" s="16"/>
      <c r="B830" s="28"/>
      <c r="C830" s="16"/>
      <c r="D830" s="28"/>
      <c r="E830" s="28"/>
      <c r="F830" s="28"/>
      <c r="G830" s="28"/>
      <c r="H830" s="16"/>
      <c r="I830" s="16"/>
      <c r="J830" s="16"/>
      <c r="K830" s="16"/>
      <c r="L830" s="16"/>
      <c r="M830" s="89"/>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row>
    <row r="831" ht="18.0" customHeight="1">
      <c r="A831" s="16"/>
      <c r="B831" s="28"/>
      <c r="C831" s="16"/>
      <c r="D831" s="28"/>
      <c r="E831" s="28"/>
      <c r="F831" s="28"/>
      <c r="G831" s="28"/>
      <c r="H831" s="16"/>
      <c r="I831" s="16"/>
      <c r="J831" s="16"/>
      <c r="K831" s="16"/>
      <c r="L831" s="16"/>
      <c r="M831" s="89"/>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row>
    <row r="832" ht="18.0" customHeight="1">
      <c r="A832" s="16"/>
      <c r="B832" s="28"/>
      <c r="C832" s="16"/>
      <c r="D832" s="28"/>
      <c r="E832" s="28"/>
      <c r="F832" s="28"/>
      <c r="G832" s="28"/>
      <c r="H832" s="16"/>
      <c r="I832" s="16"/>
      <c r="J832" s="16"/>
      <c r="K832" s="16"/>
      <c r="L832" s="16"/>
      <c r="M832" s="89"/>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row>
    <row r="833" ht="18.0" customHeight="1">
      <c r="A833" s="16"/>
      <c r="B833" s="28"/>
      <c r="C833" s="16"/>
      <c r="D833" s="28"/>
      <c r="E833" s="28"/>
      <c r="F833" s="28"/>
      <c r="G833" s="28"/>
      <c r="H833" s="16"/>
      <c r="I833" s="16"/>
      <c r="J833" s="16"/>
      <c r="K833" s="16"/>
      <c r="L833" s="16"/>
      <c r="M833" s="89"/>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row>
    <row r="834" ht="18.0" customHeight="1">
      <c r="A834" s="16"/>
      <c r="B834" s="28"/>
      <c r="C834" s="16"/>
      <c r="D834" s="28"/>
      <c r="E834" s="28"/>
      <c r="F834" s="28"/>
      <c r="G834" s="28"/>
      <c r="H834" s="16"/>
      <c r="I834" s="16"/>
      <c r="J834" s="16"/>
      <c r="K834" s="16"/>
      <c r="L834" s="16"/>
      <c r="M834" s="89"/>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row>
    <row r="835" ht="18.0" customHeight="1">
      <c r="A835" s="16"/>
      <c r="B835" s="28"/>
      <c r="C835" s="16"/>
      <c r="D835" s="28"/>
      <c r="E835" s="28"/>
      <c r="F835" s="28"/>
      <c r="G835" s="28"/>
      <c r="H835" s="16"/>
      <c r="I835" s="16"/>
      <c r="J835" s="16"/>
      <c r="K835" s="16"/>
      <c r="L835" s="16"/>
      <c r="M835" s="89"/>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row>
    <row r="836" ht="18.0" customHeight="1">
      <c r="A836" s="16"/>
      <c r="B836" s="28"/>
      <c r="C836" s="16"/>
      <c r="D836" s="28"/>
      <c r="E836" s="28"/>
      <c r="F836" s="28"/>
      <c r="G836" s="28"/>
      <c r="H836" s="16"/>
      <c r="I836" s="16"/>
      <c r="J836" s="16"/>
      <c r="K836" s="16"/>
      <c r="L836" s="16"/>
      <c r="M836" s="89"/>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row>
    <row r="837" ht="18.0" customHeight="1">
      <c r="A837" s="16"/>
      <c r="B837" s="28"/>
      <c r="C837" s="16"/>
      <c r="D837" s="28"/>
      <c r="E837" s="28"/>
      <c r="F837" s="28"/>
      <c r="G837" s="28"/>
      <c r="H837" s="16"/>
      <c r="I837" s="16"/>
      <c r="J837" s="16"/>
      <c r="K837" s="16"/>
      <c r="L837" s="16"/>
      <c r="M837" s="89"/>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row>
    <row r="838" ht="18.0" customHeight="1">
      <c r="A838" s="16"/>
      <c r="B838" s="28"/>
      <c r="C838" s="16"/>
      <c r="D838" s="28"/>
      <c r="E838" s="28"/>
      <c r="F838" s="28"/>
      <c r="G838" s="28"/>
      <c r="H838" s="16"/>
      <c r="I838" s="16"/>
      <c r="J838" s="16"/>
      <c r="K838" s="16"/>
      <c r="L838" s="16"/>
      <c r="M838" s="89"/>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row>
    <row r="839" ht="18.0" customHeight="1">
      <c r="A839" s="16"/>
      <c r="B839" s="28"/>
      <c r="C839" s="16"/>
      <c r="D839" s="28"/>
      <c r="E839" s="28"/>
      <c r="F839" s="28"/>
      <c r="G839" s="28"/>
      <c r="H839" s="16"/>
      <c r="I839" s="16"/>
      <c r="J839" s="16"/>
      <c r="K839" s="16"/>
      <c r="L839" s="16"/>
      <c r="M839" s="89"/>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row>
    <row r="840" ht="18.0" customHeight="1">
      <c r="A840" s="16"/>
      <c r="B840" s="28"/>
      <c r="C840" s="16"/>
      <c r="D840" s="28"/>
      <c r="E840" s="28"/>
      <c r="F840" s="28"/>
      <c r="G840" s="28"/>
      <c r="H840" s="16"/>
      <c r="I840" s="16"/>
      <c r="J840" s="16"/>
      <c r="K840" s="16"/>
      <c r="L840" s="16"/>
      <c r="M840" s="89"/>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row>
    <row r="841" ht="18.0" customHeight="1">
      <c r="A841" s="16"/>
      <c r="B841" s="28"/>
      <c r="C841" s="16"/>
      <c r="D841" s="28"/>
      <c r="E841" s="28"/>
      <c r="F841" s="28"/>
      <c r="G841" s="28"/>
      <c r="H841" s="16"/>
      <c r="I841" s="16"/>
      <c r="J841" s="16"/>
      <c r="K841" s="16"/>
      <c r="L841" s="16"/>
      <c r="M841" s="89"/>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row>
    <row r="842" ht="18.0" customHeight="1">
      <c r="A842" s="16"/>
      <c r="B842" s="28"/>
      <c r="C842" s="16"/>
      <c r="D842" s="28"/>
      <c r="E842" s="28"/>
      <c r="F842" s="28"/>
      <c r="G842" s="28"/>
      <c r="H842" s="16"/>
      <c r="I842" s="16"/>
      <c r="J842" s="16"/>
      <c r="K842" s="16"/>
      <c r="L842" s="16"/>
      <c r="M842" s="89"/>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row>
    <row r="843" ht="18.0" customHeight="1">
      <c r="A843" s="16"/>
      <c r="B843" s="28"/>
      <c r="C843" s="16"/>
      <c r="D843" s="28"/>
      <c r="E843" s="28"/>
      <c r="F843" s="28"/>
      <c r="G843" s="28"/>
      <c r="H843" s="16"/>
      <c r="I843" s="16"/>
      <c r="J843" s="16"/>
      <c r="K843" s="16"/>
      <c r="L843" s="16"/>
      <c r="M843" s="89"/>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row>
    <row r="844" ht="18.0" customHeight="1">
      <c r="A844" s="16"/>
      <c r="B844" s="28"/>
      <c r="C844" s="16"/>
      <c r="D844" s="28"/>
      <c r="E844" s="28"/>
      <c r="F844" s="28"/>
      <c r="G844" s="28"/>
      <c r="H844" s="16"/>
      <c r="I844" s="16"/>
      <c r="J844" s="16"/>
      <c r="K844" s="16"/>
      <c r="L844" s="16"/>
      <c r="M844" s="89"/>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row>
    <row r="845" ht="18.0" customHeight="1">
      <c r="A845" s="16"/>
      <c r="B845" s="28"/>
      <c r="C845" s="16"/>
      <c r="D845" s="28"/>
      <c r="E845" s="28"/>
      <c r="F845" s="28"/>
      <c r="G845" s="28"/>
      <c r="H845" s="16"/>
      <c r="I845" s="16"/>
      <c r="J845" s="16"/>
      <c r="K845" s="16"/>
      <c r="L845" s="16"/>
      <c r="M845" s="89"/>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row>
    <row r="846" ht="18.0" customHeight="1">
      <c r="A846" s="16"/>
      <c r="B846" s="28"/>
      <c r="C846" s="16"/>
      <c r="D846" s="28"/>
      <c r="E846" s="28"/>
      <c r="F846" s="28"/>
      <c r="G846" s="28"/>
      <c r="H846" s="16"/>
      <c r="I846" s="16"/>
      <c r="J846" s="16"/>
      <c r="K846" s="16"/>
      <c r="L846" s="16"/>
      <c r="M846" s="89"/>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row>
    <row r="847" ht="18.0" customHeight="1">
      <c r="A847" s="16"/>
      <c r="B847" s="28"/>
      <c r="C847" s="16"/>
      <c r="D847" s="28"/>
      <c r="E847" s="28"/>
      <c r="F847" s="28"/>
      <c r="G847" s="28"/>
      <c r="H847" s="16"/>
      <c r="I847" s="16"/>
      <c r="J847" s="16"/>
      <c r="K847" s="16"/>
      <c r="L847" s="16"/>
      <c r="M847" s="89"/>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row>
    <row r="848" ht="18.0" customHeight="1">
      <c r="A848" s="16"/>
      <c r="B848" s="28"/>
      <c r="C848" s="16"/>
      <c r="D848" s="28"/>
      <c r="E848" s="28"/>
      <c r="F848" s="28"/>
      <c r="G848" s="28"/>
      <c r="H848" s="16"/>
      <c r="I848" s="16"/>
      <c r="J848" s="16"/>
      <c r="K848" s="16"/>
      <c r="L848" s="16"/>
      <c r="M848" s="89"/>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row>
    <row r="849" ht="18.0" customHeight="1">
      <c r="A849" s="16"/>
      <c r="B849" s="28"/>
      <c r="C849" s="16"/>
      <c r="D849" s="28"/>
      <c r="E849" s="28"/>
      <c r="F849" s="28"/>
      <c r="G849" s="28"/>
      <c r="H849" s="16"/>
      <c r="I849" s="16"/>
      <c r="J849" s="16"/>
      <c r="K849" s="16"/>
      <c r="L849" s="16"/>
      <c r="M849" s="89"/>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row>
    <row r="850" ht="18.0" customHeight="1">
      <c r="A850" s="16"/>
      <c r="B850" s="28"/>
      <c r="C850" s="16"/>
      <c r="D850" s="28"/>
      <c r="E850" s="28"/>
      <c r="F850" s="28"/>
      <c r="G850" s="28"/>
      <c r="H850" s="16"/>
      <c r="I850" s="16"/>
      <c r="J850" s="16"/>
      <c r="K850" s="16"/>
      <c r="L850" s="16"/>
      <c r="M850" s="89"/>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row>
    <row r="851" ht="18.0" customHeight="1">
      <c r="A851" s="16"/>
      <c r="B851" s="28"/>
      <c r="C851" s="16"/>
      <c r="D851" s="28"/>
      <c r="E851" s="28"/>
      <c r="F851" s="28"/>
      <c r="G851" s="28"/>
      <c r="H851" s="16"/>
      <c r="I851" s="16"/>
      <c r="J851" s="16"/>
      <c r="K851" s="16"/>
      <c r="L851" s="16"/>
      <c r="M851" s="89"/>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row>
    <row r="852" ht="18.0" customHeight="1">
      <c r="A852" s="16"/>
      <c r="B852" s="28"/>
      <c r="C852" s="16"/>
      <c r="D852" s="28"/>
      <c r="E852" s="28"/>
      <c r="F852" s="28"/>
      <c r="G852" s="28"/>
      <c r="H852" s="16"/>
      <c r="I852" s="16"/>
      <c r="J852" s="16"/>
      <c r="K852" s="16"/>
      <c r="L852" s="16"/>
      <c r="M852" s="89"/>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row>
    <row r="853" ht="18.0" customHeight="1">
      <c r="A853" s="16"/>
      <c r="B853" s="28"/>
      <c r="C853" s="16"/>
      <c r="D853" s="28"/>
      <c r="E853" s="28"/>
      <c r="F853" s="28"/>
      <c r="G853" s="28"/>
      <c r="H853" s="16"/>
      <c r="I853" s="16"/>
      <c r="J853" s="16"/>
      <c r="K853" s="16"/>
      <c r="L853" s="16"/>
      <c r="M853" s="89"/>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row>
    <row r="854" ht="18.0" customHeight="1">
      <c r="A854" s="16"/>
      <c r="B854" s="28"/>
      <c r="C854" s="16"/>
      <c r="D854" s="28"/>
      <c r="E854" s="28"/>
      <c r="F854" s="28"/>
      <c r="G854" s="28"/>
      <c r="H854" s="16"/>
      <c r="I854" s="16"/>
      <c r="J854" s="16"/>
      <c r="K854" s="16"/>
      <c r="L854" s="16"/>
      <c r="M854" s="89"/>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row>
    <row r="855" ht="18.0" customHeight="1">
      <c r="A855" s="16"/>
      <c r="B855" s="28"/>
      <c r="C855" s="16"/>
      <c r="D855" s="28"/>
      <c r="E855" s="28"/>
      <c r="F855" s="28"/>
      <c r="G855" s="28"/>
      <c r="H855" s="16"/>
      <c r="I855" s="16"/>
      <c r="J855" s="16"/>
      <c r="K855" s="16"/>
      <c r="L855" s="16"/>
      <c r="M855" s="89"/>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row>
    <row r="856" ht="18.0" customHeight="1">
      <c r="A856" s="16"/>
      <c r="B856" s="28"/>
      <c r="C856" s="16"/>
      <c r="D856" s="28"/>
      <c r="E856" s="28"/>
      <c r="F856" s="28"/>
      <c r="G856" s="28"/>
      <c r="H856" s="16"/>
      <c r="I856" s="16"/>
      <c r="J856" s="16"/>
      <c r="K856" s="16"/>
      <c r="L856" s="16"/>
      <c r="M856" s="89"/>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row>
    <row r="857" ht="18.0" customHeight="1">
      <c r="A857" s="16"/>
      <c r="B857" s="28"/>
      <c r="C857" s="16"/>
      <c r="D857" s="28"/>
      <c r="E857" s="28"/>
      <c r="F857" s="28"/>
      <c r="G857" s="28"/>
      <c r="H857" s="16"/>
      <c r="I857" s="16"/>
      <c r="J857" s="16"/>
      <c r="K857" s="16"/>
      <c r="L857" s="16"/>
      <c r="M857" s="89"/>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row>
    <row r="858" ht="18.0" customHeight="1">
      <c r="A858" s="16"/>
      <c r="B858" s="28"/>
      <c r="C858" s="16"/>
      <c r="D858" s="28"/>
      <c r="E858" s="28"/>
      <c r="F858" s="28"/>
      <c r="G858" s="28"/>
      <c r="H858" s="16"/>
      <c r="I858" s="16"/>
      <c r="J858" s="16"/>
      <c r="K858" s="16"/>
      <c r="L858" s="16"/>
      <c r="M858" s="89"/>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row>
    <row r="859" ht="18.0" customHeight="1">
      <c r="A859" s="16"/>
      <c r="B859" s="28"/>
      <c r="C859" s="16"/>
      <c r="D859" s="28"/>
      <c r="E859" s="28"/>
      <c r="F859" s="28"/>
      <c r="G859" s="28"/>
      <c r="H859" s="16"/>
      <c r="I859" s="16"/>
      <c r="J859" s="16"/>
      <c r="K859" s="16"/>
      <c r="L859" s="16"/>
      <c r="M859" s="89"/>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row>
    <row r="860" ht="18.0" customHeight="1">
      <c r="A860" s="16"/>
      <c r="B860" s="28"/>
      <c r="C860" s="16"/>
      <c r="D860" s="28"/>
      <c r="E860" s="28"/>
      <c r="F860" s="28"/>
      <c r="G860" s="28"/>
      <c r="H860" s="16"/>
      <c r="I860" s="16"/>
      <c r="J860" s="16"/>
      <c r="K860" s="16"/>
      <c r="L860" s="16"/>
      <c r="M860" s="89"/>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row>
    <row r="861" ht="18.0" customHeight="1">
      <c r="A861" s="16"/>
      <c r="B861" s="28"/>
      <c r="C861" s="16"/>
      <c r="D861" s="28"/>
      <c r="E861" s="28"/>
      <c r="F861" s="28"/>
      <c r="G861" s="28"/>
      <c r="H861" s="16"/>
      <c r="I861" s="16"/>
      <c r="J861" s="16"/>
      <c r="K861" s="16"/>
      <c r="L861" s="16"/>
      <c r="M861" s="89"/>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row>
    <row r="862" ht="18.0" customHeight="1">
      <c r="A862" s="16"/>
      <c r="B862" s="28"/>
      <c r="C862" s="16"/>
      <c r="D862" s="28"/>
      <c r="E862" s="28"/>
      <c r="F862" s="28"/>
      <c r="G862" s="28"/>
      <c r="H862" s="16"/>
      <c r="I862" s="16"/>
      <c r="J862" s="16"/>
      <c r="K862" s="16"/>
      <c r="L862" s="16"/>
      <c r="M862" s="89"/>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row>
    <row r="863" ht="18.0" customHeight="1">
      <c r="A863" s="16"/>
      <c r="B863" s="28"/>
      <c r="C863" s="16"/>
      <c r="D863" s="28"/>
      <c r="E863" s="28"/>
      <c r="F863" s="28"/>
      <c r="G863" s="28"/>
      <c r="H863" s="16"/>
      <c r="I863" s="16"/>
      <c r="J863" s="16"/>
      <c r="K863" s="16"/>
      <c r="L863" s="16"/>
      <c r="M863" s="89"/>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row>
    <row r="864" ht="18.0" customHeight="1">
      <c r="A864" s="16"/>
      <c r="B864" s="28"/>
      <c r="C864" s="16"/>
      <c r="D864" s="28"/>
      <c r="E864" s="28"/>
      <c r="F864" s="28"/>
      <c r="G864" s="28"/>
      <c r="H864" s="16"/>
      <c r="I864" s="16"/>
      <c r="J864" s="16"/>
      <c r="K864" s="16"/>
      <c r="L864" s="16"/>
      <c r="M864" s="89"/>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row>
    <row r="865" ht="18.0" customHeight="1">
      <c r="A865" s="16"/>
      <c r="B865" s="28"/>
      <c r="C865" s="16"/>
      <c r="D865" s="28"/>
      <c r="E865" s="28"/>
      <c r="F865" s="28"/>
      <c r="G865" s="28"/>
      <c r="H865" s="16"/>
      <c r="I865" s="16"/>
      <c r="J865" s="16"/>
      <c r="K865" s="16"/>
      <c r="L865" s="16"/>
      <c r="M865" s="89"/>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row>
    <row r="866" ht="18.0" customHeight="1">
      <c r="A866" s="16"/>
      <c r="B866" s="28"/>
      <c r="C866" s="16"/>
      <c r="D866" s="28"/>
      <c r="E866" s="28"/>
      <c r="F866" s="28"/>
      <c r="G866" s="28"/>
      <c r="H866" s="16"/>
      <c r="I866" s="16"/>
      <c r="J866" s="16"/>
      <c r="K866" s="16"/>
      <c r="L866" s="16"/>
      <c r="M866" s="89"/>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row>
    <row r="867" ht="18.0" customHeight="1">
      <c r="A867" s="16"/>
      <c r="B867" s="28"/>
      <c r="C867" s="16"/>
      <c r="D867" s="28"/>
      <c r="E867" s="28"/>
      <c r="F867" s="28"/>
      <c r="G867" s="28"/>
      <c r="H867" s="16"/>
      <c r="I867" s="16"/>
      <c r="J867" s="16"/>
      <c r="K867" s="16"/>
      <c r="L867" s="16"/>
      <c r="M867" s="89"/>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row>
    <row r="868" ht="18.0" customHeight="1">
      <c r="A868" s="16"/>
      <c r="B868" s="28"/>
      <c r="C868" s="16"/>
      <c r="D868" s="28"/>
      <c r="E868" s="28"/>
      <c r="F868" s="28"/>
      <c r="G868" s="28"/>
      <c r="H868" s="16"/>
      <c r="I868" s="16"/>
      <c r="J868" s="16"/>
      <c r="K868" s="16"/>
      <c r="L868" s="16"/>
      <c r="M868" s="89"/>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row>
    <row r="869" ht="18.0" customHeight="1">
      <c r="A869" s="16"/>
      <c r="B869" s="28"/>
      <c r="C869" s="16"/>
      <c r="D869" s="28"/>
      <c r="E869" s="28"/>
      <c r="F869" s="28"/>
      <c r="G869" s="28"/>
      <c r="H869" s="16"/>
      <c r="I869" s="16"/>
      <c r="J869" s="16"/>
      <c r="K869" s="16"/>
      <c r="L869" s="16"/>
      <c r="M869" s="89"/>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row>
    <row r="870" ht="18.0" customHeight="1">
      <c r="A870" s="16"/>
      <c r="B870" s="28"/>
      <c r="C870" s="16"/>
      <c r="D870" s="28"/>
      <c r="E870" s="28"/>
      <c r="F870" s="28"/>
      <c r="G870" s="28"/>
      <c r="H870" s="16"/>
      <c r="I870" s="16"/>
      <c r="J870" s="16"/>
      <c r="K870" s="16"/>
      <c r="L870" s="16"/>
      <c r="M870" s="89"/>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row>
    <row r="871" ht="18.0" customHeight="1">
      <c r="A871" s="16"/>
      <c r="B871" s="28"/>
      <c r="C871" s="16"/>
      <c r="D871" s="28"/>
      <c r="E871" s="28"/>
      <c r="F871" s="28"/>
      <c r="G871" s="28"/>
      <c r="H871" s="16"/>
      <c r="I871" s="16"/>
      <c r="J871" s="16"/>
      <c r="K871" s="16"/>
      <c r="L871" s="16"/>
      <c r="M871" s="89"/>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row>
    <row r="872" ht="18.0" customHeight="1">
      <c r="A872" s="16"/>
      <c r="B872" s="28"/>
      <c r="C872" s="16"/>
      <c r="D872" s="28"/>
      <c r="E872" s="28"/>
      <c r="F872" s="28"/>
      <c r="G872" s="28"/>
      <c r="H872" s="16"/>
      <c r="I872" s="16"/>
      <c r="J872" s="16"/>
      <c r="K872" s="16"/>
      <c r="L872" s="16"/>
      <c r="M872" s="89"/>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row>
    <row r="873" ht="18.0" customHeight="1">
      <c r="A873" s="16"/>
      <c r="B873" s="28"/>
      <c r="C873" s="16"/>
      <c r="D873" s="28"/>
      <c r="E873" s="28"/>
      <c r="F873" s="28"/>
      <c r="G873" s="28"/>
      <c r="H873" s="16"/>
      <c r="I873" s="16"/>
      <c r="J873" s="16"/>
      <c r="K873" s="16"/>
      <c r="L873" s="16"/>
      <c r="M873" s="89"/>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row>
    <row r="874" ht="18.0" customHeight="1">
      <c r="A874" s="16"/>
      <c r="B874" s="28"/>
      <c r="C874" s="16"/>
      <c r="D874" s="28"/>
      <c r="E874" s="28"/>
      <c r="F874" s="28"/>
      <c r="G874" s="28"/>
      <c r="H874" s="16"/>
      <c r="I874" s="16"/>
      <c r="J874" s="16"/>
      <c r="K874" s="16"/>
      <c r="L874" s="16"/>
      <c r="M874" s="89"/>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row>
    <row r="875" ht="18.0" customHeight="1">
      <c r="A875" s="16"/>
      <c r="B875" s="28"/>
      <c r="C875" s="16"/>
      <c r="D875" s="28"/>
      <c r="E875" s="28"/>
      <c r="F875" s="28"/>
      <c r="G875" s="28"/>
      <c r="H875" s="16"/>
      <c r="I875" s="16"/>
      <c r="J875" s="16"/>
      <c r="K875" s="16"/>
      <c r="L875" s="16"/>
      <c r="M875" s="89"/>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row>
    <row r="876" ht="18.0" customHeight="1">
      <c r="A876" s="16"/>
      <c r="B876" s="28"/>
      <c r="C876" s="16"/>
      <c r="D876" s="28"/>
      <c r="E876" s="28"/>
      <c r="F876" s="28"/>
      <c r="G876" s="28"/>
      <c r="H876" s="16"/>
      <c r="I876" s="16"/>
      <c r="J876" s="16"/>
      <c r="K876" s="16"/>
      <c r="L876" s="16"/>
      <c r="M876" s="89"/>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row>
    <row r="877" ht="18.0" customHeight="1">
      <c r="A877" s="16"/>
      <c r="B877" s="28"/>
      <c r="C877" s="16"/>
      <c r="D877" s="28"/>
      <c r="E877" s="28"/>
      <c r="F877" s="28"/>
      <c r="G877" s="28"/>
      <c r="H877" s="16"/>
      <c r="I877" s="16"/>
      <c r="J877" s="16"/>
      <c r="K877" s="16"/>
      <c r="L877" s="16"/>
      <c r="M877" s="89"/>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row>
    <row r="878" ht="18.0" customHeight="1">
      <c r="A878" s="16"/>
      <c r="B878" s="28"/>
      <c r="C878" s="16"/>
      <c r="D878" s="28"/>
      <c r="E878" s="28"/>
      <c r="F878" s="28"/>
      <c r="G878" s="28"/>
      <c r="H878" s="16"/>
      <c r="I878" s="16"/>
      <c r="J878" s="16"/>
      <c r="K878" s="16"/>
      <c r="L878" s="16"/>
      <c r="M878" s="89"/>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row>
    <row r="879" ht="18.0" customHeight="1">
      <c r="A879" s="16"/>
      <c r="B879" s="28"/>
      <c r="C879" s="16"/>
      <c r="D879" s="28"/>
      <c r="E879" s="28"/>
      <c r="F879" s="28"/>
      <c r="G879" s="28"/>
      <c r="H879" s="16"/>
      <c r="I879" s="16"/>
      <c r="J879" s="16"/>
      <c r="K879" s="16"/>
      <c r="L879" s="16"/>
      <c r="M879" s="89"/>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row>
    <row r="880" ht="18.0" customHeight="1">
      <c r="A880" s="16"/>
      <c r="B880" s="28"/>
      <c r="C880" s="16"/>
      <c r="D880" s="28"/>
      <c r="E880" s="28"/>
      <c r="F880" s="28"/>
      <c r="G880" s="28"/>
      <c r="H880" s="16"/>
      <c r="I880" s="16"/>
      <c r="J880" s="16"/>
      <c r="K880" s="16"/>
      <c r="L880" s="16"/>
      <c r="M880" s="89"/>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row>
    <row r="881" ht="18.0" customHeight="1">
      <c r="A881" s="16"/>
      <c r="B881" s="28"/>
      <c r="C881" s="16"/>
      <c r="D881" s="28"/>
      <c r="E881" s="28"/>
      <c r="F881" s="28"/>
      <c r="G881" s="28"/>
      <c r="H881" s="16"/>
      <c r="I881" s="16"/>
      <c r="J881" s="16"/>
      <c r="K881" s="16"/>
      <c r="L881" s="16"/>
      <c r="M881" s="89"/>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row>
    <row r="882" ht="18.0" customHeight="1">
      <c r="A882" s="16"/>
      <c r="B882" s="28"/>
      <c r="C882" s="16"/>
      <c r="D882" s="28"/>
      <c r="E882" s="28"/>
      <c r="F882" s="28"/>
      <c r="G882" s="28"/>
      <c r="H882" s="16"/>
      <c r="I882" s="16"/>
      <c r="J882" s="16"/>
      <c r="K882" s="16"/>
      <c r="L882" s="16"/>
      <c r="M882" s="89"/>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row>
    <row r="883" ht="18.0" customHeight="1">
      <c r="A883" s="16"/>
      <c r="B883" s="28"/>
      <c r="C883" s="16"/>
      <c r="D883" s="28"/>
      <c r="E883" s="28"/>
      <c r="F883" s="28"/>
      <c r="G883" s="28"/>
      <c r="H883" s="16"/>
      <c r="I883" s="16"/>
      <c r="J883" s="16"/>
      <c r="K883" s="16"/>
      <c r="L883" s="16"/>
      <c r="M883" s="89"/>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row>
    <row r="884" ht="18.0" customHeight="1">
      <c r="A884" s="16"/>
      <c r="B884" s="28"/>
      <c r="C884" s="16"/>
      <c r="D884" s="28"/>
      <c r="E884" s="28"/>
      <c r="F884" s="28"/>
      <c r="G884" s="28"/>
      <c r="H884" s="16"/>
      <c r="I884" s="16"/>
      <c r="J884" s="16"/>
      <c r="K884" s="16"/>
      <c r="L884" s="16"/>
      <c r="M884" s="89"/>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row>
    <row r="885" ht="18.0" customHeight="1">
      <c r="A885" s="16"/>
      <c r="B885" s="28"/>
      <c r="C885" s="16"/>
      <c r="D885" s="28"/>
      <c r="E885" s="28"/>
      <c r="F885" s="28"/>
      <c r="G885" s="28"/>
      <c r="H885" s="16"/>
      <c r="I885" s="16"/>
      <c r="J885" s="16"/>
      <c r="K885" s="16"/>
      <c r="L885" s="16"/>
      <c r="M885" s="89"/>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row>
    <row r="886" ht="18.0" customHeight="1">
      <c r="A886" s="16"/>
      <c r="B886" s="28"/>
      <c r="C886" s="16"/>
      <c r="D886" s="28"/>
      <c r="E886" s="28"/>
      <c r="F886" s="28"/>
      <c r="G886" s="28"/>
      <c r="H886" s="16"/>
      <c r="I886" s="16"/>
      <c r="J886" s="16"/>
      <c r="K886" s="16"/>
      <c r="L886" s="16"/>
      <c r="M886" s="89"/>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row>
    <row r="887" ht="18.0" customHeight="1">
      <c r="A887" s="16"/>
      <c r="B887" s="28"/>
      <c r="C887" s="16"/>
      <c r="D887" s="28"/>
      <c r="E887" s="28"/>
      <c r="F887" s="28"/>
      <c r="G887" s="28"/>
      <c r="H887" s="16"/>
      <c r="I887" s="16"/>
      <c r="J887" s="16"/>
      <c r="K887" s="16"/>
      <c r="L887" s="16"/>
      <c r="M887" s="89"/>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row>
    <row r="888" ht="18.0" customHeight="1">
      <c r="A888" s="16"/>
      <c r="B888" s="28"/>
      <c r="C888" s="16"/>
      <c r="D888" s="28"/>
      <c r="E888" s="28"/>
      <c r="F888" s="28"/>
      <c r="G888" s="28"/>
      <c r="H888" s="16"/>
      <c r="I888" s="16"/>
      <c r="J888" s="16"/>
      <c r="K888" s="16"/>
      <c r="L888" s="16"/>
      <c r="M888" s="89"/>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row>
    <row r="889" ht="18.0" customHeight="1">
      <c r="A889" s="16"/>
      <c r="B889" s="28"/>
      <c r="C889" s="16"/>
      <c r="D889" s="28"/>
      <c r="E889" s="28"/>
      <c r="F889" s="28"/>
      <c r="G889" s="28"/>
      <c r="H889" s="16"/>
      <c r="I889" s="16"/>
      <c r="J889" s="16"/>
      <c r="K889" s="16"/>
      <c r="L889" s="16"/>
      <c r="M889" s="89"/>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row>
    <row r="890" ht="18.0" customHeight="1">
      <c r="A890" s="16"/>
      <c r="B890" s="28"/>
      <c r="C890" s="16"/>
      <c r="D890" s="28"/>
      <c r="E890" s="28"/>
      <c r="F890" s="28"/>
      <c r="G890" s="28"/>
      <c r="H890" s="16"/>
      <c r="I890" s="16"/>
      <c r="J890" s="16"/>
      <c r="K890" s="16"/>
      <c r="L890" s="16"/>
      <c r="M890" s="89"/>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row>
    <row r="891" ht="18.0" customHeight="1">
      <c r="A891" s="16"/>
      <c r="B891" s="28"/>
      <c r="C891" s="16"/>
      <c r="D891" s="28"/>
      <c r="E891" s="28"/>
      <c r="F891" s="28"/>
      <c r="G891" s="28"/>
      <c r="H891" s="16"/>
      <c r="I891" s="16"/>
      <c r="J891" s="16"/>
      <c r="K891" s="16"/>
      <c r="L891" s="16"/>
      <c r="M891" s="89"/>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row>
    <row r="892" ht="18.0" customHeight="1">
      <c r="A892" s="16"/>
      <c r="B892" s="28"/>
      <c r="C892" s="16"/>
      <c r="D892" s="28"/>
      <c r="E892" s="28"/>
      <c r="F892" s="28"/>
      <c r="G892" s="28"/>
      <c r="H892" s="16"/>
      <c r="I892" s="16"/>
      <c r="J892" s="16"/>
      <c r="K892" s="16"/>
      <c r="L892" s="16"/>
      <c r="M892" s="89"/>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row>
    <row r="893" ht="18.0" customHeight="1">
      <c r="A893" s="16"/>
      <c r="B893" s="28"/>
      <c r="C893" s="16"/>
      <c r="D893" s="28"/>
      <c r="E893" s="28"/>
      <c r="F893" s="28"/>
      <c r="G893" s="28"/>
      <c r="H893" s="16"/>
      <c r="I893" s="16"/>
      <c r="J893" s="16"/>
      <c r="K893" s="16"/>
      <c r="L893" s="16"/>
      <c r="M893" s="89"/>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row>
    <row r="894" ht="18.0" customHeight="1">
      <c r="A894" s="16"/>
      <c r="B894" s="28"/>
      <c r="C894" s="16"/>
      <c r="D894" s="28"/>
      <c r="E894" s="28"/>
      <c r="F894" s="28"/>
      <c r="G894" s="28"/>
      <c r="H894" s="16"/>
      <c r="I894" s="16"/>
      <c r="J894" s="16"/>
      <c r="K894" s="16"/>
      <c r="L894" s="16"/>
      <c r="M894" s="89"/>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row>
    <row r="895" ht="18.0" customHeight="1">
      <c r="A895" s="16"/>
      <c r="B895" s="28"/>
      <c r="C895" s="16"/>
      <c r="D895" s="28"/>
      <c r="E895" s="28"/>
      <c r="F895" s="28"/>
      <c r="G895" s="28"/>
      <c r="H895" s="16"/>
      <c r="I895" s="16"/>
      <c r="J895" s="16"/>
      <c r="K895" s="16"/>
      <c r="L895" s="16"/>
      <c r="M895" s="89"/>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row>
    <row r="896" ht="18.0" customHeight="1">
      <c r="A896" s="16"/>
      <c r="B896" s="28"/>
      <c r="C896" s="16"/>
      <c r="D896" s="28"/>
      <c r="E896" s="28"/>
      <c r="F896" s="28"/>
      <c r="G896" s="28"/>
      <c r="H896" s="16"/>
      <c r="I896" s="16"/>
      <c r="J896" s="16"/>
      <c r="K896" s="16"/>
      <c r="L896" s="16"/>
      <c r="M896" s="89"/>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row>
    <row r="897" ht="18.0" customHeight="1">
      <c r="A897" s="16"/>
      <c r="B897" s="28"/>
      <c r="C897" s="16"/>
      <c r="D897" s="28"/>
      <c r="E897" s="28"/>
      <c r="F897" s="28"/>
      <c r="G897" s="28"/>
      <c r="H897" s="16"/>
      <c r="I897" s="16"/>
      <c r="J897" s="16"/>
      <c r="K897" s="16"/>
      <c r="L897" s="16"/>
      <c r="M897" s="89"/>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row>
    <row r="898" ht="18.0" customHeight="1">
      <c r="A898" s="16"/>
      <c r="B898" s="28"/>
      <c r="C898" s="16"/>
      <c r="D898" s="28"/>
      <c r="E898" s="28"/>
      <c r="F898" s="28"/>
      <c r="G898" s="28"/>
      <c r="H898" s="16"/>
      <c r="I898" s="16"/>
      <c r="J898" s="16"/>
      <c r="K898" s="16"/>
      <c r="L898" s="16"/>
      <c r="M898" s="89"/>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row>
    <row r="899" ht="18.0" customHeight="1">
      <c r="A899" s="16"/>
      <c r="B899" s="28"/>
      <c r="C899" s="16"/>
      <c r="D899" s="28"/>
      <c r="E899" s="28"/>
      <c r="F899" s="28"/>
      <c r="G899" s="28"/>
      <c r="H899" s="16"/>
      <c r="I899" s="16"/>
      <c r="J899" s="16"/>
      <c r="K899" s="16"/>
      <c r="L899" s="16"/>
      <c r="M899" s="89"/>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row>
    <row r="900" ht="18.0" customHeight="1">
      <c r="A900" s="16"/>
      <c r="B900" s="28"/>
      <c r="C900" s="16"/>
      <c r="D900" s="28"/>
      <c r="E900" s="28"/>
      <c r="F900" s="28"/>
      <c r="G900" s="28"/>
      <c r="H900" s="16"/>
      <c r="I900" s="16"/>
      <c r="J900" s="16"/>
      <c r="K900" s="16"/>
      <c r="L900" s="16"/>
      <c r="M900" s="89"/>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row>
    <row r="901" ht="18.0" customHeight="1">
      <c r="A901" s="16"/>
      <c r="B901" s="28"/>
      <c r="C901" s="16"/>
      <c r="D901" s="28"/>
      <c r="E901" s="28"/>
      <c r="F901" s="28"/>
      <c r="G901" s="28"/>
      <c r="H901" s="16"/>
      <c r="I901" s="16"/>
      <c r="J901" s="16"/>
      <c r="K901" s="16"/>
      <c r="L901" s="16"/>
      <c r="M901" s="89"/>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row>
    <row r="902" ht="18.0" customHeight="1">
      <c r="A902" s="16"/>
      <c r="B902" s="28"/>
      <c r="C902" s="16"/>
      <c r="D902" s="28"/>
      <c r="E902" s="28"/>
      <c r="F902" s="28"/>
      <c r="G902" s="28"/>
      <c r="H902" s="16"/>
      <c r="I902" s="16"/>
      <c r="J902" s="16"/>
      <c r="K902" s="16"/>
      <c r="L902" s="16"/>
      <c r="M902" s="89"/>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row>
    <row r="903" ht="18.0" customHeight="1">
      <c r="A903" s="16"/>
      <c r="B903" s="28"/>
      <c r="C903" s="16"/>
      <c r="D903" s="28"/>
      <c r="E903" s="28"/>
      <c r="F903" s="28"/>
      <c r="G903" s="28"/>
      <c r="H903" s="16"/>
      <c r="I903" s="16"/>
      <c r="J903" s="16"/>
      <c r="K903" s="16"/>
      <c r="L903" s="16"/>
      <c r="M903" s="89"/>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row>
    <row r="904" ht="18.0" customHeight="1">
      <c r="A904" s="16"/>
      <c r="B904" s="28"/>
      <c r="C904" s="16"/>
      <c r="D904" s="28"/>
      <c r="E904" s="28"/>
      <c r="F904" s="28"/>
      <c r="G904" s="28"/>
      <c r="H904" s="16"/>
      <c r="I904" s="16"/>
      <c r="J904" s="16"/>
      <c r="K904" s="16"/>
      <c r="L904" s="16"/>
      <c r="M904" s="89"/>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row>
    <row r="905" ht="18.0" customHeight="1">
      <c r="A905" s="16"/>
      <c r="B905" s="28"/>
      <c r="C905" s="16"/>
      <c r="D905" s="28"/>
      <c r="E905" s="28"/>
      <c r="F905" s="28"/>
      <c r="G905" s="28"/>
      <c r="H905" s="16"/>
      <c r="I905" s="16"/>
      <c r="J905" s="16"/>
      <c r="K905" s="16"/>
      <c r="L905" s="16"/>
      <c r="M905" s="89"/>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row>
    <row r="906" ht="18.0" customHeight="1">
      <c r="A906" s="16"/>
      <c r="B906" s="28"/>
      <c r="C906" s="16"/>
      <c r="D906" s="28"/>
      <c r="E906" s="28"/>
      <c r="F906" s="28"/>
      <c r="G906" s="28"/>
      <c r="H906" s="16"/>
      <c r="I906" s="16"/>
      <c r="J906" s="16"/>
      <c r="K906" s="16"/>
      <c r="L906" s="16"/>
      <c r="M906" s="89"/>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row>
    <row r="907" ht="18.0" customHeight="1">
      <c r="A907" s="16"/>
      <c r="B907" s="28"/>
      <c r="C907" s="16"/>
      <c r="D907" s="28"/>
      <c r="E907" s="28"/>
      <c r="F907" s="28"/>
      <c r="G907" s="28"/>
      <c r="H907" s="16"/>
      <c r="I907" s="16"/>
      <c r="J907" s="16"/>
      <c r="K907" s="16"/>
      <c r="L907" s="16"/>
      <c r="M907" s="89"/>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row>
    <row r="908" ht="18.0" customHeight="1">
      <c r="A908" s="16"/>
      <c r="B908" s="28"/>
      <c r="C908" s="16"/>
      <c r="D908" s="28"/>
      <c r="E908" s="28"/>
      <c r="F908" s="28"/>
      <c r="G908" s="28"/>
      <c r="H908" s="16"/>
      <c r="I908" s="16"/>
      <c r="J908" s="16"/>
      <c r="K908" s="16"/>
      <c r="L908" s="16"/>
      <c r="M908" s="89"/>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row>
    <row r="909" ht="18.0" customHeight="1">
      <c r="A909" s="16"/>
      <c r="B909" s="28"/>
      <c r="C909" s="16"/>
      <c r="D909" s="28"/>
      <c r="E909" s="28"/>
      <c r="F909" s="28"/>
      <c r="G909" s="28"/>
      <c r="H909" s="16"/>
      <c r="I909" s="16"/>
      <c r="J909" s="16"/>
      <c r="K909" s="16"/>
      <c r="L909" s="16"/>
      <c r="M909" s="89"/>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row>
    <row r="910" ht="18.0" customHeight="1">
      <c r="A910" s="16"/>
      <c r="B910" s="28"/>
      <c r="C910" s="16"/>
      <c r="D910" s="28"/>
      <c r="E910" s="28"/>
      <c r="F910" s="28"/>
      <c r="G910" s="28"/>
      <c r="H910" s="16"/>
      <c r="I910" s="16"/>
      <c r="J910" s="16"/>
      <c r="K910" s="16"/>
      <c r="L910" s="16"/>
      <c r="M910" s="89"/>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row>
    <row r="911" ht="18.0" customHeight="1">
      <c r="A911" s="16"/>
      <c r="B911" s="28"/>
      <c r="C911" s="16"/>
      <c r="D911" s="28"/>
      <c r="E911" s="28"/>
      <c r="F911" s="28"/>
      <c r="G911" s="28"/>
      <c r="H911" s="16"/>
      <c r="I911" s="16"/>
      <c r="J911" s="16"/>
      <c r="K911" s="16"/>
      <c r="L911" s="16"/>
      <c r="M911" s="89"/>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row>
    <row r="912" ht="18.0" customHeight="1">
      <c r="A912" s="16"/>
      <c r="B912" s="28"/>
      <c r="C912" s="16"/>
      <c r="D912" s="28"/>
      <c r="E912" s="28"/>
      <c r="F912" s="28"/>
      <c r="G912" s="28"/>
      <c r="H912" s="16"/>
      <c r="I912" s="16"/>
      <c r="J912" s="16"/>
      <c r="K912" s="16"/>
      <c r="L912" s="16"/>
      <c r="M912" s="89"/>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row>
    <row r="913" ht="18.0" customHeight="1">
      <c r="A913" s="16"/>
      <c r="B913" s="28"/>
      <c r="C913" s="16"/>
      <c r="D913" s="28"/>
      <c r="E913" s="28"/>
      <c r="F913" s="28"/>
      <c r="G913" s="28"/>
      <c r="H913" s="16"/>
      <c r="I913" s="16"/>
      <c r="J913" s="16"/>
      <c r="K913" s="16"/>
      <c r="L913" s="16"/>
      <c r="M913" s="89"/>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row>
    <row r="914" ht="18.0" customHeight="1">
      <c r="A914" s="16"/>
      <c r="B914" s="28"/>
      <c r="C914" s="16"/>
      <c r="D914" s="28"/>
      <c r="E914" s="28"/>
      <c r="F914" s="28"/>
      <c r="G914" s="28"/>
      <c r="H914" s="16"/>
      <c r="I914" s="16"/>
      <c r="J914" s="16"/>
      <c r="K914" s="16"/>
      <c r="L914" s="16"/>
      <c r="M914" s="89"/>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row>
    <row r="915" ht="18.0" customHeight="1">
      <c r="A915" s="16"/>
      <c r="B915" s="28"/>
      <c r="C915" s="16"/>
      <c r="D915" s="28"/>
      <c r="E915" s="28"/>
      <c r="F915" s="28"/>
      <c r="G915" s="28"/>
      <c r="H915" s="16"/>
      <c r="I915" s="16"/>
      <c r="J915" s="16"/>
      <c r="K915" s="16"/>
      <c r="L915" s="16"/>
      <c r="M915" s="89"/>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row>
    <row r="916" ht="18.0" customHeight="1">
      <c r="A916" s="16"/>
      <c r="B916" s="28"/>
      <c r="C916" s="16"/>
      <c r="D916" s="28"/>
      <c r="E916" s="28"/>
      <c r="F916" s="28"/>
      <c r="G916" s="28"/>
      <c r="H916" s="16"/>
      <c r="I916" s="16"/>
      <c r="J916" s="16"/>
      <c r="K916" s="16"/>
      <c r="L916" s="16"/>
      <c r="M916" s="89"/>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row>
    <row r="917" ht="18.0" customHeight="1">
      <c r="A917" s="16"/>
      <c r="B917" s="28"/>
      <c r="C917" s="16"/>
      <c r="D917" s="28"/>
      <c r="E917" s="28"/>
      <c r="F917" s="28"/>
      <c r="G917" s="28"/>
      <c r="H917" s="16"/>
      <c r="I917" s="16"/>
      <c r="J917" s="16"/>
      <c r="K917" s="16"/>
      <c r="L917" s="16"/>
      <c r="M917" s="89"/>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row>
    <row r="918" ht="18.0" customHeight="1">
      <c r="A918" s="16"/>
      <c r="B918" s="28"/>
      <c r="C918" s="16"/>
      <c r="D918" s="28"/>
      <c r="E918" s="28"/>
      <c r="F918" s="28"/>
      <c r="G918" s="28"/>
      <c r="H918" s="16"/>
      <c r="I918" s="16"/>
      <c r="J918" s="16"/>
      <c r="K918" s="16"/>
      <c r="L918" s="16"/>
      <c r="M918" s="89"/>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row>
    <row r="919" ht="18.0" customHeight="1">
      <c r="A919" s="16"/>
      <c r="B919" s="28"/>
      <c r="C919" s="16"/>
      <c r="D919" s="28"/>
      <c r="E919" s="28"/>
      <c r="F919" s="28"/>
      <c r="G919" s="28"/>
      <c r="H919" s="16"/>
      <c r="I919" s="16"/>
      <c r="J919" s="16"/>
      <c r="K919" s="16"/>
      <c r="L919" s="16"/>
      <c r="M919" s="89"/>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row>
    <row r="920" ht="18.0" customHeight="1">
      <c r="A920" s="16"/>
      <c r="B920" s="28"/>
      <c r="C920" s="16"/>
      <c r="D920" s="28"/>
      <c r="E920" s="28"/>
      <c r="F920" s="28"/>
      <c r="G920" s="28"/>
      <c r="H920" s="16"/>
      <c r="I920" s="16"/>
      <c r="J920" s="16"/>
      <c r="K920" s="16"/>
      <c r="L920" s="16"/>
      <c r="M920" s="89"/>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row>
    <row r="921" ht="18.0" customHeight="1">
      <c r="A921" s="16"/>
      <c r="B921" s="28"/>
      <c r="C921" s="16"/>
      <c r="D921" s="28"/>
      <c r="E921" s="28"/>
      <c r="F921" s="28"/>
      <c r="G921" s="28"/>
      <c r="H921" s="16"/>
      <c r="I921" s="16"/>
      <c r="J921" s="16"/>
      <c r="K921" s="16"/>
      <c r="L921" s="16"/>
      <c r="M921" s="89"/>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row>
    <row r="922" ht="18.0" customHeight="1">
      <c r="A922" s="16"/>
      <c r="B922" s="28"/>
      <c r="C922" s="16"/>
      <c r="D922" s="28"/>
      <c r="E922" s="28"/>
      <c r="F922" s="28"/>
      <c r="G922" s="28"/>
      <c r="H922" s="16"/>
      <c r="I922" s="16"/>
      <c r="J922" s="16"/>
      <c r="K922" s="16"/>
      <c r="L922" s="16"/>
      <c r="M922" s="89"/>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row>
    <row r="923" ht="18.0" customHeight="1">
      <c r="A923" s="16"/>
      <c r="B923" s="28"/>
      <c r="C923" s="16"/>
      <c r="D923" s="28"/>
      <c r="E923" s="28"/>
      <c r="F923" s="28"/>
      <c r="G923" s="28"/>
      <c r="H923" s="16"/>
      <c r="I923" s="16"/>
      <c r="J923" s="16"/>
      <c r="K923" s="16"/>
      <c r="L923" s="16"/>
      <c r="M923" s="89"/>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row>
    <row r="924" ht="18.0" customHeight="1">
      <c r="A924" s="16"/>
      <c r="B924" s="28"/>
      <c r="C924" s="16"/>
      <c r="D924" s="28"/>
      <c r="E924" s="28"/>
      <c r="F924" s="28"/>
      <c r="G924" s="28"/>
      <c r="H924" s="16"/>
      <c r="I924" s="16"/>
      <c r="J924" s="16"/>
      <c r="K924" s="16"/>
      <c r="L924" s="16"/>
      <c r="M924" s="89"/>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row>
    <row r="925" ht="18.0" customHeight="1">
      <c r="A925" s="16"/>
      <c r="B925" s="28"/>
      <c r="C925" s="16"/>
      <c r="D925" s="28"/>
      <c r="E925" s="28"/>
      <c r="F925" s="28"/>
      <c r="G925" s="28"/>
      <c r="H925" s="16"/>
      <c r="I925" s="16"/>
      <c r="J925" s="16"/>
      <c r="K925" s="16"/>
      <c r="L925" s="16"/>
      <c r="M925" s="89"/>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row>
    <row r="926" ht="18.0" customHeight="1">
      <c r="A926" s="16"/>
      <c r="B926" s="28"/>
      <c r="C926" s="16"/>
      <c r="D926" s="28"/>
      <c r="E926" s="28"/>
      <c r="F926" s="28"/>
      <c r="G926" s="28"/>
      <c r="H926" s="16"/>
      <c r="I926" s="16"/>
      <c r="J926" s="16"/>
      <c r="K926" s="16"/>
      <c r="L926" s="16"/>
      <c r="M926" s="89"/>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row>
    <row r="927" ht="18.0" customHeight="1">
      <c r="A927" s="16"/>
      <c r="B927" s="28"/>
      <c r="C927" s="16"/>
      <c r="D927" s="28"/>
      <c r="E927" s="28"/>
      <c r="F927" s="28"/>
      <c r="G927" s="28"/>
      <c r="H927" s="16"/>
      <c r="I927" s="16"/>
      <c r="J927" s="16"/>
      <c r="K927" s="16"/>
      <c r="L927" s="16"/>
      <c r="M927" s="89"/>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row>
    <row r="928" ht="18.0" customHeight="1">
      <c r="A928" s="16"/>
      <c r="B928" s="28"/>
      <c r="C928" s="16"/>
      <c r="D928" s="28"/>
      <c r="E928" s="28"/>
      <c r="F928" s="28"/>
      <c r="G928" s="28"/>
      <c r="H928" s="16"/>
      <c r="I928" s="16"/>
      <c r="J928" s="16"/>
      <c r="K928" s="16"/>
      <c r="L928" s="16"/>
      <c r="M928" s="89"/>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row>
    <row r="929" ht="18.0" customHeight="1">
      <c r="A929" s="16"/>
      <c r="B929" s="28"/>
      <c r="C929" s="16"/>
      <c r="D929" s="28"/>
      <c r="E929" s="28"/>
      <c r="F929" s="28"/>
      <c r="G929" s="28"/>
      <c r="H929" s="16"/>
      <c r="I929" s="16"/>
      <c r="J929" s="16"/>
      <c r="K929" s="16"/>
      <c r="L929" s="16"/>
      <c r="M929" s="89"/>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row>
    <row r="930" ht="18.0" customHeight="1">
      <c r="A930" s="16"/>
      <c r="B930" s="28"/>
      <c r="C930" s="16"/>
      <c r="D930" s="28"/>
      <c r="E930" s="28"/>
      <c r="F930" s="28"/>
      <c r="G930" s="28"/>
      <c r="H930" s="16"/>
      <c r="I930" s="16"/>
      <c r="J930" s="16"/>
      <c r="K930" s="16"/>
      <c r="L930" s="16"/>
      <c r="M930" s="89"/>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row>
    <row r="931" ht="18.0" customHeight="1">
      <c r="A931" s="16"/>
      <c r="B931" s="28"/>
      <c r="C931" s="16"/>
      <c r="D931" s="28"/>
      <c r="E931" s="28"/>
      <c r="F931" s="28"/>
      <c r="G931" s="28"/>
      <c r="H931" s="16"/>
      <c r="I931" s="16"/>
      <c r="J931" s="16"/>
      <c r="K931" s="16"/>
      <c r="L931" s="16"/>
      <c r="M931" s="89"/>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row>
    <row r="932" ht="18.0" customHeight="1">
      <c r="A932" s="16"/>
      <c r="B932" s="28"/>
      <c r="C932" s="16"/>
      <c r="D932" s="28"/>
      <c r="E932" s="28"/>
      <c r="F932" s="28"/>
      <c r="G932" s="28"/>
      <c r="H932" s="16"/>
      <c r="I932" s="16"/>
      <c r="J932" s="16"/>
      <c r="K932" s="16"/>
      <c r="L932" s="16"/>
      <c r="M932" s="89"/>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row>
    <row r="933" ht="18.0" customHeight="1">
      <c r="A933" s="16"/>
      <c r="B933" s="28"/>
      <c r="C933" s="16"/>
      <c r="D933" s="28"/>
      <c r="E933" s="28"/>
      <c r="F933" s="28"/>
      <c r="G933" s="28"/>
      <c r="H933" s="16"/>
      <c r="I933" s="16"/>
      <c r="J933" s="16"/>
      <c r="K933" s="16"/>
      <c r="L933" s="16"/>
      <c r="M933" s="89"/>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row>
    <row r="934" ht="18.0" customHeight="1">
      <c r="A934" s="16"/>
      <c r="B934" s="28"/>
      <c r="C934" s="16"/>
      <c r="D934" s="28"/>
      <c r="E934" s="28"/>
      <c r="F934" s="28"/>
      <c r="G934" s="28"/>
      <c r="H934" s="16"/>
      <c r="I934" s="16"/>
      <c r="J934" s="16"/>
      <c r="K934" s="16"/>
      <c r="L934" s="16"/>
      <c r="M934" s="89"/>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row>
    <row r="935" ht="18.0" customHeight="1">
      <c r="A935" s="16"/>
      <c r="B935" s="28"/>
      <c r="C935" s="16"/>
      <c r="D935" s="28"/>
      <c r="E935" s="28"/>
      <c r="F935" s="28"/>
      <c r="G935" s="28"/>
      <c r="H935" s="16"/>
      <c r="I935" s="16"/>
      <c r="J935" s="16"/>
      <c r="K935" s="16"/>
      <c r="L935" s="16"/>
      <c r="M935" s="89"/>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row>
    <row r="936" ht="18.0" customHeight="1">
      <c r="A936" s="16"/>
      <c r="B936" s="28"/>
      <c r="C936" s="16"/>
      <c r="D936" s="28"/>
      <c r="E936" s="28"/>
      <c r="F936" s="28"/>
      <c r="G936" s="28"/>
      <c r="H936" s="16"/>
      <c r="I936" s="16"/>
      <c r="J936" s="16"/>
      <c r="K936" s="16"/>
      <c r="L936" s="16"/>
      <c r="M936" s="89"/>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row>
    <row r="937" ht="18.0" customHeight="1">
      <c r="A937" s="16"/>
      <c r="B937" s="28"/>
      <c r="C937" s="16"/>
      <c r="D937" s="28"/>
      <c r="E937" s="28"/>
      <c r="F937" s="28"/>
      <c r="G937" s="28"/>
      <c r="H937" s="16"/>
      <c r="I937" s="16"/>
      <c r="J937" s="16"/>
      <c r="K937" s="16"/>
      <c r="L937" s="16"/>
      <c r="M937" s="89"/>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row>
    <row r="938" ht="18.0" customHeight="1">
      <c r="A938" s="16"/>
      <c r="B938" s="28"/>
      <c r="C938" s="16"/>
      <c r="D938" s="28"/>
      <c r="E938" s="28"/>
      <c r="F938" s="28"/>
      <c r="G938" s="28"/>
      <c r="H938" s="16"/>
      <c r="I938" s="16"/>
      <c r="J938" s="16"/>
      <c r="K938" s="16"/>
      <c r="L938" s="16"/>
      <c r="M938" s="89"/>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row>
    <row r="939" ht="18.0" customHeight="1">
      <c r="A939" s="16"/>
      <c r="B939" s="28"/>
      <c r="C939" s="16"/>
      <c r="D939" s="28"/>
      <c r="E939" s="28"/>
      <c r="F939" s="28"/>
      <c r="G939" s="28"/>
      <c r="H939" s="16"/>
      <c r="I939" s="16"/>
      <c r="J939" s="16"/>
      <c r="K939" s="16"/>
      <c r="L939" s="16"/>
      <c r="M939" s="89"/>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row>
    <row r="940" ht="18.0" customHeight="1">
      <c r="A940" s="16"/>
      <c r="B940" s="28"/>
      <c r="C940" s="16"/>
      <c r="D940" s="28"/>
      <c r="E940" s="28"/>
      <c r="F940" s="28"/>
      <c r="G940" s="28"/>
      <c r="H940" s="16"/>
      <c r="I940" s="16"/>
      <c r="J940" s="16"/>
      <c r="K940" s="16"/>
      <c r="L940" s="16"/>
      <c r="M940" s="89"/>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row>
    <row r="941" ht="18.0" customHeight="1">
      <c r="A941" s="16"/>
      <c r="B941" s="28"/>
      <c r="C941" s="16"/>
      <c r="D941" s="28"/>
      <c r="E941" s="28"/>
      <c r="F941" s="28"/>
      <c r="G941" s="28"/>
      <c r="H941" s="16"/>
      <c r="I941" s="16"/>
      <c r="J941" s="16"/>
      <c r="K941" s="16"/>
      <c r="L941" s="16"/>
      <c r="M941" s="89"/>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row>
    <row r="942" ht="18.0" customHeight="1">
      <c r="A942" s="16"/>
      <c r="B942" s="28"/>
      <c r="C942" s="16"/>
      <c r="D942" s="28"/>
      <c r="E942" s="28"/>
      <c r="F942" s="28"/>
      <c r="G942" s="28"/>
      <c r="H942" s="16"/>
      <c r="I942" s="16"/>
      <c r="J942" s="16"/>
      <c r="K942" s="16"/>
      <c r="L942" s="16"/>
      <c r="M942" s="89"/>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row>
    <row r="943" ht="18.0" customHeight="1">
      <c r="A943" s="16"/>
      <c r="B943" s="28"/>
      <c r="C943" s="16"/>
      <c r="D943" s="28"/>
      <c r="E943" s="28"/>
      <c r="F943" s="28"/>
      <c r="G943" s="28"/>
      <c r="H943" s="16"/>
      <c r="I943" s="16"/>
      <c r="J943" s="16"/>
      <c r="K943" s="16"/>
      <c r="L943" s="16"/>
      <c r="M943" s="89"/>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row>
    <row r="944" ht="18.0" customHeight="1">
      <c r="A944" s="16"/>
      <c r="B944" s="28"/>
      <c r="C944" s="16"/>
      <c r="D944" s="28"/>
      <c r="E944" s="28"/>
      <c r="F944" s="28"/>
      <c r="G944" s="28"/>
      <c r="H944" s="16"/>
      <c r="I944" s="16"/>
      <c r="J944" s="16"/>
      <c r="K944" s="16"/>
      <c r="L944" s="16"/>
      <c r="M944" s="89"/>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row>
    <row r="945" ht="18.0" customHeight="1">
      <c r="A945" s="16"/>
      <c r="B945" s="28"/>
      <c r="C945" s="16"/>
      <c r="D945" s="28"/>
      <c r="E945" s="28"/>
      <c r="F945" s="28"/>
      <c r="G945" s="28"/>
      <c r="H945" s="16"/>
      <c r="I945" s="16"/>
      <c r="J945" s="16"/>
      <c r="K945" s="16"/>
      <c r="L945" s="16"/>
      <c r="M945" s="89"/>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row>
    <row r="946" ht="18.0" customHeight="1">
      <c r="A946" s="16"/>
      <c r="B946" s="28"/>
      <c r="C946" s="16"/>
      <c r="D946" s="28"/>
      <c r="E946" s="28"/>
      <c r="F946" s="28"/>
      <c r="G946" s="28"/>
      <c r="H946" s="16"/>
      <c r="I946" s="16"/>
      <c r="J946" s="16"/>
      <c r="K946" s="16"/>
      <c r="L946" s="16"/>
      <c r="M946" s="89"/>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row>
    <row r="947" ht="18.0" customHeight="1">
      <c r="A947" s="16"/>
      <c r="B947" s="28"/>
      <c r="C947" s="16"/>
      <c r="D947" s="28"/>
      <c r="E947" s="28"/>
      <c r="F947" s="28"/>
      <c r="G947" s="28"/>
      <c r="H947" s="16"/>
      <c r="I947" s="16"/>
      <c r="J947" s="16"/>
      <c r="K947" s="16"/>
      <c r="L947" s="16"/>
      <c r="M947" s="89"/>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row>
    <row r="948" ht="18.0" customHeight="1">
      <c r="A948" s="16"/>
      <c r="B948" s="28"/>
      <c r="C948" s="16"/>
      <c r="D948" s="28"/>
      <c r="E948" s="28"/>
      <c r="F948" s="28"/>
      <c r="G948" s="28"/>
      <c r="H948" s="16"/>
      <c r="I948" s="16"/>
      <c r="J948" s="16"/>
      <c r="K948" s="16"/>
      <c r="L948" s="16"/>
      <c r="M948" s="89"/>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row>
    <row r="949" ht="18.0" customHeight="1">
      <c r="A949" s="16"/>
      <c r="B949" s="28"/>
      <c r="C949" s="16"/>
      <c r="D949" s="28"/>
      <c r="E949" s="28"/>
      <c r="F949" s="28"/>
      <c r="G949" s="28"/>
      <c r="H949" s="16"/>
      <c r="I949" s="16"/>
      <c r="J949" s="16"/>
      <c r="K949" s="16"/>
      <c r="L949" s="16"/>
      <c r="M949" s="89"/>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row>
    <row r="950" ht="18.0" customHeight="1">
      <c r="A950" s="16"/>
      <c r="B950" s="28"/>
      <c r="C950" s="16"/>
      <c r="D950" s="28"/>
      <c r="E950" s="28"/>
      <c r="F950" s="28"/>
      <c r="G950" s="28"/>
      <c r="H950" s="16"/>
      <c r="I950" s="16"/>
      <c r="J950" s="16"/>
      <c r="K950" s="16"/>
      <c r="L950" s="16"/>
      <c r="M950" s="89"/>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row>
    <row r="951" ht="18.0" customHeight="1">
      <c r="A951" s="16"/>
      <c r="B951" s="28"/>
      <c r="C951" s="16"/>
      <c r="D951" s="28"/>
      <c r="E951" s="28"/>
      <c r="F951" s="28"/>
      <c r="G951" s="28"/>
      <c r="H951" s="16"/>
      <c r="I951" s="16"/>
      <c r="J951" s="16"/>
      <c r="K951" s="16"/>
      <c r="L951" s="16"/>
      <c r="M951" s="89"/>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row>
    <row r="952" ht="18.0" customHeight="1">
      <c r="A952" s="16"/>
      <c r="B952" s="28"/>
      <c r="C952" s="16"/>
      <c r="D952" s="28"/>
      <c r="E952" s="28"/>
      <c r="F952" s="28"/>
      <c r="G952" s="28"/>
      <c r="H952" s="16"/>
      <c r="I952" s="16"/>
      <c r="J952" s="16"/>
      <c r="K952" s="16"/>
      <c r="L952" s="16"/>
      <c r="M952" s="89"/>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row>
    <row r="953" ht="18.0" customHeight="1">
      <c r="A953" s="16"/>
      <c r="B953" s="28"/>
      <c r="C953" s="16"/>
      <c r="D953" s="28"/>
      <c r="E953" s="28"/>
      <c r="F953" s="28"/>
      <c r="G953" s="28"/>
      <c r="H953" s="16"/>
      <c r="I953" s="16"/>
      <c r="J953" s="16"/>
      <c r="K953" s="16"/>
      <c r="L953" s="16"/>
      <c r="M953" s="89"/>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row>
    <row r="954" ht="18.0" customHeight="1">
      <c r="A954" s="16"/>
      <c r="B954" s="28"/>
      <c r="C954" s="16"/>
      <c r="D954" s="28"/>
      <c r="E954" s="28"/>
      <c r="F954" s="28"/>
      <c r="G954" s="28"/>
      <c r="H954" s="16"/>
      <c r="I954" s="16"/>
      <c r="J954" s="16"/>
      <c r="K954" s="16"/>
      <c r="L954" s="16"/>
      <c r="M954" s="89"/>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row>
    <row r="955" ht="18.0" customHeight="1">
      <c r="A955" s="16"/>
      <c r="B955" s="28"/>
      <c r="C955" s="16"/>
      <c r="D955" s="28"/>
      <c r="E955" s="28"/>
      <c r="F955" s="28"/>
      <c r="G955" s="28"/>
      <c r="H955" s="16"/>
      <c r="I955" s="16"/>
      <c r="J955" s="16"/>
      <c r="K955" s="16"/>
      <c r="L955" s="16"/>
      <c r="M955" s="89"/>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row>
    <row r="956" ht="18.0" customHeight="1">
      <c r="A956" s="16"/>
      <c r="B956" s="28"/>
      <c r="C956" s="16"/>
      <c r="D956" s="28"/>
      <c r="E956" s="28"/>
      <c r="F956" s="28"/>
      <c r="G956" s="28"/>
      <c r="H956" s="16"/>
      <c r="I956" s="16"/>
      <c r="J956" s="16"/>
      <c r="K956" s="16"/>
      <c r="L956" s="16"/>
      <c r="M956" s="89"/>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row>
    <row r="957" ht="18.0" customHeight="1">
      <c r="A957" s="16"/>
      <c r="B957" s="28"/>
      <c r="C957" s="16"/>
      <c r="D957" s="28"/>
      <c r="E957" s="28"/>
      <c r="F957" s="28"/>
      <c r="G957" s="28"/>
      <c r="H957" s="16"/>
      <c r="I957" s="16"/>
      <c r="J957" s="16"/>
      <c r="K957" s="16"/>
      <c r="L957" s="16"/>
      <c r="M957" s="89"/>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row>
    <row r="958" ht="18.0" customHeight="1">
      <c r="A958" s="16"/>
      <c r="B958" s="28"/>
      <c r="C958" s="16"/>
      <c r="D958" s="28"/>
      <c r="E958" s="28"/>
      <c r="F958" s="28"/>
      <c r="G958" s="28"/>
      <c r="H958" s="16"/>
      <c r="I958" s="16"/>
      <c r="J958" s="16"/>
      <c r="K958" s="16"/>
      <c r="L958" s="16"/>
      <c r="M958" s="89"/>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row>
    <row r="959" ht="18.0" customHeight="1">
      <c r="A959" s="16"/>
      <c r="B959" s="28"/>
      <c r="C959" s="16"/>
      <c r="D959" s="28"/>
      <c r="E959" s="28"/>
      <c r="F959" s="28"/>
      <c r="G959" s="28"/>
      <c r="H959" s="16"/>
      <c r="I959" s="16"/>
      <c r="J959" s="16"/>
      <c r="K959" s="16"/>
      <c r="L959" s="16"/>
      <c r="M959" s="89"/>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row>
    <row r="960" ht="18.0" customHeight="1">
      <c r="A960" s="16"/>
      <c r="B960" s="28"/>
      <c r="C960" s="16"/>
      <c r="D960" s="28"/>
      <c r="E960" s="28"/>
      <c r="F960" s="28"/>
      <c r="G960" s="28"/>
      <c r="H960" s="16"/>
      <c r="I960" s="16"/>
      <c r="J960" s="16"/>
      <c r="K960" s="16"/>
      <c r="L960" s="16"/>
      <c r="M960" s="89"/>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row>
    <row r="961" ht="18.0" customHeight="1">
      <c r="A961" s="16"/>
      <c r="B961" s="28"/>
      <c r="C961" s="16"/>
      <c r="D961" s="28"/>
      <c r="E961" s="28"/>
      <c r="F961" s="28"/>
      <c r="G961" s="28"/>
      <c r="H961" s="16"/>
      <c r="I961" s="16"/>
      <c r="J961" s="16"/>
      <c r="K961" s="16"/>
      <c r="L961" s="16"/>
      <c r="M961" s="89"/>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row>
    <row r="962" ht="18.0" customHeight="1">
      <c r="A962" s="16"/>
      <c r="B962" s="28"/>
      <c r="C962" s="16"/>
      <c r="D962" s="28"/>
      <c r="E962" s="28"/>
      <c r="F962" s="28"/>
      <c r="G962" s="28"/>
      <c r="H962" s="16"/>
      <c r="I962" s="16"/>
      <c r="J962" s="16"/>
      <c r="K962" s="16"/>
      <c r="L962" s="16"/>
      <c r="M962" s="89"/>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row>
    <row r="963" ht="18.0" customHeight="1">
      <c r="A963" s="16"/>
      <c r="B963" s="28"/>
      <c r="C963" s="16"/>
      <c r="D963" s="28"/>
      <c r="E963" s="28"/>
      <c r="F963" s="28"/>
      <c r="G963" s="28"/>
      <c r="H963" s="16"/>
      <c r="I963" s="16"/>
      <c r="J963" s="16"/>
      <c r="K963" s="16"/>
      <c r="L963" s="16"/>
      <c r="M963" s="89"/>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row>
    <row r="964" ht="18.0" customHeight="1">
      <c r="A964" s="16"/>
      <c r="B964" s="28"/>
      <c r="C964" s="16"/>
      <c r="D964" s="28"/>
      <c r="E964" s="28"/>
      <c r="F964" s="28"/>
      <c r="G964" s="28"/>
      <c r="H964" s="16"/>
      <c r="I964" s="16"/>
      <c r="J964" s="16"/>
      <c r="K964" s="16"/>
      <c r="L964" s="16"/>
      <c r="M964" s="89"/>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row>
    <row r="965" ht="18.0" customHeight="1">
      <c r="A965" s="16"/>
      <c r="B965" s="28"/>
      <c r="C965" s="16"/>
      <c r="D965" s="28"/>
      <c r="E965" s="28"/>
      <c r="F965" s="28"/>
      <c r="G965" s="28"/>
      <c r="H965" s="16"/>
      <c r="I965" s="16"/>
      <c r="J965" s="16"/>
      <c r="K965" s="16"/>
      <c r="L965" s="16"/>
      <c r="M965" s="89"/>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row>
    <row r="966" ht="18.0" customHeight="1">
      <c r="A966" s="16"/>
      <c r="B966" s="28"/>
      <c r="C966" s="16"/>
      <c r="D966" s="28"/>
      <c r="E966" s="28"/>
      <c r="F966" s="28"/>
      <c r="G966" s="28"/>
      <c r="H966" s="16"/>
      <c r="I966" s="16"/>
      <c r="J966" s="16"/>
      <c r="K966" s="16"/>
      <c r="L966" s="16"/>
      <c r="M966" s="89"/>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row>
    <row r="967" ht="18.0" customHeight="1">
      <c r="A967" s="16"/>
      <c r="B967" s="28"/>
      <c r="C967" s="16"/>
      <c r="D967" s="28"/>
      <c r="E967" s="28"/>
      <c r="F967" s="28"/>
      <c r="G967" s="28"/>
      <c r="H967" s="16"/>
      <c r="I967" s="16"/>
      <c r="J967" s="16"/>
      <c r="K967" s="16"/>
      <c r="L967" s="16"/>
      <c r="M967" s="89"/>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row>
    <row r="968" ht="18.0" customHeight="1">
      <c r="A968" s="16"/>
      <c r="B968" s="28"/>
      <c r="C968" s="16"/>
      <c r="D968" s="28"/>
      <c r="E968" s="28"/>
      <c r="F968" s="28"/>
      <c r="G968" s="28"/>
      <c r="H968" s="16"/>
      <c r="I968" s="16"/>
      <c r="J968" s="16"/>
      <c r="K968" s="16"/>
      <c r="L968" s="16"/>
      <c r="M968" s="89"/>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row>
    <row r="969" ht="18.0" customHeight="1">
      <c r="A969" s="16"/>
      <c r="B969" s="28"/>
      <c r="C969" s="16"/>
      <c r="D969" s="28"/>
      <c r="E969" s="28"/>
      <c r="F969" s="28"/>
      <c r="G969" s="28"/>
      <c r="H969" s="16"/>
      <c r="I969" s="16"/>
      <c r="J969" s="16"/>
      <c r="K969" s="16"/>
      <c r="L969" s="16"/>
      <c r="M969" s="89"/>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row>
    <row r="970" ht="18.0" customHeight="1">
      <c r="A970" s="16"/>
      <c r="B970" s="28"/>
      <c r="C970" s="16"/>
      <c r="D970" s="28"/>
      <c r="E970" s="28"/>
      <c r="F970" s="28"/>
      <c r="G970" s="28"/>
      <c r="H970" s="16"/>
      <c r="I970" s="16"/>
      <c r="J970" s="16"/>
      <c r="K970" s="16"/>
      <c r="L970" s="16"/>
      <c r="M970" s="89"/>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row>
    <row r="971" ht="18.0" customHeight="1">
      <c r="A971" s="16"/>
      <c r="B971" s="28"/>
      <c r="C971" s="16"/>
      <c r="D971" s="28"/>
      <c r="E971" s="28"/>
      <c r="F971" s="28"/>
      <c r="G971" s="28"/>
      <c r="H971" s="16"/>
      <c r="I971" s="16"/>
      <c r="J971" s="16"/>
      <c r="K971" s="16"/>
      <c r="L971" s="16"/>
      <c r="M971" s="89"/>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row>
    <row r="972" ht="18.0" customHeight="1">
      <c r="A972" s="16"/>
      <c r="B972" s="28"/>
      <c r="C972" s="16"/>
      <c r="D972" s="28"/>
      <c r="E972" s="28"/>
      <c r="F972" s="28"/>
      <c r="G972" s="28"/>
      <c r="H972" s="16"/>
      <c r="I972" s="16"/>
      <c r="J972" s="16"/>
      <c r="K972" s="16"/>
      <c r="L972" s="16"/>
      <c r="M972" s="89"/>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row>
    <row r="973" ht="18.0" customHeight="1">
      <c r="A973" s="16"/>
      <c r="B973" s="28"/>
      <c r="C973" s="16"/>
      <c r="D973" s="28"/>
      <c r="E973" s="28"/>
      <c r="F973" s="28"/>
      <c r="G973" s="28"/>
      <c r="H973" s="16"/>
      <c r="I973" s="16"/>
      <c r="J973" s="16"/>
      <c r="K973" s="16"/>
      <c r="L973" s="16"/>
      <c r="M973" s="89"/>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row>
    <row r="974" ht="18.0" customHeight="1">
      <c r="A974" s="16"/>
      <c r="B974" s="28"/>
      <c r="C974" s="16"/>
      <c r="D974" s="28"/>
      <c r="E974" s="28"/>
      <c r="F974" s="28"/>
      <c r="G974" s="28"/>
      <c r="H974" s="16"/>
      <c r="I974" s="16"/>
      <c r="J974" s="16"/>
      <c r="K974" s="16"/>
      <c r="L974" s="16"/>
      <c r="M974" s="89"/>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row>
    <row r="975" ht="18.0" customHeight="1">
      <c r="A975" s="16"/>
      <c r="B975" s="28"/>
      <c r="C975" s="16"/>
      <c r="D975" s="28"/>
      <c r="E975" s="28"/>
      <c r="F975" s="28"/>
      <c r="G975" s="28"/>
      <c r="H975" s="16"/>
      <c r="I975" s="16"/>
      <c r="J975" s="16"/>
      <c r="K975" s="16"/>
      <c r="L975" s="16"/>
      <c r="M975" s="89"/>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row>
    <row r="976" ht="18.0" customHeight="1">
      <c r="A976" s="16"/>
      <c r="B976" s="28"/>
      <c r="C976" s="16"/>
      <c r="D976" s="28"/>
      <c r="E976" s="28"/>
      <c r="F976" s="28"/>
      <c r="G976" s="28"/>
      <c r="H976" s="16"/>
      <c r="I976" s="16"/>
      <c r="J976" s="16"/>
      <c r="K976" s="16"/>
      <c r="L976" s="16"/>
      <c r="M976" s="89"/>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row>
    <row r="977" ht="18.0" customHeight="1">
      <c r="A977" s="16"/>
      <c r="B977" s="28"/>
      <c r="C977" s="16"/>
      <c r="D977" s="28"/>
      <c r="E977" s="28"/>
      <c r="F977" s="28"/>
      <c r="G977" s="28"/>
      <c r="H977" s="16"/>
      <c r="I977" s="16"/>
      <c r="J977" s="16"/>
      <c r="K977" s="16"/>
      <c r="L977" s="16"/>
      <c r="M977" s="89"/>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row>
    <row r="978" ht="18.0" customHeight="1">
      <c r="A978" s="16"/>
      <c r="B978" s="28"/>
      <c r="C978" s="16"/>
      <c r="D978" s="28"/>
      <c r="E978" s="28"/>
      <c r="F978" s="28"/>
      <c r="G978" s="28"/>
      <c r="H978" s="16"/>
      <c r="I978" s="16"/>
      <c r="J978" s="16"/>
      <c r="K978" s="16"/>
      <c r="L978" s="16"/>
      <c r="M978" s="89"/>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row>
    <row r="979" ht="18.0" customHeight="1">
      <c r="A979" s="16"/>
      <c r="B979" s="28"/>
      <c r="C979" s="16"/>
      <c r="D979" s="28"/>
      <c r="E979" s="28"/>
      <c r="F979" s="28"/>
      <c r="G979" s="28"/>
      <c r="H979" s="16"/>
      <c r="I979" s="16"/>
      <c r="J979" s="16"/>
      <c r="K979" s="16"/>
      <c r="L979" s="16"/>
      <c r="M979" s="89"/>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row>
    <row r="980" ht="18.0" customHeight="1">
      <c r="A980" s="16"/>
      <c r="B980" s="28"/>
      <c r="C980" s="16"/>
      <c r="D980" s="28"/>
      <c r="E980" s="28"/>
      <c r="F980" s="28"/>
      <c r="G980" s="28"/>
      <c r="H980" s="16"/>
      <c r="I980" s="16"/>
      <c r="J980" s="16"/>
      <c r="K980" s="16"/>
      <c r="L980" s="16"/>
      <c r="M980" s="89"/>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row>
    <row r="981" ht="18.0" customHeight="1">
      <c r="A981" s="16"/>
      <c r="B981" s="28"/>
      <c r="C981" s="16"/>
      <c r="D981" s="28"/>
      <c r="E981" s="28"/>
      <c r="F981" s="28"/>
      <c r="G981" s="28"/>
      <c r="H981" s="16"/>
      <c r="I981" s="16"/>
      <c r="J981" s="16"/>
      <c r="K981" s="16"/>
      <c r="L981" s="16"/>
      <c r="M981" s="89"/>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row>
    <row r="982" ht="18.0" customHeight="1">
      <c r="A982" s="16"/>
      <c r="B982" s="28"/>
      <c r="C982" s="16"/>
      <c r="D982" s="28"/>
      <c r="E982" s="28"/>
      <c r="F982" s="28"/>
      <c r="G982" s="28"/>
      <c r="H982" s="16"/>
      <c r="I982" s="16"/>
      <c r="J982" s="16"/>
      <c r="K982" s="16"/>
      <c r="L982" s="16"/>
      <c r="M982" s="89"/>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row>
    <row r="983" ht="18.0" customHeight="1">
      <c r="A983" s="16"/>
      <c r="B983" s="28"/>
      <c r="C983" s="16"/>
      <c r="D983" s="28"/>
      <c r="E983" s="28"/>
      <c r="F983" s="28"/>
      <c r="G983" s="28"/>
      <c r="H983" s="16"/>
      <c r="I983" s="16"/>
      <c r="J983" s="16"/>
      <c r="K983" s="16"/>
      <c r="L983" s="16"/>
      <c r="M983" s="89"/>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row>
    <row r="984" ht="18.0" customHeight="1">
      <c r="A984" s="16"/>
      <c r="B984" s="28"/>
      <c r="C984" s="16"/>
      <c r="D984" s="28"/>
      <c r="E984" s="28"/>
      <c r="F984" s="28"/>
      <c r="G984" s="28"/>
      <c r="H984" s="16"/>
      <c r="I984" s="16"/>
      <c r="J984" s="16"/>
      <c r="K984" s="16"/>
      <c r="L984" s="16"/>
      <c r="M984" s="89"/>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row>
    <row r="985" ht="18.0" customHeight="1">
      <c r="A985" s="16"/>
      <c r="B985" s="28"/>
      <c r="C985" s="16"/>
      <c r="D985" s="28"/>
      <c r="E985" s="28"/>
      <c r="F985" s="28"/>
      <c r="G985" s="28"/>
      <c r="H985" s="16"/>
      <c r="I985" s="16"/>
      <c r="J985" s="16"/>
      <c r="K985" s="16"/>
      <c r="L985" s="16"/>
      <c r="M985" s="89"/>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row>
    <row r="986" ht="18.0" customHeight="1">
      <c r="A986" s="16"/>
      <c r="B986" s="28"/>
      <c r="C986" s="16"/>
      <c r="D986" s="28"/>
      <c r="E986" s="28"/>
      <c r="F986" s="28"/>
      <c r="G986" s="28"/>
      <c r="H986" s="16"/>
      <c r="I986" s="16"/>
      <c r="J986" s="16"/>
      <c r="K986" s="16"/>
      <c r="L986" s="16"/>
      <c r="M986" s="89"/>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row>
    <row r="987" ht="18.0" customHeight="1">
      <c r="A987" s="16"/>
      <c r="B987" s="28"/>
      <c r="C987" s="16"/>
      <c r="D987" s="28"/>
      <c r="E987" s="28"/>
      <c r="F987" s="28"/>
      <c r="G987" s="28"/>
      <c r="H987" s="16"/>
      <c r="I987" s="16"/>
      <c r="J987" s="16"/>
      <c r="K987" s="16"/>
      <c r="L987" s="16"/>
      <c r="M987" s="89"/>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row>
    <row r="988" ht="18.0" customHeight="1">
      <c r="A988" s="16"/>
      <c r="B988" s="28"/>
      <c r="C988" s="16"/>
      <c r="D988" s="28"/>
      <c r="E988" s="28"/>
      <c r="F988" s="28"/>
      <c r="G988" s="28"/>
      <c r="H988" s="16"/>
      <c r="I988" s="16"/>
      <c r="J988" s="16"/>
      <c r="K988" s="16"/>
      <c r="L988" s="16"/>
      <c r="M988" s="89"/>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row>
    <row r="989" ht="18.0" customHeight="1">
      <c r="A989" s="16"/>
      <c r="B989" s="28"/>
      <c r="C989" s="16"/>
      <c r="D989" s="28"/>
      <c r="E989" s="28"/>
      <c r="F989" s="28"/>
      <c r="G989" s="28"/>
      <c r="H989" s="16"/>
      <c r="I989" s="16"/>
      <c r="J989" s="16"/>
      <c r="K989" s="16"/>
      <c r="L989" s="16"/>
      <c r="M989" s="89"/>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row>
    <row r="990" ht="18.0" customHeight="1">
      <c r="A990" s="16"/>
      <c r="B990" s="28"/>
      <c r="C990" s="16"/>
      <c r="D990" s="28"/>
      <c r="E990" s="28"/>
      <c r="F990" s="28"/>
      <c r="G990" s="28"/>
      <c r="H990" s="16"/>
      <c r="I990" s="16"/>
      <c r="J990" s="16"/>
      <c r="K990" s="16"/>
      <c r="L990" s="16"/>
      <c r="M990" s="89"/>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row>
    <row r="991" ht="18.0" customHeight="1">
      <c r="A991" s="16"/>
      <c r="B991" s="28"/>
      <c r="C991" s="16"/>
      <c r="D991" s="28"/>
      <c r="E991" s="28"/>
      <c r="F991" s="28"/>
      <c r="G991" s="28"/>
      <c r="H991" s="16"/>
      <c r="I991" s="16"/>
      <c r="J991" s="16"/>
      <c r="K991" s="16"/>
      <c r="L991" s="16"/>
      <c r="M991" s="89"/>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row>
    <row r="992" ht="18.0" customHeight="1">
      <c r="A992" s="16"/>
      <c r="B992" s="28"/>
      <c r="C992" s="16"/>
      <c r="D992" s="28"/>
      <c r="E992" s="28"/>
      <c r="F992" s="28"/>
      <c r="G992" s="28"/>
      <c r="H992" s="16"/>
      <c r="I992" s="16"/>
      <c r="J992" s="16"/>
      <c r="K992" s="16"/>
      <c r="L992" s="16"/>
      <c r="M992" s="89"/>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row>
    <row r="993" ht="18.0" customHeight="1">
      <c r="A993" s="16"/>
      <c r="B993" s="28"/>
      <c r="C993" s="16"/>
      <c r="D993" s="28"/>
      <c r="E993" s="28"/>
      <c r="F993" s="28"/>
      <c r="G993" s="28"/>
      <c r="H993" s="16"/>
      <c r="I993" s="16"/>
      <c r="J993" s="16"/>
      <c r="K993" s="16"/>
      <c r="L993" s="16"/>
      <c r="M993" s="89"/>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row>
    <row r="994" ht="18.0" customHeight="1">
      <c r="A994" s="16"/>
      <c r="B994" s="28"/>
      <c r="C994" s="16"/>
      <c r="D994" s="28"/>
      <c r="E994" s="28"/>
      <c r="F994" s="28"/>
      <c r="G994" s="28"/>
      <c r="H994" s="16"/>
      <c r="I994" s="16"/>
      <c r="J994" s="16"/>
      <c r="K994" s="16"/>
      <c r="L994" s="16"/>
      <c r="M994" s="89"/>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row>
    <row r="995" ht="18.0" customHeight="1">
      <c r="A995" s="16"/>
      <c r="B995" s="28"/>
      <c r="C995" s="16"/>
      <c r="D995" s="28"/>
      <c r="E995" s="28"/>
      <c r="F995" s="28"/>
      <c r="G995" s="28"/>
      <c r="H995" s="16"/>
      <c r="I995" s="16"/>
      <c r="J995" s="16"/>
      <c r="K995" s="16"/>
      <c r="L995" s="16"/>
      <c r="M995" s="89"/>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row>
    <row r="996" ht="18.0" customHeight="1">
      <c r="A996" s="16"/>
      <c r="B996" s="28"/>
      <c r="C996" s="16"/>
      <c r="D996" s="28"/>
      <c r="E996" s="28"/>
      <c r="F996" s="28"/>
      <c r="G996" s="28"/>
      <c r="H996" s="16"/>
      <c r="I996" s="16"/>
      <c r="J996" s="16"/>
      <c r="K996" s="16"/>
      <c r="L996" s="16"/>
      <c r="M996" s="89"/>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row>
    <row r="997" ht="18.0" customHeight="1">
      <c r="A997" s="16"/>
      <c r="B997" s="28"/>
      <c r="C997" s="16"/>
      <c r="D997" s="28"/>
      <c r="E997" s="28"/>
      <c r="F997" s="28"/>
      <c r="G997" s="28"/>
      <c r="H997" s="16"/>
      <c r="I997" s="16"/>
      <c r="J997" s="16"/>
      <c r="K997" s="16"/>
      <c r="L997" s="16"/>
      <c r="M997" s="89"/>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row>
    <row r="998" ht="18.0" customHeight="1">
      <c r="A998" s="16"/>
      <c r="B998" s="28"/>
      <c r="C998" s="16"/>
      <c r="D998" s="28"/>
      <c r="E998" s="28"/>
      <c r="F998" s="28"/>
      <c r="G998" s="28"/>
      <c r="H998" s="16"/>
      <c r="I998" s="16"/>
      <c r="J998" s="16"/>
      <c r="K998" s="16"/>
      <c r="L998" s="16"/>
      <c r="M998" s="89"/>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row>
    <row r="999" ht="18.0" customHeight="1">
      <c r="A999" s="16"/>
      <c r="B999" s="28"/>
      <c r="C999" s="16"/>
      <c r="D999" s="28"/>
      <c r="E999" s="28"/>
      <c r="F999" s="28"/>
      <c r="G999" s="28"/>
      <c r="H999" s="16"/>
      <c r="I999" s="16"/>
      <c r="J999" s="16"/>
      <c r="K999" s="16"/>
      <c r="L999" s="16"/>
      <c r="M999" s="89"/>
      <c r="N999" s="16"/>
      <c r="O999" s="16"/>
      <c r="P999" s="16"/>
      <c r="Q999" s="16"/>
      <c r="R999" s="16"/>
      <c r="S999" s="16"/>
      <c r="T999" s="16"/>
      <c r="U999" s="16"/>
      <c r="V999" s="16"/>
      <c r="W999" s="16"/>
      <c r="X999" s="16"/>
      <c r="Y999" s="16"/>
      <c r="Z999" s="16"/>
      <c r="AA999" s="16"/>
      <c r="AB999" s="16"/>
      <c r="AC999" s="54" t="s">
        <v>33</v>
      </c>
      <c r="AD999" s="16"/>
      <c r="AE999" s="16"/>
      <c r="AF999" s="16"/>
      <c r="AG999" s="16"/>
      <c r="AH999" s="16"/>
      <c r="AI999" s="16"/>
      <c r="AJ999" s="16"/>
    </row>
    <row r="1000" ht="18.0" customHeight="1">
      <c r="A1000" s="16"/>
      <c r="B1000" s="28"/>
      <c r="C1000" s="16"/>
      <c r="D1000" s="28"/>
      <c r="E1000" s="28"/>
      <c r="F1000" s="28"/>
      <c r="G1000" s="28"/>
      <c r="H1000" s="16"/>
      <c r="I1000" s="16"/>
      <c r="J1000" s="16"/>
      <c r="K1000" s="16"/>
      <c r="L1000" s="16"/>
      <c r="M1000" s="89"/>
      <c r="N1000" s="16"/>
      <c r="O1000" s="16"/>
      <c r="P1000" s="16"/>
      <c r="Q1000" s="16"/>
      <c r="R1000" s="16"/>
      <c r="S1000" s="16"/>
      <c r="T1000" s="16"/>
      <c r="U1000" s="16"/>
      <c r="V1000" s="16"/>
      <c r="W1000" s="16"/>
      <c r="X1000" s="16"/>
      <c r="Y1000" s="16"/>
      <c r="Z1000" s="16"/>
      <c r="AA1000" s="16"/>
      <c r="AB1000" s="16"/>
      <c r="AC1000" s="54" t="s">
        <v>636</v>
      </c>
      <c r="AD1000" s="16"/>
      <c r="AE1000" s="16"/>
      <c r="AF1000" s="16"/>
      <c r="AG1000" s="16"/>
      <c r="AH1000" s="16"/>
      <c r="AI1000" s="16"/>
      <c r="AJ1000" s="16"/>
    </row>
    <row r="1001" ht="18.0" customHeight="1">
      <c r="A1001" s="16"/>
      <c r="B1001" s="28"/>
      <c r="C1001" s="16"/>
      <c r="D1001" s="28"/>
      <c r="E1001" s="28"/>
      <c r="F1001" s="28"/>
      <c r="G1001" s="28"/>
      <c r="H1001" s="16"/>
      <c r="I1001" s="16"/>
      <c r="J1001" s="16"/>
      <c r="K1001" s="16"/>
      <c r="L1001" s="16"/>
      <c r="M1001" s="89"/>
      <c r="N1001" s="16"/>
      <c r="O1001" s="16"/>
      <c r="P1001" s="16"/>
      <c r="Q1001" s="16"/>
      <c r="R1001" s="16"/>
      <c r="S1001" s="16"/>
      <c r="T1001" s="16"/>
      <c r="U1001" s="16"/>
      <c r="V1001" s="16"/>
      <c r="W1001" s="16"/>
      <c r="X1001" s="16"/>
      <c r="Y1001" s="16"/>
      <c r="Z1001" s="16"/>
      <c r="AA1001" s="16"/>
      <c r="AB1001" s="16"/>
      <c r="AC1001" s="54" t="s">
        <v>509</v>
      </c>
      <c r="AD1001" s="16"/>
      <c r="AE1001" s="16"/>
      <c r="AF1001" s="16"/>
      <c r="AG1001" s="16"/>
      <c r="AH1001" s="16"/>
      <c r="AI1001" s="16"/>
      <c r="AJ1001" s="16"/>
    </row>
    <row r="1002" ht="18.0" customHeight="1">
      <c r="A1002" s="16"/>
      <c r="B1002" s="28"/>
      <c r="C1002" s="16"/>
      <c r="D1002" s="28"/>
      <c r="E1002" s="28"/>
      <c r="F1002" s="28"/>
      <c r="G1002" s="28"/>
      <c r="H1002" s="16"/>
      <c r="I1002" s="16"/>
      <c r="J1002" s="16"/>
      <c r="K1002" s="16"/>
      <c r="L1002" s="16"/>
      <c r="M1002" s="89"/>
      <c r="N1002" s="16"/>
      <c r="O1002" s="16"/>
      <c r="P1002" s="16"/>
      <c r="Q1002" s="16"/>
      <c r="R1002" s="16"/>
      <c r="S1002" s="16"/>
      <c r="T1002" s="16"/>
      <c r="U1002" s="16"/>
      <c r="V1002" s="16"/>
      <c r="W1002" s="16"/>
      <c r="X1002" s="16"/>
      <c r="Y1002" s="16"/>
      <c r="Z1002" s="16"/>
      <c r="AA1002" s="16"/>
      <c r="AB1002" s="16"/>
      <c r="AC1002" s="54" t="s">
        <v>558</v>
      </c>
      <c r="AD1002" s="16"/>
      <c r="AE1002" s="16"/>
      <c r="AF1002" s="16"/>
      <c r="AG1002" s="16"/>
      <c r="AH1002" s="16"/>
      <c r="AI1002" s="16"/>
      <c r="AJ1002" s="16"/>
    </row>
    <row r="1003" ht="18.0" customHeight="1">
      <c r="A1003" s="16"/>
      <c r="B1003" s="28"/>
      <c r="C1003" s="16"/>
      <c r="D1003" s="28"/>
      <c r="E1003" s="28"/>
      <c r="F1003" s="28"/>
      <c r="G1003" s="28"/>
      <c r="H1003" s="16"/>
      <c r="I1003" s="16"/>
      <c r="J1003" s="16"/>
      <c r="K1003" s="16"/>
      <c r="L1003" s="16"/>
      <c r="M1003" s="89"/>
      <c r="N1003" s="16"/>
      <c r="O1003" s="16"/>
      <c r="P1003" s="16"/>
      <c r="Q1003" s="16"/>
      <c r="R1003" s="16"/>
      <c r="S1003" s="16"/>
      <c r="T1003" s="16"/>
      <c r="U1003" s="16"/>
      <c r="V1003" s="16"/>
      <c r="W1003" s="16"/>
      <c r="X1003" s="16"/>
      <c r="Y1003" s="16"/>
      <c r="Z1003" s="16"/>
      <c r="AA1003" s="16"/>
      <c r="AB1003" s="16"/>
      <c r="AC1003" s="54" t="s">
        <v>224</v>
      </c>
      <c r="AD1003" s="16"/>
      <c r="AE1003" s="16"/>
      <c r="AF1003" s="16"/>
      <c r="AG1003" s="16"/>
      <c r="AH1003" s="16"/>
      <c r="AI1003" s="16"/>
      <c r="AJ1003" s="16"/>
    </row>
  </sheetData>
  <autoFilter ref="$A$2:$AJ$219">
    <filterColumn colId="14">
      <filters>
        <filter val="Rhea T"/>
        <filter val="Jinsheng Wei"/>
        <filter val="Xi Chen"/>
        <filter val="Nannan Yu"/>
        <filter val="Arjun"/>
        <filter val="Mani"/>
      </filters>
    </filterColumn>
  </autoFilter>
  <customSheetViews>
    <customSheetView guid="{BFC4B5FF-A6D0-49FB-8C57-C975C957E754}" filter="1" showAutoFilter="1">
      <autoFilter ref="$A$2:$AJ$2"/>
      <extLst>
        <ext uri="GoogleSheetsCustomDataVersion1">
          <go:sheetsCustomData xmlns:go="http://customooxmlschemas.google.com/" filterViewId="1048753535"/>
        </ext>
      </extLst>
    </customSheetView>
    <customSheetView guid="{D139EA9D-FA59-47DA-8076-242A9BA4F1E6}" filter="1" showAutoFilter="1">
      <autoFilter ref="$A$1:$AJ$1003">
        <filterColumn colId="14">
          <filters>
            <filter val="Rhea T"/>
          </filters>
        </filterColumn>
        <filterColumn colId="15">
          <filters>
            <filter val="Works fine with synonymous questions as well"/>
            <filter val="Ambiguous query, referencing incorrect &#10;column name"/>
            <filter val="Fails with chained queries"/>
            <filter val="DB error/json error"/>
            <filter val="Works fine with synonymous queries but &#10;not with grammatically incorrect queries."/>
            <filter val="Generated query is right, but the output &#10;is inaccurate."/>
            <filter val="Query is poorly worded"/>
            <filter val="Works fine with synonymous questions as &#10;well"/>
            <filter val="Failure Categories"/>
            <filter val="Ambiguos User question"/>
            <filter val="Incorrect column name, ambiguity."/>
            <filter val="Ambiguous query"/>
            <filter val="Ambiguous query, referencing incorrect column name"/>
            <filter val="--"/>
            <filter val="SQL Syntax"/>
            <filter val="Table Join"/>
            <filter val="Works fine with synonymous queries but not with grammatically incorrect queries."/>
            <filter val="-"/>
            <filter val="Doesn't work if the question is framed &#10;ambiguously"/>
            <filter val="Generated query is right, but the output is inaccurate."/>
          </filters>
        </filterColumn>
      </autoFilter>
      <extLst>
        <ext uri="GoogleSheetsCustomDataVersion1">
          <go:sheetsCustomData xmlns:go="http://customooxmlschemas.google.com/" filterViewId="150211416"/>
        </ext>
      </extLst>
    </customSheetView>
    <customSheetView guid="{F941661A-77C1-49EB-AEB8-C36BD7F65E19}" filter="1" showAutoFilter="1">
      <autoFilter ref="$A$1:$AJ$1003">
        <filterColumn colId="15">
          <filters>
            <filter val="Works fine with synonymous questions as well"/>
            <filter val="Inaccurate response"/>
            <filter val="Ambiguous query, referencing incorrect &#10;column name"/>
            <filter val="Fails with chained queries"/>
            <filter val="DB error/json error"/>
            <filter val="Works fine with synonymous queries but &#10;not with grammatically incorrect queries."/>
            <filter val="input is too large"/>
            <filter val="Outer limits"/>
            <filter val="Generated query is right, but the output &#10;is inaccurate."/>
            <filter val="Query is poorly worded"/>
            <filter val="Works fine with synonymous questions as &#10;well"/>
            <filter val="Failure Categories"/>
            <filter val="Ambiguos User question"/>
            <filter val="Incorrect column name, ambiguity."/>
            <filter val="Poorly worded query"/>
            <filter val="Ambiguous query"/>
            <filter val="Ambiguous query, referencing incorrect column name"/>
            <filter val="Unambigous query, invalid column name"/>
            <filter val="SQL Syntax"/>
            <filter val="Not found in database"/>
            <filter val="Correct response but limited results"/>
            <filter val="Table Join"/>
            <filter val="Works fine with synonymous queries but not with grammatically incorrect queries."/>
            <filter val="Doesn't work if the question is framed &#10;ambiguously"/>
            <filter val="SQL Query, JSON"/>
            <filter val="Response is too big"/>
            <filter val="Generated query is right, but the output is inaccurate."/>
          </filters>
        </filterColumn>
      </autoFilter>
      <extLst>
        <ext uri="GoogleSheetsCustomDataVersion1">
          <go:sheetsCustomData xmlns:go="http://customooxmlschemas.google.com/" filterViewId="392937710"/>
        </ext>
      </extLst>
    </customSheetView>
  </customSheetViews>
  <dataValidations>
    <dataValidation type="list" allowBlank="1" showErrorMessage="1" sqref="P155">
      <formula1>"SQL Query, JSON,Ambiguous query,Ambiguous query, referencing incorrect column name,Fails with chained queries,Generated query is right, but the output is inaccurate.,Inaccurate response,Incorrect column name, ambiguity.,Outer limits,Poorly worded query,Re"&amp;"sponse is too big,SQL Syntax ,Table Join,Works fine with synonymous queries but not with grammatically incorrect queries.,Works fine with synonymous questions as well"</formula1>
    </dataValidation>
    <dataValidation type="list" allowBlank="1" showErrorMessage="1" sqref="P184">
      <formula1>"SQL Query, JSON,Ambiguous query,Ambiguous query, referencing incorrect column name,DB error/json error,Fails with chained queries,Generated query is right, but the output is inaccurate.,Inaccurate response,Outer limits,Poorly worded query,Response is too "&amp;"big,SQL Syntax ,Table Join,Works fine with synonymous queries but not with grammatically incorrect queries.,Works fine with synonymous questions as well,Not found in database,Unambigous query, invalid column name"</formula1>
    </dataValidation>
    <dataValidation type="list" allowBlank="1" showErrorMessage="1" sqref="P3:P154 P156:P183 P185:P1003">
      <formula1>"SQL Query, JSON,Ambiguous query,Ambiguous query, referencing incorrect column name,DB error/json error,Fails with chained queries,Generated query is right, but the output is inaccurate.,Inaccurate response,Outer limits,Poorly worded query,Response is too "&amp;"big,SQL Syntax ,Table Join,Works fine with synonymous queries but not with grammatically incorrect queries.,Works fine with synonymous questions as well,Not found in database,input is too large,Unambigous query, invalid column name,Correct response but li"&amp;"mited results"</formula1>
    </dataValidation>
  </dataValidations>
  <hyperlinks>
    <hyperlink r:id="rId2" ref="G47"/>
    <hyperlink r:id="rId3" ref="G69"/>
    <hyperlink r:id="rId4" ref="G74"/>
  </hyperlinks>
  <printOptions/>
  <pageMargins bottom="0.75" footer="0.0" header="0.0" left="0.7" right="0.7" top="0.75"/>
  <pageSetup orientation="landscape"/>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63.88"/>
    <col customWidth="1" min="3" max="3" width="72.0"/>
    <col customWidth="1" min="4" max="4" width="53.63"/>
    <col customWidth="1" min="5" max="5" width="14.5"/>
    <col customWidth="1" min="6" max="6" width="19.0"/>
    <col customWidth="1" min="7" max="7" width="13.5"/>
    <col customWidth="1" min="8" max="8" width="25.5"/>
    <col customWidth="1" min="9" max="9" width="58.5"/>
    <col customWidth="1" min="10" max="26" width="8.88"/>
  </cols>
  <sheetData>
    <row r="1">
      <c r="A1" s="90">
        <v>1.0</v>
      </c>
      <c r="C1" s="91"/>
      <c r="D1" s="92"/>
    </row>
    <row r="2">
      <c r="A2" s="90">
        <v>2.0</v>
      </c>
      <c r="C2" s="91"/>
    </row>
    <row r="3">
      <c r="B3" s="93"/>
      <c r="C3" s="94"/>
      <c r="G3" s="95"/>
    </row>
    <row r="4">
      <c r="C4" s="91"/>
    </row>
    <row r="5">
      <c r="C5" s="91"/>
    </row>
    <row r="6">
      <c r="C6" s="91"/>
    </row>
    <row r="7">
      <c r="B7" s="96"/>
      <c r="C7" s="94"/>
      <c r="F7" s="97"/>
      <c r="G7" s="95"/>
      <c r="I7" s="96"/>
    </row>
    <row r="8">
      <c r="C8" s="91"/>
    </row>
    <row r="9">
      <c r="C9" s="91"/>
    </row>
    <row r="10">
      <c r="C10" s="91"/>
    </row>
    <row r="11">
      <c r="C11" s="96"/>
      <c r="E11" s="98"/>
      <c r="F11" s="98"/>
      <c r="G11" s="98"/>
    </row>
    <row r="12">
      <c r="C12" s="99"/>
      <c r="G12" s="95"/>
    </row>
    <row r="13">
      <c r="C13" s="91"/>
    </row>
    <row r="14">
      <c r="C14" s="91"/>
    </row>
    <row r="15">
      <c r="C15" s="91"/>
    </row>
    <row r="16">
      <c r="C16" s="94"/>
      <c r="F16" s="100"/>
      <c r="G16" s="95"/>
    </row>
    <row r="17">
      <c r="C17" s="91"/>
    </row>
    <row r="18">
      <c r="C18" s="91"/>
    </row>
    <row r="19">
      <c r="C19" s="91"/>
    </row>
    <row r="20">
      <c r="C20" s="91"/>
    </row>
    <row r="21" ht="15.75" customHeight="1">
      <c r="C21" s="91"/>
    </row>
    <row r="22" ht="15.75" customHeight="1">
      <c r="C22" s="94"/>
      <c r="F22" s="97"/>
      <c r="G22" s="100"/>
    </row>
    <row r="23" ht="15.75" customHeight="1">
      <c r="C23" s="91"/>
      <c r="G23" s="95"/>
    </row>
    <row r="24" ht="15.75" customHeight="1">
      <c r="C24" s="91"/>
    </row>
    <row r="25" ht="15.75" customHeight="1">
      <c r="C25" s="91"/>
    </row>
    <row r="26" ht="15.75" customHeight="1">
      <c r="C26" s="91"/>
    </row>
    <row r="27" ht="15.75" customHeight="1">
      <c r="C27" s="91"/>
    </row>
    <row r="28" ht="15.75" customHeight="1">
      <c r="C28" s="91"/>
      <c r="G28" s="100"/>
    </row>
    <row r="29" ht="15.75" customHeight="1">
      <c r="B29" s="96"/>
      <c r="C29" s="94"/>
      <c r="F29" s="96"/>
      <c r="G29" s="100"/>
    </row>
    <row r="30" ht="15.75" customHeight="1">
      <c r="C30" s="91"/>
    </row>
    <row r="31" ht="15.75" customHeight="1">
      <c r="C31" s="94"/>
    </row>
    <row r="32" ht="15.75" customHeight="1">
      <c r="C32" s="91"/>
    </row>
    <row r="33" ht="15.75" customHeight="1">
      <c r="C33" s="91"/>
    </row>
    <row r="34" ht="15.75" customHeight="1">
      <c r="C34" s="94"/>
      <c r="G34" s="95"/>
    </row>
    <row r="35" ht="15.75" customHeight="1">
      <c r="C35" s="91"/>
    </row>
    <row r="36" ht="15.75" customHeight="1">
      <c r="C36" s="91"/>
    </row>
    <row r="37" ht="15.75" customHeight="1">
      <c r="C37" s="91"/>
    </row>
    <row r="38" ht="15.75" customHeight="1">
      <c r="C38" s="91"/>
    </row>
    <row r="39" ht="15.75" customHeight="1">
      <c r="C39" s="91"/>
      <c r="G39" s="95"/>
    </row>
    <row r="40" ht="15.75" customHeight="1">
      <c r="C40" s="91"/>
    </row>
    <row r="41" ht="15.75" customHeight="1">
      <c r="C41" s="91"/>
    </row>
    <row r="42" ht="15.75" customHeight="1">
      <c r="C42" s="91"/>
    </row>
    <row r="43" ht="15.75" customHeight="1">
      <c r="B43" s="101"/>
      <c r="C43" s="91"/>
    </row>
    <row r="44" ht="15.75" customHeight="1">
      <c r="C44" s="102"/>
      <c r="G44" s="95"/>
    </row>
    <row r="45" ht="15.75" customHeight="1">
      <c r="C45" s="91"/>
    </row>
    <row r="46" ht="15.75" customHeight="1">
      <c r="C46" s="91"/>
    </row>
    <row r="47" ht="15.75" customHeight="1">
      <c r="C47" s="91"/>
    </row>
    <row r="48" ht="15.75" customHeight="1">
      <c r="C48" s="91"/>
    </row>
    <row r="49" ht="15.75" customHeight="1">
      <c r="C49" s="91"/>
    </row>
    <row r="50" ht="15.75" customHeight="1">
      <c r="C50" s="91"/>
    </row>
    <row r="51" ht="15.75" customHeight="1">
      <c r="C51" s="91"/>
    </row>
    <row r="52" ht="15.75" customHeight="1">
      <c r="C52" s="91"/>
    </row>
    <row r="53" ht="15.75" customHeight="1">
      <c r="C53" s="91"/>
    </row>
    <row r="54" ht="15.75" customHeight="1">
      <c r="C54" s="91"/>
    </row>
    <row r="55" ht="15.75" customHeight="1">
      <c r="C55" s="91"/>
    </row>
    <row r="56" ht="15.75" customHeight="1">
      <c r="C56" s="91"/>
    </row>
    <row r="57" ht="15.75" customHeight="1">
      <c r="C57" s="91"/>
    </row>
    <row r="58" ht="15.75" customHeight="1">
      <c r="C58" s="91"/>
    </row>
    <row r="59" ht="15.75" customHeight="1">
      <c r="C59" s="91"/>
    </row>
    <row r="60" ht="15.75" customHeight="1">
      <c r="C60" s="91"/>
    </row>
    <row r="61" ht="15.75" customHeight="1">
      <c r="C61" s="91"/>
    </row>
    <row r="62" ht="15.75" customHeight="1">
      <c r="C62" s="91"/>
    </row>
    <row r="63" ht="15.75" customHeight="1">
      <c r="C63" s="91"/>
    </row>
    <row r="64" ht="15.75" customHeight="1">
      <c r="C64" s="91"/>
    </row>
    <row r="65" ht="15.75" customHeight="1">
      <c r="C65" s="91"/>
    </row>
    <row r="66" ht="15.75" customHeight="1">
      <c r="C66" s="91"/>
    </row>
    <row r="67" ht="15.75" customHeight="1">
      <c r="C67" s="91"/>
    </row>
    <row r="68" ht="15.75" customHeight="1">
      <c r="C68" s="91"/>
    </row>
    <row r="69" ht="15.75" customHeight="1">
      <c r="C69" s="91"/>
    </row>
    <row r="70" ht="15.75" customHeight="1">
      <c r="C70" s="91"/>
    </row>
    <row r="71" ht="15.75" customHeight="1">
      <c r="C71" s="91"/>
    </row>
    <row r="72" ht="15.75" customHeight="1">
      <c r="C72" s="91"/>
    </row>
    <row r="73" ht="15.75" customHeight="1">
      <c r="C73" s="91"/>
    </row>
    <row r="74" ht="15.75" customHeight="1">
      <c r="C74" s="91"/>
    </row>
    <row r="75" ht="15.75" customHeight="1">
      <c r="C75" s="91"/>
    </row>
    <row r="76" ht="15.75" customHeight="1">
      <c r="C76" s="91"/>
    </row>
    <row r="77" ht="15.75" customHeight="1">
      <c r="C77" s="91"/>
    </row>
    <row r="78" ht="15.75" customHeight="1">
      <c r="C78" s="91"/>
    </row>
    <row r="79" ht="15.75" customHeight="1">
      <c r="C79" s="91"/>
    </row>
    <row r="80" ht="15.75" customHeight="1">
      <c r="C80" s="91"/>
    </row>
    <row r="81" ht="15.75" customHeight="1">
      <c r="C81" s="91"/>
    </row>
    <row r="82" ht="15.75" customHeight="1">
      <c r="C82" s="91"/>
    </row>
    <row r="83" ht="15.75" customHeight="1">
      <c r="C83" s="91"/>
    </row>
    <row r="84" ht="15.75" customHeight="1">
      <c r="C84" s="91"/>
    </row>
    <row r="85" ht="15.75" customHeight="1">
      <c r="C85" s="91"/>
    </row>
    <row r="86" ht="15.75" customHeight="1">
      <c r="C86" s="91"/>
    </row>
    <row r="87" ht="15.75" customHeight="1">
      <c r="C87" s="91"/>
    </row>
    <row r="88" ht="15.75" customHeight="1">
      <c r="C88" s="91"/>
    </row>
    <row r="89" ht="15.75" customHeight="1">
      <c r="C89" s="91"/>
    </row>
    <row r="90" ht="15.75" customHeight="1">
      <c r="C90" s="91"/>
    </row>
    <row r="91" ht="15.75" customHeight="1">
      <c r="C91" s="91"/>
    </row>
    <row r="92" ht="15.75" customHeight="1">
      <c r="C92" s="91"/>
    </row>
    <row r="93" ht="15.75" customHeight="1">
      <c r="C93" s="91"/>
    </row>
    <row r="94" ht="15.75" customHeight="1">
      <c r="C94" s="91"/>
    </row>
    <row r="95" ht="15.75" customHeight="1">
      <c r="C95" s="91"/>
    </row>
    <row r="96" ht="15.75" customHeight="1">
      <c r="C96" s="91"/>
    </row>
    <row r="97" ht="15.75" customHeight="1">
      <c r="C97" s="91"/>
    </row>
    <row r="98" ht="15.75" customHeight="1">
      <c r="C98" s="91"/>
    </row>
    <row r="99" ht="15.75" customHeight="1">
      <c r="C99" s="91"/>
    </row>
    <row r="100" ht="15.75" customHeight="1">
      <c r="C100" s="91"/>
    </row>
    <row r="101" ht="15.75" customHeight="1">
      <c r="C101" s="91"/>
    </row>
    <row r="102" ht="15.75" customHeight="1">
      <c r="C102" s="91"/>
    </row>
    <row r="103" ht="15.75" customHeight="1">
      <c r="C103" s="91"/>
    </row>
    <row r="104" ht="15.75" customHeight="1">
      <c r="C104" s="91"/>
    </row>
    <row r="105" ht="15.75" customHeight="1">
      <c r="C105" s="91"/>
    </row>
    <row r="106" ht="15.75" customHeight="1">
      <c r="C106" s="91"/>
    </row>
    <row r="107" ht="15.75" customHeight="1">
      <c r="C107" s="91"/>
    </row>
    <row r="108" ht="15.75" customHeight="1">
      <c r="C108" s="91"/>
    </row>
    <row r="109" ht="15.75" customHeight="1">
      <c r="C109" s="91"/>
    </row>
    <row r="110" ht="15.75" customHeight="1">
      <c r="C110" s="91"/>
    </row>
    <row r="111" ht="15.75" customHeight="1">
      <c r="C111" s="91"/>
    </row>
    <row r="112" ht="15.75" customHeight="1">
      <c r="C112" s="91"/>
    </row>
    <row r="113" ht="15.75" customHeight="1">
      <c r="C113" s="91"/>
    </row>
    <row r="114" ht="15.75" customHeight="1">
      <c r="C114" s="91"/>
    </row>
    <row r="115" ht="15.75" customHeight="1">
      <c r="C115" s="91"/>
    </row>
    <row r="116" ht="15.75" customHeight="1">
      <c r="C116" s="91"/>
    </row>
    <row r="117" ht="15.75" customHeight="1">
      <c r="C117" s="91"/>
    </row>
    <row r="118" ht="15.75" customHeight="1">
      <c r="C118" s="91"/>
    </row>
    <row r="119" ht="15.75" customHeight="1">
      <c r="C119" s="91"/>
    </row>
    <row r="120" ht="15.75" customHeight="1">
      <c r="C120" s="91"/>
    </row>
    <row r="121" ht="15.75" customHeight="1">
      <c r="C121" s="91"/>
    </row>
    <row r="122" ht="15.75" customHeight="1">
      <c r="C122" s="91"/>
    </row>
    <row r="123" ht="15.75" customHeight="1">
      <c r="C123" s="91"/>
    </row>
    <row r="124" ht="15.75" customHeight="1">
      <c r="C124" s="91"/>
    </row>
    <row r="125" ht="15.75" customHeight="1">
      <c r="C125" s="91"/>
    </row>
    <row r="126" ht="15.75" customHeight="1">
      <c r="C126" s="91"/>
    </row>
    <row r="127" ht="15.75" customHeight="1">
      <c r="C127" s="91"/>
    </row>
    <row r="128" ht="15.75" customHeight="1">
      <c r="C128" s="91"/>
    </row>
    <row r="129" ht="15.75" customHeight="1">
      <c r="C129" s="91"/>
    </row>
    <row r="130" ht="15.75" customHeight="1">
      <c r="C130" s="91"/>
    </row>
    <row r="131" ht="15.75" customHeight="1">
      <c r="C131" s="91"/>
    </row>
    <row r="132" ht="15.75" customHeight="1">
      <c r="C132" s="91"/>
    </row>
    <row r="133" ht="15.75" customHeight="1">
      <c r="C133" s="91"/>
    </row>
    <row r="134" ht="15.75" customHeight="1">
      <c r="C134" s="91"/>
    </row>
    <row r="135" ht="15.75" customHeight="1">
      <c r="C135" s="91"/>
    </row>
    <row r="136" ht="15.75" customHeight="1">
      <c r="C136" s="91"/>
    </row>
    <row r="137" ht="15.75" customHeight="1">
      <c r="C137" s="91"/>
    </row>
    <row r="138" ht="15.75" customHeight="1">
      <c r="C138" s="91"/>
    </row>
    <row r="139" ht="15.75" customHeight="1">
      <c r="C139" s="91"/>
    </row>
    <row r="140" ht="15.75" customHeight="1">
      <c r="C140" s="91"/>
    </row>
    <row r="141" ht="15.75" customHeight="1">
      <c r="C141" s="91"/>
    </row>
    <row r="142" ht="15.75" customHeight="1">
      <c r="C142" s="91"/>
    </row>
    <row r="143" ht="15.75" customHeight="1">
      <c r="C143" s="91"/>
    </row>
    <row r="144" ht="15.75" customHeight="1">
      <c r="C144" s="91"/>
    </row>
    <row r="145" ht="15.75" customHeight="1">
      <c r="C145" s="91"/>
    </row>
    <row r="146" ht="15.75" customHeight="1">
      <c r="C146" s="91"/>
    </row>
    <row r="147" ht="15.75" customHeight="1">
      <c r="C147" s="91"/>
    </row>
    <row r="148" ht="15.75" customHeight="1">
      <c r="C148" s="91"/>
    </row>
    <row r="149" ht="15.75" customHeight="1">
      <c r="C149" s="91"/>
    </row>
    <row r="150" ht="15.75" customHeight="1">
      <c r="C150" s="91"/>
    </row>
    <row r="151" ht="15.75" customHeight="1">
      <c r="C151" s="91"/>
    </row>
    <row r="152" ht="15.75" customHeight="1">
      <c r="C152" s="91"/>
    </row>
    <row r="153" ht="15.75" customHeight="1">
      <c r="C153" s="91"/>
    </row>
    <row r="154" ht="15.75" customHeight="1">
      <c r="C154" s="91"/>
    </row>
    <row r="155" ht="15.75" customHeight="1">
      <c r="C155" s="91"/>
    </row>
    <row r="156" ht="15.75" customHeight="1">
      <c r="C156" s="91"/>
    </row>
    <row r="157" ht="15.75" customHeight="1">
      <c r="C157" s="91"/>
    </row>
    <row r="158" ht="15.75" customHeight="1">
      <c r="C158" s="91"/>
    </row>
    <row r="159" ht="15.75" customHeight="1">
      <c r="C159" s="91"/>
    </row>
    <row r="160" ht="15.75" customHeight="1">
      <c r="C160" s="91"/>
    </row>
    <row r="161" ht="15.75" customHeight="1">
      <c r="C161" s="91"/>
    </row>
    <row r="162" ht="15.75" customHeight="1">
      <c r="C162" s="91"/>
    </row>
    <row r="163" ht="15.75" customHeight="1">
      <c r="C163" s="91"/>
    </row>
    <row r="164" ht="15.75" customHeight="1">
      <c r="C164" s="91"/>
    </row>
    <row r="165" ht="15.75" customHeight="1">
      <c r="C165" s="91"/>
    </row>
    <row r="166" ht="15.75" customHeight="1">
      <c r="C166" s="91"/>
    </row>
    <row r="167" ht="15.75" customHeight="1">
      <c r="C167" s="91"/>
    </row>
    <row r="168" ht="15.75" customHeight="1">
      <c r="C168" s="91"/>
    </row>
    <row r="169" ht="15.75" customHeight="1">
      <c r="C169" s="91"/>
    </row>
    <row r="170" ht="15.75" customHeight="1">
      <c r="C170" s="91"/>
    </row>
    <row r="171" ht="15.75" customHeight="1">
      <c r="C171" s="91"/>
    </row>
    <row r="172" ht="15.75" customHeight="1">
      <c r="C172" s="91"/>
    </row>
    <row r="173" ht="15.75" customHeight="1">
      <c r="C173" s="91"/>
    </row>
    <row r="174" ht="15.75" customHeight="1">
      <c r="C174" s="91"/>
    </row>
    <row r="175" ht="15.75" customHeight="1">
      <c r="C175" s="91"/>
    </row>
    <row r="176" ht="15.75" customHeight="1">
      <c r="C176" s="91"/>
    </row>
    <row r="177" ht="15.75" customHeight="1">
      <c r="C177" s="91"/>
    </row>
    <row r="178" ht="15.75" customHeight="1">
      <c r="C178" s="91"/>
    </row>
    <row r="179" ht="15.75" customHeight="1">
      <c r="C179" s="91"/>
    </row>
    <row r="180" ht="15.75" customHeight="1">
      <c r="C180" s="91"/>
    </row>
    <row r="181" ht="15.75" customHeight="1">
      <c r="C181" s="91"/>
    </row>
    <row r="182" ht="15.75" customHeight="1">
      <c r="C182" s="91"/>
    </row>
    <row r="183" ht="15.75" customHeight="1">
      <c r="C183" s="91"/>
    </row>
    <row r="184" ht="15.75" customHeight="1">
      <c r="C184" s="91"/>
    </row>
    <row r="185" ht="15.75" customHeight="1">
      <c r="C185" s="91"/>
    </row>
    <row r="186" ht="15.75" customHeight="1">
      <c r="C186" s="91"/>
    </row>
    <row r="187" ht="15.75" customHeight="1">
      <c r="C187" s="91"/>
    </row>
    <row r="188" ht="15.75" customHeight="1">
      <c r="C188" s="91"/>
    </row>
    <row r="189" ht="15.75" customHeight="1">
      <c r="C189" s="91"/>
    </row>
    <row r="190" ht="15.75" customHeight="1">
      <c r="C190" s="91"/>
    </row>
    <row r="191" ht="15.75" customHeight="1">
      <c r="C191" s="91"/>
    </row>
    <row r="192" ht="15.75" customHeight="1">
      <c r="C192" s="91"/>
    </row>
    <row r="193" ht="15.75" customHeight="1">
      <c r="C193" s="91"/>
    </row>
    <row r="194" ht="15.75" customHeight="1">
      <c r="C194" s="91"/>
    </row>
    <row r="195" ht="15.75" customHeight="1">
      <c r="C195" s="91"/>
    </row>
    <row r="196" ht="15.75" customHeight="1">
      <c r="C196" s="91"/>
    </row>
    <row r="197" ht="15.75" customHeight="1">
      <c r="C197" s="91"/>
    </row>
    <row r="198" ht="15.75" customHeight="1">
      <c r="C198" s="91"/>
    </row>
    <row r="199" ht="15.75" customHeight="1">
      <c r="C199" s="91"/>
    </row>
    <row r="200" ht="15.75" customHeight="1">
      <c r="C200" s="91"/>
    </row>
    <row r="201" ht="15.75" customHeight="1">
      <c r="C201" s="91"/>
    </row>
    <row r="202" ht="15.75" customHeight="1">
      <c r="C202" s="91"/>
    </row>
    <row r="203" ht="15.75" customHeight="1">
      <c r="C203" s="91"/>
    </row>
    <row r="204" ht="15.75" customHeight="1">
      <c r="C204" s="91"/>
    </row>
    <row r="205" ht="15.75" customHeight="1">
      <c r="C205" s="91"/>
    </row>
    <row r="206" ht="15.75" customHeight="1">
      <c r="C206" s="91"/>
    </row>
    <row r="207" ht="15.75" customHeight="1">
      <c r="C207" s="91"/>
    </row>
    <row r="208" ht="15.75" customHeight="1">
      <c r="C208" s="91"/>
    </row>
    <row r="209" ht="15.75" customHeight="1">
      <c r="C209" s="91"/>
    </row>
    <row r="210" ht="15.75" customHeight="1">
      <c r="C210" s="91"/>
    </row>
    <row r="211" ht="15.75" customHeight="1">
      <c r="C211" s="91"/>
    </row>
    <row r="212" ht="15.75" customHeight="1">
      <c r="C212" s="91"/>
    </row>
    <row r="213" ht="15.75" customHeight="1">
      <c r="C213" s="91"/>
    </row>
    <row r="214" ht="15.75" customHeight="1">
      <c r="C214" s="91"/>
    </row>
    <row r="215" ht="15.75" customHeight="1">
      <c r="C215" s="91"/>
    </row>
    <row r="216" ht="15.75" customHeight="1">
      <c r="C216" s="91"/>
    </row>
    <row r="217" ht="15.75" customHeight="1">
      <c r="C217" s="91"/>
    </row>
    <row r="218" ht="15.75" customHeight="1">
      <c r="C218" s="91"/>
    </row>
    <row r="219" ht="15.75" customHeight="1">
      <c r="C219" s="91"/>
    </row>
    <row r="220" ht="15.75" customHeight="1">
      <c r="C220" s="91"/>
    </row>
    <row r="221" ht="15.75" customHeight="1">
      <c r="C221" s="91"/>
    </row>
    <row r="222" ht="15.75" customHeight="1">
      <c r="C222" s="91"/>
    </row>
    <row r="223" ht="15.75" customHeight="1">
      <c r="C223" s="91"/>
    </row>
    <row r="224" ht="15.75" customHeight="1">
      <c r="C224" s="91"/>
    </row>
    <row r="225" ht="15.75" customHeight="1">
      <c r="C225" s="91"/>
    </row>
    <row r="226" ht="15.75" customHeight="1">
      <c r="C226" s="91"/>
    </row>
    <row r="227" ht="15.75" customHeight="1">
      <c r="C227" s="91"/>
    </row>
    <row r="228" ht="15.75" customHeight="1">
      <c r="C228" s="91"/>
    </row>
    <row r="229" ht="15.75" customHeight="1">
      <c r="C229" s="91"/>
    </row>
    <row r="230" ht="15.75" customHeight="1">
      <c r="C230" s="91"/>
    </row>
    <row r="231" ht="15.75" customHeight="1">
      <c r="C231" s="91"/>
    </row>
    <row r="232" ht="15.75" customHeight="1">
      <c r="C232" s="91"/>
    </row>
    <row r="233" ht="15.75" customHeight="1">
      <c r="C233" s="91"/>
    </row>
    <row r="234" ht="15.75" customHeight="1">
      <c r="C234" s="91"/>
    </row>
    <row r="235" ht="15.75" customHeight="1">
      <c r="C235" s="91"/>
    </row>
    <row r="236" ht="15.75" customHeight="1">
      <c r="C236" s="91"/>
    </row>
    <row r="237" ht="15.75" customHeight="1">
      <c r="C237" s="91"/>
    </row>
    <row r="238" ht="15.75" customHeight="1">
      <c r="C238" s="91"/>
    </row>
    <row r="239" ht="15.75" customHeight="1">
      <c r="C239" s="91"/>
    </row>
    <row r="240" ht="15.75" customHeight="1">
      <c r="C240" s="91"/>
    </row>
    <row r="241" ht="15.75" customHeight="1">
      <c r="C241" s="91"/>
    </row>
    <row r="242" ht="15.75" customHeight="1">
      <c r="C242" s="91"/>
    </row>
    <row r="243" ht="15.75" customHeight="1">
      <c r="C243" s="91"/>
    </row>
    <row r="244" ht="15.75" customHeight="1">
      <c r="C244" s="91"/>
    </row>
    <row r="245" ht="15.75" customHeight="1">
      <c r="C245" s="91"/>
    </row>
    <row r="246" ht="15.75" customHeight="1">
      <c r="C246" s="91"/>
    </row>
    <row r="247" ht="15.75" customHeight="1">
      <c r="C247" s="91"/>
    </row>
    <row r="248" ht="15.75" customHeight="1">
      <c r="C248" s="91"/>
    </row>
    <row r="249" ht="15.75" customHeight="1">
      <c r="C249" s="91"/>
    </row>
    <row r="250" ht="15.75" customHeight="1">
      <c r="C250" s="91"/>
    </row>
    <row r="251" ht="15.75" customHeight="1">
      <c r="C251" s="91"/>
    </row>
    <row r="252" ht="15.75" customHeight="1">
      <c r="C252" s="91"/>
    </row>
    <row r="253" ht="15.75" customHeight="1">
      <c r="C253" s="91"/>
    </row>
    <row r="254" ht="15.75" customHeight="1">
      <c r="C254" s="91"/>
    </row>
    <row r="255" ht="15.75" customHeight="1">
      <c r="C255" s="91"/>
    </row>
    <row r="256" ht="15.75" customHeight="1">
      <c r="C256" s="91"/>
    </row>
    <row r="257" ht="15.75" customHeight="1">
      <c r="C257" s="91"/>
    </row>
    <row r="258" ht="15.75" customHeight="1">
      <c r="C258" s="91"/>
    </row>
    <row r="259" ht="15.75" customHeight="1">
      <c r="C259" s="91"/>
    </row>
    <row r="260" ht="15.75" customHeight="1">
      <c r="C260" s="91"/>
    </row>
    <row r="261" ht="15.75" customHeight="1">
      <c r="C261" s="91"/>
    </row>
    <row r="262" ht="15.75" customHeight="1">
      <c r="C262" s="91"/>
    </row>
    <row r="263" ht="15.75" customHeight="1">
      <c r="C263" s="91"/>
    </row>
    <row r="264" ht="15.75" customHeight="1">
      <c r="C264" s="91"/>
    </row>
    <row r="265" ht="15.75" customHeight="1">
      <c r="C265" s="91"/>
    </row>
    <row r="266" ht="15.75" customHeight="1">
      <c r="C266" s="91"/>
    </row>
    <row r="267" ht="15.75" customHeight="1">
      <c r="C267" s="91"/>
    </row>
    <row r="268" ht="15.75" customHeight="1">
      <c r="C268" s="91"/>
    </row>
    <row r="269" ht="15.75" customHeight="1">
      <c r="C269" s="91"/>
    </row>
    <row r="270" ht="15.75" customHeight="1">
      <c r="C270" s="91"/>
    </row>
    <row r="271" ht="15.75" customHeight="1">
      <c r="C271" s="91"/>
    </row>
    <row r="272" ht="15.75" customHeight="1">
      <c r="C272" s="91"/>
    </row>
    <row r="273" ht="15.75" customHeight="1">
      <c r="C273" s="91"/>
    </row>
    <row r="274" ht="15.75" customHeight="1">
      <c r="C274" s="91"/>
    </row>
    <row r="275" ht="15.75" customHeight="1">
      <c r="C275" s="91"/>
    </row>
    <row r="276" ht="15.75" customHeight="1">
      <c r="C276" s="91"/>
    </row>
    <row r="277" ht="15.75" customHeight="1">
      <c r="C277" s="91"/>
    </row>
    <row r="278" ht="15.75" customHeight="1">
      <c r="C278" s="91"/>
    </row>
    <row r="279" ht="15.75" customHeight="1">
      <c r="C279" s="91"/>
    </row>
    <row r="280" ht="15.75" customHeight="1">
      <c r="C280" s="91"/>
    </row>
    <row r="281" ht="15.75" customHeight="1">
      <c r="C281" s="91"/>
    </row>
    <row r="282" ht="15.75" customHeight="1">
      <c r="C282" s="91"/>
    </row>
    <row r="283" ht="15.75" customHeight="1">
      <c r="C283" s="91"/>
    </row>
    <row r="284" ht="15.75" customHeight="1">
      <c r="C284" s="91"/>
    </row>
    <row r="285" ht="15.75" customHeight="1">
      <c r="C285" s="91"/>
    </row>
    <row r="286" ht="15.75" customHeight="1">
      <c r="C286" s="91"/>
    </row>
    <row r="287" ht="15.75" customHeight="1">
      <c r="C287" s="91"/>
    </row>
    <row r="288" ht="15.75" customHeight="1">
      <c r="C288" s="91"/>
    </row>
    <row r="289" ht="15.75" customHeight="1">
      <c r="C289" s="91"/>
    </row>
    <row r="290" ht="15.75" customHeight="1">
      <c r="C290" s="91"/>
    </row>
    <row r="291" ht="15.75" customHeight="1">
      <c r="C291" s="91"/>
    </row>
    <row r="292" ht="15.75" customHeight="1">
      <c r="C292" s="91"/>
    </row>
    <row r="293" ht="15.75" customHeight="1">
      <c r="C293" s="91"/>
    </row>
    <row r="294" ht="15.75" customHeight="1">
      <c r="C294" s="91"/>
    </row>
    <row r="295" ht="15.75" customHeight="1">
      <c r="C295" s="91"/>
    </row>
    <row r="296" ht="15.75" customHeight="1">
      <c r="C296" s="91"/>
    </row>
    <row r="297" ht="15.75" customHeight="1">
      <c r="C297" s="91"/>
    </row>
    <row r="298" ht="15.75" customHeight="1">
      <c r="C298" s="91"/>
    </row>
    <row r="299" ht="15.75" customHeight="1">
      <c r="C299" s="91"/>
    </row>
    <row r="300" ht="15.75" customHeight="1">
      <c r="C300" s="91"/>
    </row>
    <row r="301" ht="15.75" customHeight="1">
      <c r="C301" s="91"/>
    </row>
    <row r="302" ht="15.75" customHeight="1">
      <c r="C302" s="91"/>
    </row>
    <row r="303" ht="15.75" customHeight="1">
      <c r="C303" s="91"/>
    </row>
    <row r="304" ht="15.75" customHeight="1">
      <c r="C304" s="91"/>
    </row>
    <row r="305" ht="15.75" customHeight="1">
      <c r="C305" s="91"/>
    </row>
    <row r="306" ht="15.75" customHeight="1">
      <c r="C306" s="91"/>
    </row>
    <row r="307" ht="15.75" customHeight="1">
      <c r="C307" s="91"/>
    </row>
    <row r="308" ht="15.75" customHeight="1">
      <c r="C308" s="91"/>
    </row>
    <row r="309" ht="15.75" customHeight="1">
      <c r="C309" s="91"/>
    </row>
    <row r="310" ht="15.75" customHeight="1">
      <c r="C310" s="91"/>
    </row>
    <row r="311" ht="15.75" customHeight="1">
      <c r="C311" s="91"/>
    </row>
    <row r="312" ht="15.75" customHeight="1">
      <c r="C312" s="91"/>
    </row>
    <row r="313" ht="15.75" customHeight="1">
      <c r="C313" s="91"/>
    </row>
    <row r="314" ht="15.75" customHeight="1">
      <c r="C314" s="91"/>
    </row>
    <row r="315" ht="15.75" customHeight="1">
      <c r="C315" s="91"/>
    </row>
    <row r="316" ht="15.75" customHeight="1">
      <c r="C316" s="91"/>
    </row>
    <row r="317" ht="15.75" customHeight="1">
      <c r="C317" s="91"/>
    </row>
    <row r="318" ht="15.75" customHeight="1">
      <c r="C318" s="91"/>
    </row>
    <row r="319" ht="15.75" customHeight="1">
      <c r="C319" s="91"/>
    </row>
    <row r="320" ht="15.75" customHeight="1">
      <c r="C320" s="91"/>
    </row>
    <row r="321" ht="15.75" customHeight="1">
      <c r="C321" s="91"/>
    </row>
    <row r="322" ht="15.75" customHeight="1">
      <c r="C322" s="91"/>
    </row>
    <row r="323" ht="15.75" customHeight="1">
      <c r="C323" s="91"/>
    </row>
    <row r="324" ht="15.75" customHeight="1">
      <c r="C324" s="91"/>
    </row>
    <row r="325" ht="15.75" customHeight="1">
      <c r="C325" s="91"/>
    </row>
    <row r="326" ht="15.75" customHeight="1">
      <c r="C326" s="91"/>
    </row>
    <row r="327" ht="15.75" customHeight="1">
      <c r="C327" s="91"/>
    </row>
    <row r="328" ht="15.75" customHeight="1">
      <c r="C328" s="91"/>
    </row>
    <row r="329" ht="15.75" customHeight="1">
      <c r="C329" s="91"/>
    </row>
    <row r="330" ht="15.75" customHeight="1">
      <c r="C330" s="91"/>
    </row>
    <row r="331" ht="15.75" customHeight="1">
      <c r="C331" s="91"/>
    </row>
    <row r="332" ht="15.75" customHeight="1">
      <c r="C332" s="91"/>
    </row>
    <row r="333" ht="15.75" customHeight="1">
      <c r="C333" s="91"/>
    </row>
    <row r="334" ht="15.75" customHeight="1">
      <c r="C334" s="91"/>
    </row>
    <row r="335" ht="15.75" customHeight="1">
      <c r="C335" s="91"/>
    </row>
    <row r="336" ht="15.75" customHeight="1">
      <c r="C336" s="91"/>
    </row>
    <row r="337" ht="15.75" customHeight="1">
      <c r="C337" s="91"/>
    </row>
    <row r="338" ht="15.75" customHeight="1">
      <c r="C338" s="91"/>
    </row>
    <row r="339" ht="15.75" customHeight="1">
      <c r="C339" s="91"/>
    </row>
    <row r="340" ht="15.75" customHeight="1">
      <c r="C340" s="91"/>
    </row>
    <row r="341" ht="15.75" customHeight="1">
      <c r="C341" s="91"/>
    </row>
    <row r="342" ht="15.75" customHeight="1">
      <c r="C342" s="91"/>
    </row>
    <row r="343" ht="15.75" customHeight="1">
      <c r="C343" s="91"/>
    </row>
    <row r="344" ht="15.75" customHeight="1">
      <c r="C344" s="91"/>
    </row>
    <row r="345" ht="15.75" customHeight="1">
      <c r="C345" s="91"/>
    </row>
    <row r="346" ht="15.75" customHeight="1">
      <c r="C346" s="91"/>
    </row>
    <row r="347" ht="15.75" customHeight="1">
      <c r="C347" s="91"/>
    </row>
    <row r="348" ht="15.75" customHeight="1">
      <c r="C348" s="91"/>
    </row>
    <row r="349" ht="15.75" customHeight="1">
      <c r="C349" s="91"/>
    </row>
    <row r="350" ht="15.75" customHeight="1">
      <c r="C350" s="91"/>
    </row>
    <row r="351" ht="15.75" customHeight="1">
      <c r="C351" s="91"/>
    </row>
    <row r="352" ht="15.75" customHeight="1">
      <c r="C352" s="91"/>
    </row>
    <row r="353" ht="15.75" customHeight="1">
      <c r="C353" s="91"/>
    </row>
    <row r="354" ht="15.75" customHeight="1">
      <c r="C354" s="91"/>
    </row>
    <row r="355" ht="15.75" customHeight="1">
      <c r="C355" s="91"/>
    </row>
    <row r="356" ht="15.75" customHeight="1">
      <c r="C356" s="91"/>
    </row>
    <row r="357" ht="15.75" customHeight="1">
      <c r="C357" s="91"/>
    </row>
    <row r="358" ht="15.75" customHeight="1">
      <c r="C358" s="91"/>
    </row>
    <row r="359" ht="15.75" customHeight="1">
      <c r="C359" s="91"/>
    </row>
    <row r="360" ht="15.75" customHeight="1">
      <c r="C360" s="91"/>
    </row>
    <row r="361" ht="15.75" customHeight="1">
      <c r="C361" s="91"/>
    </row>
    <row r="362" ht="15.75" customHeight="1">
      <c r="C362" s="91"/>
    </row>
    <row r="363" ht="15.75" customHeight="1">
      <c r="C363" s="91"/>
    </row>
    <row r="364" ht="15.75" customHeight="1">
      <c r="C364" s="91"/>
    </row>
    <row r="365" ht="15.75" customHeight="1">
      <c r="C365" s="91"/>
    </row>
    <row r="366" ht="15.75" customHeight="1">
      <c r="C366" s="91"/>
    </row>
    <row r="367" ht="15.75" customHeight="1">
      <c r="C367" s="91"/>
    </row>
    <row r="368" ht="15.75" customHeight="1">
      <c r="C368" s="91"/>
    </row>
    <row r="369" ht="15.75" customHeight="1">
      <c r="C369" s="91"/>
    </row>
    <row r="370" ht="15.75" customHeight="1">
      <c r="C370" s="91"/>
    </row>
    <row r="371" ht="15.75" customHeight="1">
      <c r="C371" s="91"/>
    </row>
    <row r="372" ht="15.75" customHeight="1">
      <c r="C372" s="91"/>
    </row>
    <row r="373" ht="15.75" customHeight="1">
      <c r="C373" s="91"/>
    </row>
    <row r="374" ht="15.75" customHeight="1">
      <c r="C374" s="91"/>
    </row>
    <row r="375" ht="15.75" customHeight="1">
      <c r="C375" s="91"/>
    </row>
    <row r="376" ht="15.75" customHeight="1">
      <c r="C376" s="91"/>
    </row>
    <row r="377" ht="15.75" customHeight="1">
      <c r="C377" s="91"/>
    </row>
    <row r="378" ht="15.75" customHeight="1">
      <c r="C378" s="91"/>
    </row>
    <row r="379" ht="15.75" customHeight="1">
      <c r="C379" s="91"/>
    </row>
    <row r="380" ht="15.75" customHeight="1">
      <c r="C380" s="91"/>
    </row>
    <row r="381" ht="15.75" customHeight="1">
      <c r="C381" s="91"/>
    </row>
    <row r="382" ht="15.75" customHeight="1">
      <c r="C382" s="91"/>
    </row>
    <row r="383" ht="15.75" customHeight="1">
      <c r="C383" s="91"/>
    </row>
    <row r="384" ht="15.75" customHeight="1">
      <c r="C384" s="91"/>
    </row>
    <row r="385" ht="15.75" customHeight="1">
      <c r="C385" s="91"/>
    </row>
    <row r="386" ht="15.75" customHeight="1">
      <c r="C386" s="91"/>
    </row>
    <row r="387" ht="15.75" customHeight="1">
      <c r="C387" s="91"/>
    </row>
    <row r="388" ht="15.75" customHeight="1">
      <c r="C388" s="91"/>
    </row>
    <row r="389" ht="15.75" customHeight="1">
      <c r="C389" s="91"/>
    </row>
    <row r="390" ht="15.75" customHeight="1">
      <c r="C390" s="91"/>
    </row>
    <row r="391" ht="15.75" customHeight="1">
      <c r="C391" s="91"/>
    </row>
    <row r="392" ht="15.75" customHeight="1">
      <c r="C392" s="91"/>
    </row>
    <row r="393" ht="15.75" customHeight="1">
      <c r="C393" s="91"/>
    </row>
    <row r="394" ht="15.75" customHeight="1">
      <c r="C394" s="91"/>
    </row>
    <row r="395" ht="15.75" customHeight="1">
      <c r="C395" s="91"/>
    </row>
    <row r="396" ht="15.75" customHeight="1">
      <c r="C396" s="91"/>
    </row>
    <row r="397" ht="15.75" customHeight="1">
      <c r="C397" s="91"/>
    </row>
    <row r="398" ht="15.75" customHeight="1">
      <c r="C398" s="91"/>
    </row>
    <row r="399" ht="15.75" customHeight="1">
      <c r="C399" s="91"/>
    </row>
    <row r="400" ht="15.75" customHeight="1">
      <c r="C400" s="91"/>
    </row>
    <row r="401" ht="15.75" customHeight="1">
      <c r="C401" s="91"/>
    </row>
    <row r="402" ht="15.75" customHeight="1">
      <c r="C402" s="91"/>
    </row>
    <row r="403" ht="15.75" customHeight="1">
      <c r="C403" s="91"/>
    </row>
    <row r="404" ht="15.75" customHeight="1">
      <c r="C404" s="91"/>
    </row>
    <row r="405" ht="15.75" customHeight="1">
      <c r="C405" s="91"/>
    </row>
    <row r="406" ht="15.75" customHeight="1">
      <c r="C406" s="91"/>
    </row>
    <row r="407" ht="15.75" customHeight="1">
      <c r="C407" s="91"/>
    </row>
    <row r="408" ht="15.75" customHeight="1">
      <c r="C408" s="91"/>
    </row>
    <row r="409" ht="15.75" customHeight="1">
      <c r="C409" s="91"/>
    </row>
    <row r="410" ht="15.75" customHeight="1">
      <c r="C410" s="91"/>
    </row>
    <row r="411" ht="15.75" customHeight="1">
      <c r="C411" s="91"/>
    </row>
    <row r="412" ht="15.75" customHeight="1">
      <c r="C412" s="91"/>
    </row>
    <row r="413" ht="15.75" customHeight="1">
      <c r="C413" s="91"/>
    </row>
    <row r="414" ht="15.75" customHeight="1">
      <c r="C414" s="91"/>
    </row>
    <row r="415" ht="15.75" customHeight="1">
      <c r="C415" s="91"/>
    </row>
    <row r="416" ht="15.75" customHeight="1">
      <c r="C416" s="91"/>
    </row>
    <row r="417" ht="15.75" customHeight="1">
      <c r="C417" s="91"/>
    </row>
    <row r="418" ht="15.75" customHeight="1">
      <c r="C418" s="91"/>
    </row>
    <row r="419" ht="15.75" customHeight="1">
      <c r="C419" s="91"/>
    </row>
    <row r="420" ht="15.75" customHeight="1">
      <c r="C420" s="91"/>
    </row>
    <row r="421" ht="15.75" customHeight="1">
      <c r="C421" s="91"/>
    </row>
    <row r="422" ht="15.75" customHeight="1">
      <c r="C422" s="91"/>
    </row>
    <row r="423" ht="15.75" customHeight="1">
      <c r="C423" s="91"/>
    </row>
    <row r="424" ht="15.75" customHeight="1">
      <c r="C424" s="91"/>
    </row>
    <row r="425" ht="15.75" customHeight="1">
      <c r="C425" s="91"/>
    </row>
    <row r="426" ht="15.75" customHeight="1">
      <c r="C426" s="91"/>
    </row>
    <row r="427" ht="15.75" customHeight="1">
      <c r="C427" s="91"/>
    </row>
    <row r="428" ht="15.75" customHeight="1">
      <c r="C428" s="91"/>
    </row>
    <row r="429" ht="15.75" customHeight="1">
      <c r="C429" s="91"/>
    </row>
    <row r="430" ht="15.75" customHeight="1">
      <c r="C430" s="91"/>
    </row>
    <row r="431" ht="15.75" customHeight="1">
      <c r="C431" s="91"/>
    </row>
    <row r="432" ht="15.75" customHeight="1">
      <c r="C432" s="91"/>
    </row>
    <row r="433" ht="15.75" customHeight="1">
      <c r="C433" s="91"/>
    </row>
    <row r="434" ht="15.75" customHeight="1">
      <c r="C434" s="91"/>
    </row>
    <row r="435" ht="15.75" customHeight="1">
      <c r="C435" s="91"/>
    </row>
    <row r="436" ht="15.75" customHeight="1">
      <c r="C436" s="91"/>
    </row>
    <row r="437" ht="15.75" customHeight="1">
      <c r="C437" s="91"/>
    </row>
    <row r="438" ht="15.75" customHeight="1">
      <c r="C438" s="91"/>
    </row>
    <row r="439" ht="15.75" customHeight="1">
      <c r="C439" s="91"/>
    </row>
    <row r="440" ht="15.75" customHeight="1">
      <c r="C440" s="91"/>
    </row>
    <row r="441" ht="15.75" customHeight="1">
      <c r="C441" s="91"/>
    </row>
    <row r="442" ht="15.75" customHeight="1">
      <c r="C442" s="91"/>
    </row>
    <row r="443" ht="15.75" customHeight="1">
      <c r="C443" s="91"/>
    </row>
    <row r="444" ht="15.75" customHeight="1">
      <c r="C444" s="91"/>
    </row>
    <row r="445" ht="15.75" customHeight="1">
      <c r="C445" s="91"/>
    </row>
    <row r="446" ht="15.75" customHeight="1">
      <c r="C446" s="91"/>
    </row>
    <row r="447" ht="15.75" customHeight="1">
      <c r="C447" s="91"/>
    </row>
    <row r="448" ht="15.75" customHeight="1">
      <c r="C448" s="91"/>
    </row>
    <row r="449" ht="15.75" customHeight="1">
      <c r="C449" s="91"/>
    </row>
    <row r="450" ht="15.75" customHeight="1">
      <c r="C450" s="91"/>
    </row>
    <row r="451" ht="15.75" customHeight="1">
      <c r="C451" s="91"/>
    </row>
    <row r="452" ht="15.75" customHeight="1">
      <c r="C452" s="91"/>
    </row>
    <row r="453" ht="15.75" customHeight="1">
      <c r="C453" s="91"/>
    </row>
    <row r="454" ht="15.75" customHeight="1">
      <c r="C454" s="91"/>
    </row>
    <row r="455" ht="15.75" customHeight="1">
      <c r="C455" s="91"/>
    </row>
    <row r="456" ht="15.75" customHeight="1">
      <c r="C456" s="91"/>
    </row>
    <row r="457" ht="15.75" customHeight="1">
      <c r="C457" s="91"/>
    </row>
    <row r="458" ht="15.75" customHeight="1">
      <c r="C458" s="91"/>
    </row>
    <row r="459" ht="15.75" customHeight="1">
      <c r="C459" s="91"/>
    </row>
    <row r="460" ht="15.75" customHeight="1">
      <c r="C460" s="91"/>
    </row>
    <row r="461" ht="15.75" customHeight="1">
      <c r="C461" s="91"/>
    </row>
    <row r="462" ht="15.75" customHeight="1">
      <c r="C462" s="91"/>
    </row>
    <row r="463" ht="15.75" customHeight="1">
      <c r="C463" s="91"/>
    </row>
    <row r="464" ht="15.75" customHeight="1">
      <c r="C464" s="91"/>
    </row>
    <row r="465" ht="15.75" customHeight="1">
      <c r="C465" s="91"/>
    </row>
    <row r="466" ht="15.75" customHeight="1">
      <c r="C466" s="91"/>
    </row>
    <row r="467" ht="15.75" customHeight="1">
      <c r="C467" s="91"/>
    </row>
    <row r="468" ht="15.75" customHeight="1">
      <c r="C468" s="91"/>
    </row>
    <row r="469" ht="15.75" customHeight="1">
      <c r="C469" s="91"/>
    </row>
    <row r="470" ht="15.75" customHeight="1">
      <c r="C470" s="91"/>
    </row>
    <row r="471" ht="15.75" customHeight="1">
      <c r="C471" s="91"/>
    </row>
    <row r="472" ht="15.75" customHeight="1">
      <c r="C472" s="91"/>
    </row>
    <row r="473" ht="15.75" customHeight="1">
      <c r="C473" s="91"/>
    </row>
    <row r="474" ht="15.75" customHeight="1">
      <c r="C474" s="91"/>
    </row>
    <row r="475" ht="15.75" customHeight="1">
      <c r="C475" s="91"/>
    </row>
    <row r="476" ht="15.75" customHeight="1">
      <c r="C476" s="91"/>
    </row>
    <row r="477" ht="15.75" customHeight="1">
      <c r="C477" s="91"/>
    </row>
    <row r="478" ht="15.75" customHeight="1">
      <c r="C478" s="91"/>
    </row>
    <row r="479" ht="15.75" customHeight="1">
      <c r="C479" s="91"/>
    </row>
    <row r="480" ht="15.75" customHeight="1">
      <c r="C480" s="91"/>
    </row>
    <row r="481" ht="15.75" customHeight="1">
      <c r="C481" s="91"/>
    </row>
    <row r="482" ht="15.75" customHeight="1">
      <c r="C482" s="91"/>
    </row>
    <row r="483" ht="15.75" customHeight="1">
      <c r="C483" s="91"/>
    </row>
    <row r="484" ht="15.75" customHeight="1">
      <c r="C484" s="91"/>
    </row>
    <row r="485" ht="15.75" customHeight="1">
      <c r="C485" s="91"/>
    </row>
    <row r="486" ht="15.75" customHeight="1">
      <c r="C486" s="91"/>
    </row>
    <row r="487" ht="15.75" customHeight="1">
      <c r="C487" s="91"/>
    </row>
    <row r="488" ht="15.75" customHeight="1">
      <c r="C488" s="91"/>
    </row>
    <row r="489" ht="15.75" customHeight="1">
      <c r="C489" s="91"/>
    </row>
    <row r="490" ht="15.75" customHeight="1">
      <c r="C490" s="91"/>
    </row>
    <row r="491" ht="15.75" customHeight="1">
      <c r="C491" s="91"/>
    </row>
    <row r="492" ht="15.75" customHeight="1">
      <c r="C492" s="91"/>
    </row>
    <row r="493" ht="15.75" customHeight="1">
      <c r="C493" s="91"/>
    </row>
    <row r="494" ht="15.75" customHeight="1">
      <c r="C494" s="91"/>
    </row>
    <row r="495" ht="15.75" customHeight="1">
      <c r="C495" s="91"/>
    </row>
    <row r="496" ht="15.75" customHeight="1">
      <c r="C496" s="91"/>
    </row>
    <row r="497" ht="15.75" customHeight="1">
      <c r="C497" s="91"/>
    </row>
    <row r="498" ht="15.75" customHeight="1">
      <c r="C498" s="91"/>
    </row>
    <row r="499" ht="15.75" customHeight="1">
      <c r="C499" s="91"/>
    </row>
    <row r="500" ht="15.75" customHeight="1">
      <c r="C500" s="91"/>
    </row>
    <row r="501" ht="15.75" customHeight="1">
      <c r="C501" s="91"/>
    </row>
    <row r="502" ht="15.75" customHeight="1">
      <c r="C502" s="91"/>
    </row>
    <row r="503" ht="15.75" customHeight="1">
      <c r="C503" s="91"/>
    </row>
    <row r="504" ht="15.75" customHeight="1">
      <c r="C504" s="91"/>
    </row>
    <row r="505" ht="15.75" customHeight="1">
      <c r="C505" s="91"/>
    </row>
    <row r="506" ht="15.75" customHeight="1">
      <c r="C506" s="91"/>
    </row>
    <row r="507" ht="15.75" customHeight="1">
      <c r="C507" s="91"/>
    </row>
    <row r="508" ht="15.75" customHeight="1">
      <c r="C508" s="91"/>
    </row>
    <row r="509" ht="15.75" customHeight="1">
      <c r="C509" s="91"/>
    </row>
    <row r="510" ht="15.75" customHeight="1">
      <c r="C510" s="91"/>
    </row>
    <row r="511" ht="15.75" customHeight="1">
      <c r="C511" s="91"/>
    </row>
    <row r="512" ht="15.75" customHeight="1">
      <c r="C512" s="91"/>
    </row>
    <row r="513" ht="15.75" customHeight="1">
      <c r="C513" s="91"/>
    </row>
    <row r="514" ht="15.75" customHeight="1">
      <c r="C514" s="91"/>
    </row>
    <row r="515" ht="15.75" customHeight="1">
      <c r="C515" s="91"/>
    </row>
    <row r="516" ht="15.75" customHeight="1">
      <c r="C516" s="91"/>
    </row>
    <row r="517" ht="15.75" customHeight="1">
      <c r="C517" s="91"/>
    </row>
    <row r="518" ht="15.75" customHeight="1">
      <c r="C518" s="91"/>
    </row>
    <row r="519" ht="15.75" customHeight="1">
      <c r="C519" s="91"/>
    </row>
    <row r="520" ht="15.75" customHeight="1">
      <c r="C520" s="91"/>
    </row>
    <row r="521" ht="15.75" customHeight="1">
      <c r="C521" s="91"/>
    </row>
    <row r="522" ht="15.75" customHeight="1">
      <c r="C522" s="91"/>
    </row>
    <row r="523" ht="15.75" customHeight="1">
      <c r="C523" s="91"/>
    </row>
    <row r="524" ht="15.75" customHeight="1">
      <c r="C524" s="91"/>
    </row>
    <row r="525" ht="15.75" customHeight="1">
      <c r="C525" s="91"/>
    </row>
    <row r="526" ht="15.75" customHeight="1">
      <c r="C526" s="91"/>
    </row>
    <row r="527" ht="15.75" customHeight="1">
      <c r="C527" s="91"/>
    </row>
    <row r="528" ht="15.75" customHeight="1">
      <c r="C528" s="91"/>
    </row>
    <row r="529" ht="15.75" customHeight="1">
      <c r="C529" s="91"/>
    </row>
    <row r="530" ht="15.75" customHeight="1">
      <c r="C530" s="91"/>
    </row>
    <row r="531" ht="15.75" customHeight="1">
      <c r="C531" s="91"/>
    </row>
    <row r="532" ht="15.75" customHeight="1">
      <c r="C532" s="91"/>
    </row>
    <row r="533" ht="15.75" customHeight="1">
      <c r="C533" s="91"/>
    </row>
    <row r="534" ht="15.75" customHeight="1">
      <c r="C534" s="91"/>
    </row>
    <row r="535" ht="15.75" customHeight="1">
      <c r="C535" s="91"/>
    </row>
    <row r="536" ht="15.75" customHeight="1">
      <c r="C536" s="91"/>
    </row>
    <row r="537" ht="15.75" customHeight="1">
      <c r="C537" s="91"/>
    </row>
    <row r="538" ht="15.75" customHeight="1">
      <c r="C538" s="91"/>
    </row>
    <row r="539" ht="15.75" customHeight="1">
      <c r="C539" s="91"/>
    </row>
    <row r="540" ht="15.75" customHeight="1">
      <c r="C540" s="91"/>
    </row>
    <row r="541" ht="15.75" customHeight="1">
      <c r="C541" s="91"/>
    </row>
    <row r="542" ht="15.75" customHeight="1">
      <c r="C542" s="91"/>
    </row>
    <row r="543" ht="15.75" customHeight="1">
      <c r="C543" s="91"/>
    </row>
    <row r="544" ht="15.75" customHeight="1">
      <c r="C544" s="91"/>
    </row>
    <row r="545" ht="15.75" customHeight="1">
      <c r="C545" s="91"/>
    </row>
    <row r="546" ht="15.75" customHeight="1">
      <c r="C546" s="91"/>
    </row>
    <row r="547" ht="15.75" customHeight="1">
      <c r="C547" s="91"/>
    </row>
    <row r="548" ht="15.75" customHeight="1">
      <c r="C548" s="91"/>
    </row>
    <row r="549" ht="15.75" customHeight="1">
      <c r="C549" s="91"/>
    </row>
    <row r="550" ht="15.75" customHeight="1">
      <c r="C550" s="91"/>
    </row>
    <row r="551" ht="15.75" customHeight="1">
      <c r="C551" s="91"/>
    </row>
    <row r="552" ht="15.75" customHeight="1">
      <c r="C552" s="91"/>
    </row>
    <row r="553" ht="15.75" customHeight="1">
      <c r="C553" s="91"/>
    </row>
    <row r="554" ht="15.75" customHeight="1">
      <c r="C554" s="91"/>
    </row>
    <row r="555" ht="15.75" customHeight="1">
      <c r="C555" s="91"/>
    </row>
    <row r="556" ht="15.75" customHeight="1">
      <c r="C556" s="91"/>
    </row>
    <row r="557" ht="15.75" customHeight="1">
      <c r="C557" s="91"/>
    </row>
    <row r="558" ht="15.75" customHeight="1">
      <c r="C558" s="91"/>
    </row>
    <row r="559" ht="15.75" customHeight="1">
      <c r="C559" s="91"/>
    </row>
    <row r="560" ht="15.75" customHeight="1">
      <c r="C560" s="91"/>
    </row>
    <row r="561" ht="15.75" customHeight="1">
      <c r="C561" s="91"/>
    </row>
    <row r="562" ht="15.75" customHeight="1">
      <c r="C562" s="91"/>
    </row>
    <row r="563" ht="15.75" customHeight="1">
      <c r="C563" s="91"/>
    </row>
    <row r="564" ht="15.75" customHeight="1">
      <c r="C564" s="91"/>
    </row>
    <row r="565" ht="15.75" customHeight="1">
      <c r="C565" s="91"/>
    </row>
    <row r="566" ht="15.75" customHeight="1">
      <c r="C566" s="91"/>
    </row>
    <row r="567" ht="15.75" customHeight="1">
      <c r="C567" s="91"/>
    </row>
    <row r="568" ht="15.75" customHeight="1">
      <c r="C568" s="91"/>
    </row>
    <row r="569" ht="15.75" customHeight="1">
      <c r="C569" s="91"/>
    </row>
    <row r="570" ht="15.75" customHeight="1">
      <c r="C570" s="91"/>
    </row>
    <row r="571" ht="15.75" customHeight="1">
      <c r="C571" s="91"/>
    </row>
    <row r="572" ht="15.75" customHeight="1">
      <c r="C572" s="91"/>
    </row>
    <row r="573" ht="15.75" customHeight="1">
      <c r="C573" s="91"/>
    </row>
    <row r="574" ht="15.75" customHeight="1">
      <c r="C574" s="91"/>
    </row>
    <row r="575" ht="15.75" customHeight="1">
      <c r="C575" s="91"/>
    </row>
    <row r="576" ht="15.75" customHeight="1">
      <c r="C576" s="91"/>
    </row>
    <row r="577" ht="15.75" customHeight="1">
      <c r="C577" s="91"/>
    </row>
    <row r="578" ht="15.75" customHeight="1">
      <c r="C578" s="91"/>
    </row>
    <row r="579" ht="15.75" customHeight="1">
      <c r="C579" s="91"/>
    </row>
    <row r="580" ht="15.75" customHeight="1">
      <c r="C580" s="91"/>
    </row>
    <row r="581" ht="15.75" customHeight="1">
      <c r="C581" s="91"/>
    </row>
    <row r="582" ht="15.75" customHeight="1">
      <c r="C582" s="91"/>
    </row>
    <row r="583" ht="15.75" customHeight="1">
      <c r="C583" s="91"/>
    </row>
    <row r="584" ht="15.75" customHeight="1">
      <c r="C584" s="91"/>
    </row>
    <row r="585" ht="15.75" customHeight="1">
      <c r="C585" s="91"/>
    </row>
    <row r="586" ht="15.75" customHeight="1">
      <c r="C586" s="91"/>
    </row>
    <row r="587" ht="15.75" customHeight="1">
      <c r="C587" s="91"/>
    </row>
    <row r="588" ht="15.75" customHeight="1">
      <c r="C588" s="91"/>
    </row>
    <row r="589" ht="15.75" customHeight="1">
      <c r="C589" s="91"/>
    </row>
    <row r="590" ht="15.75" customHeight="1">
      <c r="C590" s="91"/>
    </row>
    <row r="591" ht="15.75" customHeight="1">
      <c r="C591" s="91"/>
    </row>
    <row r="592" ht="15.75" customHeight="1">
      <c r="C592" s="91"/>
    </row>
    <row r="593" ht="15.75" customHeight="1">
      <c r="C593" s="91"/>
    </row>
    <row r="594" ht="15.75" customHeight="1">
      <c r="C594" s="91"/>
    </row>
    <row r="595" ht="15.75" customHeight="1">
      <c r="C595" s="91"/>
    </row>
    <row r="596" ht="15.75" customHeight="1">
      <c r="C596" s="91"/>
    </row>
    <row r="597" ht="15.75" customHeight="1">
      <c r="C597" s="91"/>
    </row>
    <row r="598" ht="15.75" customHeight="1">
      <c r="C598" s="91"/>
    </row>
    <row r="599" ht="15.75" customHeight="1">
      <c r="C599" s="91"/>
    </row>
    <row r="600" ht="15.75" customHeight="1">
      <c r="C600" s="91"/>
    </row>
    <row r="601" ht="15.75" customHeight="1">
      <c r="C601" s="91"/>
    </row>
    <row r="602" ht="15.75" customHeight="1">
      <c r="C602" s="91"/>
    </row>
    <row r="603" ht="15.75" customHeight="1">
      <c r="C603" s="91"/>
    </row>
    <row r="604" ht="15.75" customHeight="1">
      <c r="C604" s="91"/>
    </row>
    <row r="605" ht="15.75" customHeight="1">
      <c r="C605" s="91"/>
    </row>
    <row r="606" ht="15.75" customHeight="1">
      <c r="C606" s="91"/>
    </row>
    <row r="607" ht="15.75" customHeight="1">
      <c r="C607" s="91"/>
    </row>
    <row r="608" ht="15.75" customHeight="1">
      <c r="C608" s="91"/>
    </row>
    <row r="609" ht="15.75" customHeight="1">
      <c r="C609" s="91"/>
    </row>
    <row r="610" ht="15.75" customHeight="1">
      <c r="C610" s="91"/>
    </row>
    <row r="611" ht="15.75" customHeight="1">
      <c r="C611" s="91"/>
    </row>
    <row r="612" ht="15.75" customHeight="1">
      <c r="C612" s="91"/>
    </row>
    <row r="613" ht="15.75" customHeight="1">
      <c r="C613" s="91"/>
    </row>
    <row r="614" ht="15.75" customHeight="1">
      <c r="C614" s="91"/>
    </row>
    <row r="615" ht="15.75" customHeight="1">
      <c r="C615" s="91"/>
    </row>
    <row r="616" ht="15.75" customHeight="1">
      <c r="C616" s="91"/>
    </row>
    <row r="617" ht="15.75" customHeight="1">
      <c r="C617" s="91"/>
    </row>
    <row r="618" ht="15.75" customHeight="1">
      <c r="C618" s="91"/>
    </row>
    <row r="619" ht="15.75" customHeight="1">
      <c r="C619" s="91"/>
    </row>
    <row r="620" ht="15.75" customHeight="1">
      <c r="C620" s="91"/>
    </row>
    <row r="621" ht="15.75" customHeight="1">
      <c r="C621" s="91"/>
    </row>
    <row r="622" ht="15.75" customHeight="1">
      <c r="C622" s="91"/>
    </row>
    <row r="623" ht="15.75" customHeight="1">
      <c r="C623" s="91"/>
    </row>
    <row r="624" ht="15.75" customHeight="1">
      <c r="C624" s="91"/>
    </row>
    <row r="625" ht="15.75" customHeight="1">
      <c r="C625" s="91"/>
    </row>
    <row r="626" ht="15.75" customHeight="1">
      <c r="C626" s="91"/>
    </row>
    <row r="627" ht="15.75" customHeight="1">
      <c r="C627" s="91"/>
    </row>
    <row r="628" ht="15.75" customHeight="1">
      <c r="C628" s="91"/>
    </row>
    <row r="629" ht="15.75" customHeight="1">
      <c r="C629" s="91"/>
    </row>
    <row r="630" ht="15.75" customHeight="1">
      <c r="C630" s="91"/>
    </row>
    <row r="631" ht="15.75" customHeight="1">
      <c r="C631" s="91"/>
    </row>
    <row r="632" ht="15.75" customHeight="1">
      <c r="C632" s="91"/>
    </row>
    <row r="633" ht="15.75" customHeight="1">
      <c r="C633" s="91"/>
    </row>
    <row r="634" ht="15.75" customHeight="1">
      <c r="C634" s="91"/>
    </row>
    <row r="635" ht="15.75" customHeight="1">
      <c r="C635" s="91"/>
    </row>
    <row r="636" ht="15.75" customHeight="1">
      <c r="C636" s="91"/>
    </row>
    <row r="637" ht="15.75" customHeight="1">
      <c r="C637" s="91"/>
    </row>
    <row r="638" ht="15.75" customHeight="1">
      <c r="C638" s="91"/>
    </row>
    <row r="639" ht="15.75" customHeight="1">
      <c r="C639" s="91"/>
    </row>
    <row r="640" ht="15.75" customHeight="1">
      <c r="C640" s="91"/>
    </row>
    <row r="641" ht="15.75" customHeight="1">
      <c r="C641" s="91"/>
    </row>
    <row r="642" ht="15.75" customHeight="1">
      <c r="C642" s="91"/>
    </row>
    <row r="643" ht="15.75" customHeight="1">
      <c r="C643" s="91"/>
    </row>
    <row r="644" ht="15.75" customHeight="1">
      <c r="C644" s="91"/>
    </row>
    <row r="645" ht="15.75" customHeight="1">
      <c r="C645" s="91"/>
    </row>
    <row r="646" ht="15.75" customHeight="1">
      <c r="C646" s="91"/>
    </row>
    <row r="647" ht="15.75" customHeight="1">
      <c r="C647" s="91"/>
    </row>
    <row r="648" ht="15.75" customHeight="1">
      <c r="C648" s="91"/>
    </row>
    <row r="649" ht="15.75" customHeight="1">
      <c r="C649" s="91"/>
    </row>
    <row r="650" ht="15.75" customHeight="1">
      <c r="C650" s="91"/>
    </row>
    <row r="651" ht="15.75" customHeight="1">
      <c r="C651" s="91"/>
    </row>
    <row r="652" ht="15.75" customHeight="1">
      <c r="C652" s="91"/>
    </row>
    <row r="653" ht="15.75" customHeight="1">
      <c r="C653" s="91"/>
    </row>
    <row r="654" ht="15.75" customHeight="1">
      <c r="C654" s="91"/>
    </row>
    <row r="655" ht="15.75" customHeight="1">
      <c r="C655" s="91"/>
    </row>
    <row r="656" ht="15.75" customHeight="1">
      <c r="C656" s="91"/>
    </row>
    <row r="657" ht="15.75" customHeight="1">
      <c r="C657" s="91"/>
    </row>
    <row r="658" ht="15.75" customHeight="1">
      <c r="C658" s="91"/>
    </row>
    <row r="659" ht="15.75" customHeight="1">
      <c r="C659" s="91"/>
    </row>
    <row r="660" ht="15.75" customHeight="1">
      <c r="C660" s="91"/>
    </row>
    <row r="661" ht="15.75" customHeight="1">
      <c r="C661" s="91"/>
    </row>
    <row r="662" ht="15.75" customHeight="1">
      <c r="C662" s="91"/>
    </row>
    <row r="663" ht="15.75" customHeight="1">
      <c r="C663" s="91"/>
    </row>
    <row r="664" ht="15.75" customHeight="1">
      <c r="C664" s="91"/>
    </row>
    <row r="665" ht="15.75" customHeight="1">
      <c r="C665" s="91"/>
    </row>
    <row r="666" ht="15.75" customHeight="1">
      <c r="C666" s="91"/>
    </row>
    <row r="667" ht="15.75" customHeight="1">
      <c r="C667" s="91"/>
    </row>
    <row r="668" ht="15.75" customHeight="1">
      <c r="C668" s="91"/>
    </row>
    <row r="669" ht="15.75" customHeight="1">
      <c r="C669" s="91"/>
    </row>
    <row r="670" ht="15.75" customHeight="1">
      <c r="C670" s="91"/>
    </row>
    <row r="671" ht="15.75" customHeight="1">
      <c r="C671" s="91"/>
    </row>
    <row r="672" ht="15.75" customHeight="1">
      <c r="C672" s="91"/>
    </row>
    <row r="673" ht="15.75" customHeight="1">
      <c r="C673" s="91"/>
    </row>
    <row r="674" ht="15.75" customHeight="1">
      <c r="C674" s="91"/>
    </row>
    <row r="675" ht="15.75" customHeight="1">
      <c r="C675" s="91"/>
    </row>
    <row r="676" ht="15.75" customHeight="1">
      <c r="C676" s="91"/>
    </row>
    <row r="677" ht="15.75" customHeight="1">
      <c r="C677" s="91"/>
    </row>
    <row r="678" ht="15.75" customHeight="1">
      <c r="C678" s="91"/>
    </row>
    <row r="679" ht="15.75" customHeight="1">
      <c r="C679" s="91"/>
    </row>
    <row r="680" ht="15.75" customHeight="1">
      <c r="C680" s="91"/>
    </row>
    <row r="681" ht="15.75" customHeight="1">
      <c r="C681" s="91"/>
    </row>
    <row r="682" ht="15.75" customHeight="1">
      <c r="C682" s="91"/>
    </row>
    <row r="683" ht="15.75" customHeight="1">
      <c r="C683" s="91"/>
    </row>
    <row r="684" ht="15.75" customHeight="1">
      <c r="C684" s="91"/>
    </row>
    <row r="685" ht="15.75" customHeight="1">
      <c r="C685" s="91"/>
    </row>
    <row r="686" ht="15.75" customHeight="1">
      <c r="C686" s="91"/>
    </row>
    <row r="687" ht="15.75" customHeight="1">
      <c r="C687" s="91"/>
    </row>
    <row r="688" ht="15.75" customHeight="1">
      <c r="C688" s="91"/>
    </row>
    <row r="689" ht="15.75" customHeight="1">
      <c r="C689" s="91"/>
    </row>
    <row r="690" ht="15.75" customHeight="1">
      <c r="C690" s="91"/>
    </row>
    <row r="691" ht="15.75" customHeight="1">
      <c r="C691" s="91"/>
    </row>
    <row r="692" ht="15.75" customHeight="1">
      <c r="C692" s="91"/>
    </row>
    <row r="693" ht="15.75" customHeight="1">
      <c r="C693" s="91"/>
    </row>
    <row r="694" ht="15.75" customHeight="1">
      <c r="C694" s="91"/>
    </row>
    <row r="695" ht="15.75" customHeight="1">
      <c r="C695" s="91"/>
    </row>
    <row r="696" ht="15.75" customHeight="1">
      <c r="C696" s="91"/>
    </row>
    <row r="697" ht="15.75" customHeight="1">
      <c r="C697" s="91"/>
    </row>
    <row r="698" ht="15.75" customHeight="1">
      <c r="C698" s="91"/>
    </row>
    <row r="699" ht="15.75" customHeight="1">
      <c r="C699" s="91"/>
    </row>
    <row r="700" ht="15.75" customHeight="1">
      <c r="C700" s="91"/>
    </row>
    <row r="701" ht="15.75" customHeight="1">
      <c r="C701" s="91"/>
    </row>
    <row r="702" ht="15.75" customHeight="1">
      <c r="C702" s="91"/>
    </row>
    <row r="703" ht="15.75" customHeight="1">
      <c r="C703" s="91"/>
    </row>
    <row r="704" ht="15.75" customHeight="1">
      <c r="C704" s="91"/>
    </row>
    <row r="705" ht="15.75" customHeight="1">
      <c r="C705" s="91"/>
    </row>
    <row r="706" ht="15.75" customHeight="1">
      <c r="C706" s="91"/>
    </row>
    <row r="707" ht="15.75" customHeight="1">
      <c r="C707" s="91"/>
    </row>
    <row r="708" ht="15.75" customHeight="1">
      <c r="C708" s="91"/>
    </row>
    <row r="709" ht="15.75" customHeight="1">
      <c r="C709" s="91"/>
    </row>
    <row r="710" ht="15.75" customHeight="1">
      <c r="C710" s="91"/>
    </row>
    <row r="711" ht="15.75" customHeight="1">
      <c r="C711" s="91"/>
    </row>
    <row r="712" ht="15.75" customHeight="1">
      <c r="C712" s="91"/>
    </row>
    <row r="713" ht="15.75" customHeight="1">
      <c r="C713" s="91"/>
    </row>
    <row r="714" ht="15.75" customHeight="1">
      <c r="C714" s="91"/>
    </row>
    <row r="715" ht="15.75" customHeight="1">
      <c r="C715" s="91"/>
    </row>
    <row r="716" ht="15.75" customHeight="1">
      <c r="C716" s="91"/>
    </row>
    <row r="717" ht="15.75" customHeight="1">
      <c r="C717" s="91"/>
    </row>
    <row r="718" ht="15.75" customHeight="1">
      <c r="C718" s="91"/>
    </row>
    <row r="719" ht="15.75" customHeight="1">
      <c r="C719" s="91"/>
    </row>
    <row r="720" ht="15.75" customHeight="1">
      <c r="C720" s="91"/>
    </row>
    <row r="721" ht="15.75" customHeight="1">
      <c r="C721" s="91"/>
    </row>
    <row r="722" ht="15.75" customHeight="1">
      <c r="C722" s="91"/>
    </row>
    <row r="723" ht="15.75" customHeight="1">
      <c r="C723" s="91"/>
    </row>
    <row r="724" ht="15.75" customHeight="1">
      <c r="C724" s="91"/>
    </row>
    <row r="725" ht="15.75" customHeight="1">
      <c r="C725" s="91"/>
    </row>
    <row r="726" ht="15.75" customHeight="1">
      <c r="C726" s="91"/>
    </row>
    <row r="727" ht="15.75" customHeight="1">
      <c r="C727" s="91"/>
    </row>
    <row r="728" ht="15.75" customHeight="1">
      <c r="C728" s="91"/>
    </row>
    <row r="729" ht="15.75" customHeight="1">
      <c r="C729" s="91"/>
    </row>
    <row r="730" ht="15.75" customHeight="1">
      <c r="C730" s="91"/>
    </row>
    <row r="731" ht="15.75" customHeight="1">
      <c r="C731" s="91"/>
    </row>
    <row r="732" ht="15.75" customHeight="1">
      <c r="C732" s="91"/>
    </row>
    <row r="733" ht="15.75" customHeight="1">
      <c r="C733" s="91"/>
    </row>
    <row r="734" ht="15.75" customHeight="1">
      <c r="C734" s="91"/>
    </row>
    <row r="735" ht="15.75" customHeight="1">
      <c r="C735" s="91"/>
    </row>
    <row r="736" ht="15.75" customHeight="1">
      <c r="C736" s="91"/>
    </row>
    <row r="737" ht="15.75" customHeight="1">
      <c r="C737" s="91"/>
    </row>
    <row r="738" ht="15.75" customHeight="1">
      <c r="C738" s="91"/>
    </row>
    <row r="739" ht="15.75" customHeight="1">
      <c r="C739" s="91"/>
    </row>
    <row r="740" ht="15.75" customHeight="1">
      <c r="C740" s="91"/>
    </row>
    <row r="741" ht="15.75" customHeight="1">
      <c r="C741" s="91"/>
    </row>
    <row r="742" ht="15.75" customHeight="1">
      <c r="C742" s="91"/>
    </row>
    <row r="743" ht="15.75" customHeight="1">
      <c r="C743" s="91"/>
    </row>
    <row r="744" ht="15.75" customHeight="1">
      <c r="C744" s="91"/>
    </row>
    <row r="745" ht="15.75" customHeight="1">
      <c r="C745" s="91"/>
    </row>
    <row r="746" ht="15.75" customHeight="1">
      <c r="C746" s="91"/>
    </row>
    <row r="747" ht="15.75" customHeight="1">
      <c r="C747" s="91"/>
    </row>
    <row r="748" ht="15.75" customHeight="1">
      <c r="C748" s="91"/>
    </row>
    <row r="749" ht="15.75" customHeight="1">
      <c r="C749" s="91"/>
    </row>
    <row r="750" ht="15.75" customHeight="1">
      <c r="C750" s="91"/>
    </row>
    <row r="751" ht="15.75" customHeight="1">
      <c r="C751" s="91"/>
    </row>
    <row r="752" ht="15.75" customHeight="1">
      <c r="C752" s="91"/>
    </row>
    <row r="753" ht="15.75" customHeight="1">
      <c r="C753" s="91"/>
    </row>
    <row r="754" ht="15.75" customHeight="1">
      <c r="C754" s="91"/>
    </row>
    <row r="755" ht="15.75" customHeight="1">
      <c r="C755" s="91"/>
    </row>
    <row r="756" ht="15.75" customHeight="1">
      <c r="C756" s="91"/>
    </row>
    <row r="757" ht="15.75" customHeight="1">
      <c r="C757" s="91"/>
    </row>
    <row r="758" ht="15.75" customHeight="1">
      <c r="C758" s="91"/>
    </row>
    <row r="759" ht="15.75" customHeight="1">
      <c r="C759" s="91"/>
    </row>
    <row r="760" ht="15.75" customHeight="1">
      <c r="C760" s="91"/>
    </row>
    <row r="761" ht="15.75" customHeight="1">
      <c r="C761" s="91"/>
    </row>
    <row r="762" ht="15.75" customHeight="1">
      <c r="C762" s="91"/>
    </row>
    <row r="763" ht="15.75" customHeight="1">
      <c r="C763" s="91"/>
    </row>
    <row r="764" ht="15.75" customHeight="1">
      <c r="C764" s="91"/>
    </row>
    <row r="765" ht="15.75" customHeight="1">
      <c r="C765" s="91"/>
    </row>
    <row r="766" ht="15.75" customHeight="1">
      <c r="C766" s="91"/>
    </row>
    <row r="767" ht="15.75" customHeight="1">
      <c r="C767" s="91"/>
    </row>
    <row r="768" ht="15.75" customHeight="1">
      <c r="C768" s="91"/>
    </row>
    <row r="769" ht="15.75" customHeight="1">
      <c r="C769" s="91"/>
    </row>
    <row r="770" ht="15.75" customHeight="1">
      <c r="C770" s="91"/>
    </row>
    <row r="771" ht="15.75" customHeight="1">
      <c r="C771" s="91"/>
    </row>
    <row r="772" ht="15.75" customHeight="1">
      <c r="C772" s="91"/>
    </row>
    <row r="773" ht="15.75" customHeight="1">
      <c r="C773" s="91"/>
    </row>
    <row r="774" ht="15.75" customHeight="1">
      <c r="C774" s="91"/>
    </row>
    <row r="775" ht="15.75" customHeight="1">
      <c r="C775" s="91"/>
    </row>
    <row r="776" ht="15.75" customHeight="1">
      <c r="C776" s="91"/>
    </row>
    <row r="777" ht="15.75" customHeight="1">
      <c r="C777" s="91"/>
    </row>
    <row r="778" ht="15.75" customHeight="1">
      <c r="C778" s="91"/>
    </row>
    <row r="779" ht="15.75" customHeight="1">
      <c r="C779" s="91"/>
    </row>
    <row r="780" ht="15.75" customHeight="1">
      <c r="C780" s="91"/>
    </row>
    <row r="781" ht="15.75" customHeight="1">
      <c r="C781" s="91"/>
    </row>
    <row r="782" ht="15.75" customHeight="1">
      <c r="C782" s="91"/>
    </row>
    <row r="783" ht="15.75" customHeight="1">
      <c r="C783" s="91"/>
    </row>
    <row r="784" ht="15.75" customHeight="1">
      <c r="C784" s="91"/>
    </row>
    <row r="785" ht="15.75" customHeight="1">
      <c r="C785" s="91"/>
    </row>
    <row r="786" ht="15.75" customHeight="1">
      <c r="C786" s="91"/>
    </row>
    <row r="787" ht="15.75" customHeight="1">
      <c r="C787" s="91"/>
    </row>
    <row r="788" ht="15.75" customHeight="1">
      <c r="C788" s="91"/>
    </row>
    <row r="789" ht="15.75" customHeight="1">
      <c r="C789" s="91"/>
    </row>
    <row r="790" ht="15.75" customHeight="1">
      <c r="C790" s="91"/>
    </row>
    <row r="791" ht="15.75" customHeight="1">
      <c r="C791" s="91"/>
    </row>
    <row r="792" ht="15.75" customHeight="1">
      <c r="C792" s="91"/>
    </row>
    <row r="793" ht="15.75" customHeight="1">
      <c r="C793" s="91"/>
    </row>
    <row r="794" ht="15.75" customHeight="1">
      <c r="C794" s="91"/>
    </row>
    <row r="795" ht="15.75" customHeight="1">
      <c r="C795" s="91"/>
    </row>
    <row r="796" ht="15.75" customHeight="1">
      <c r="C796" s="91"/>
    </row>
    <row r="797" ht="15.75" customHeight="1">
      <c r="C797" s="91"/>
    </row>
    <row r="798" ht="15.75" customHeight="1">
      <c r="C798" s="91"/>
    </row>
    <row r="799" ht="15.75" customHeight="1">
      <c r="C799" s="91"/>
    </row>
    <row r="800" ht="15.75" customHeight="1">
      <c r="C800" s="91"/>
    </row>
    <row r="801" ht="15.75" customHeight="1">
      <c r="C801" s="91"/>
    </row>
    <row r="802" ht="15.75" customHeight="1">
      <c r="C802" s="91"/>
    </row>
    <row r="803" ht="15.75" customHeight="1">
      <c r="C803" s="91"/>
    </row>
    <row r="804" ht="15.75" customHeight="1">
      <c r="C804" s="91"/>
    </row>
    <row r="805" ht="15.75" customHeight="1">
      <c r="C805" s="91"/>
    </row>
    <row r="806" ht="15.75" customHeight="1">
      <c r="C806" s="91"/>
    </row>
    <row r="807" ht="15.75" customHeight="1">
      <c r="C807" s="91"/>
    </row>
    <row r="808" ht="15.75" customHeight="1">
      <c r="C808" s="91"/>
    </row>
    <row r="809" ht="15.75" customHeight="1">
      <c r="C809" s="91"/>
    </row>
    <row r="810" ht="15.75" customHeight="1">
      <c r="C810" s="91"/>
    </row>
    <row r="811" ht="15.75" customHeight="1">
      <c r="C811" s="91"/>
    </row>
    <row r="812" ht="15.75" customHeight="1">
      <c r="C812" s="91"/>
    </row>
    <row r="813" ht="15.75" customHeight="1">
      <c r="C813" s="91"/>
    </row>
    <row r="814" ht="15.75" customHeight="1">
      <c r="C814" s="91"/>
    </row>
    <row r="815" ht="15.75" customHeight="1">
      <c r="C815" s="91"/>
    </row>
    <row r="816" ht="15.75" customHeight="1">
      <c r="C816" s="91"/>
    </row>
    <row r="817" ht="15.75" customHeight="1">
      <c r="C817" s="91"/>
    </row>
    <row r="818" ht="15.75" customHeight="1">
      <c r="C818" s="91"/>
    </row>
    <row r="819" ht="15.75" customHeight="1">
      <c r="C819" s="91"/>
    </row>
    <row r="820" ht="15.75" customHeight="1">
      <c r="C820" s="91"/>
    </row>
    <row r="821" ht="15.75" customHeight="1">
      <c r="C821" s="91"/>
    </row>
    <row r="822" ht="15.75" customHeight="1">
      <c r="C822" s="91"/>
    </row>
    <row r="823" ht="15.75" customHeight="1">
      <c r="C823" s="91"/>
    </row>
    <row r="824" ht="15.75" customHeight="1">
      <c r="C824" s="91"/>
    </row>
    <row r="825" ht="15.75" customHeight="1">
      <c r="C825" s="91"/>
    </row>
    <row r="826" ht="15.75" customHeight="1">
      <c r="C826" s="91"/>
    </row>
    <row r="827" ht="15.75" customHeight="1">
      <c r="C827" s="91"/>
    </row>
    <row r="828" ht="15.75" customHeight="1">
      <c r="C828" s="91"/>
    </row>
    <row r="829" ht="15.75" customHeight="1">
      <c r="C829" s="91"/>
    </row>
    <row r="830" ht="15.75" customHeight="1">
      <c r="C830" s="91"/>
    </row>
    <row r="831" ht="15.75" customHeight="1">
      <c r="C831" s="91"/>
    </row>
    <row r="832" ht="15.75" customHeight="1">
      <c r="C832" s="91"/>
    </row>
    <row r="833" ht="15.75" customHeight="1">
      <c r="C833" s="91"/>
    </row>
    <row r="834" ht="15.75" customHeight="1">
      <c r="C834" s="91"/>
    </row>
    <row r="835" ht="15.75" customHeight="1">
      <c r="C835" s="91"/>
    </row>
    <row r="836" ht="15.75" customHeight="1">
      <c r="C836" s="91"/>
    </row>
    <row r="837" ht="15.75" customHeight="1">
      <c r="C837" s="91"/>
    </row>
    <row r="838" ht="15.75" customHeight="1">
      <c r="C838" s="91"/>
    </row>
    <row r="839" ht="15.75" customHeight="1">
      <c r="C839" s="91"/>
    </row>
    <row r="840" ht="15.75" customHeight="1">
      <c r="C840" s="91"/>
    </row>
    <row r="841" ht="15.75" customHeight="1">
      <c r="C841" s="91"/>
    </row>
    <row r="842" ht="15.75" customHeight="1">
      <c r="C842" s="91"/>
    </row>
    <row r="843" ht="15.75" customHeight="1">
      <c r="C843" s="91"/>
    </row>
    <row r="844" ht="15.75" customHeight="1">
      <c r="C844" s="91"/>
    </row>
    <row r="845" ht="15.75" customHeight="1">
      <c r="C845" s="91"/>
    </row>
    <row r="846" ht="15.75" customHeight="1">
      <c r="C846" s="91"/>
    </row>
    <row r="847" ht="15.75" customHeight="1">
      <c r="C847" s="91"/>
    </row>
    <row r="848" ht="15.75" customHeight="1">
      <c r="C848" s="91"/>
    </row>
    <row r="849" ht="15.75" customHeight="1">
      <c r="C849" s="91"/>
    </row>
    <row r="850" ht="15.75" customHeight="1">
      <c r="C850" s="91"/>
    </row>
    <row r="851" ht="15.75" customHeight="1">
      <c r="C851" s="91"/>
    </row>
    <row r="852" ht="15.75" customHeight="1">
      <c r="C852" s="91"/>
    </row>
    <row r="853" ht="15.75" customHeight="1">
      <c r="C853" s="91"/>
    </row>
    <row r="854" ht="15.75" customHeight="1">
      <c r="C854" s="91"/>
    </row>
    <row r="855" ht="15.75" customHeight="1">
      <c r="C855" s="91"/>
    </row>
    <row r="856" ht="15.75" customHeight="1">
      <c r="C856" s="91"/>
    </row>
    <row r="857" ht="15.75" customHeight="1">
      <c r="C857" s="91"/>
    </row>
    <row r="858" ht="15.75" customHeight="1">
      <c r="C858" s="91"/>
    </row>
    <row r="859" ht="15.75" customHeight="1">
      <c r="C859" s="91"/>
    </row>
    <row r="860" ht="15.75" customHeight="1">
      <c r="C860" s="91"/>
    </row>
    <row r="861" ht="15.75" customHeight="1">
      <c r="C861" s="91"/>
    </row>
    <row r="862" ht="15.75" customHeight="1">
      <c r="C862" s="91"/>
    </row>
    <row r="863" ht="15.75" customHeight="1">
      <c r="C863" s="91"/>
    </row>
    <row r="864" ht="15.75" customHeight="1">
      <c r="C864" s="91"/>
    </row>
    <row r="865" ht="15.75" customHeight="1">
      <c r="C865" s="91"/>
    </row>
    <row r="866" ht="15.75" customHeight="1">
      <c r="C866" s="91"/>
    </row>
    <row r="867" ht="15.75" customHeight="1">
      <c r="C867" s="91"/>
    </row>
    <row r="868" ht="15.75" customHeight="1">
      <c r="C868" s="91"/>
    </row>
    <row r="869" ht="15.75" customHeight="1">
      <c r="C869" s="91"/>
    </row>
    <row r="870" ht="15.75" customHeight="1">
      <c r="C870" s="91"/>
    </row>
    <row r="871" ht="15.75" customHeight="1">
      <c r="C871" s="91"/>
    </row>
    <row r="872" ht="15.75" customHeight="1">
      <c r="C872" s="91"/>
    </row>
    <row r="873" ht="15.75" customHeight="1">
      <c r="C873" s="91"/>
    </row>
    <row r="874" ht="15.75" customHeight="1">
      <c r="C874" s="91"/>
    </row>
    <row r="875" ht="15.75" customHeight="1">
      <c r="C875" s="91"/>
    </row>
    <row r="876" ht="15.75" customHeight="1">
      <c r="C876" s="91"/>
    </row>
    <row r="877" ht="15.75" customHeight="1">
      <c r="C877" s="91"/>
    </row>
    <row r="878" ht="15.75" customHeight="1">
      <c r="C878" s="91"/>
    </row>
    <row r="879" ht="15.75" customHeight="1">
      <c r="C879" s="91"/>
    </row>
    <row r="880" ht="15.75" customHeight="1">
      <c r="C880" s="91"/>
    </row>
    <row r="881" ht="15.75" customHeight="1">
      <c r="C881" s="91"/>
    </row>
    <row r="882" ht="15.75" customHeight="1">
      <c r="C882" s="91"/>
    </row>
    <row r="883" ht="15.75" customHeight="1">
      <c r="C883" s="91"/>
    </row>
    <row r="884" ht="15.75" customHeight="1">
      <c r="C884" s="91"/>
    </row>
    <row r="885" ht="15.75" customHeight="1">
      <c r="C885" s="91"/>
    </row>
    <row r="886" ht="15.75" customHeight="1">
      <c r="C886" s="91"/>
    </row>
    <row r="887" ht="15.75" customHeight="1">
      <c r="C887" s="91"/>
    </row>
    <row r="888" ht="15.75" customHeight="1">
      <c r="C888" s="91"/>
    </row>
    <row r="889" ht="15.75" customHeight="1">
      <c r="C889" s="91"/>
    </row>
    <row r="890" ht="15.75" customHeight="1">
      <c r="C890" s="91"/>
    </row>
    <row r="891" ht="15.75" customHeight="1">
      <c r="C891" s="91"/>
    </row>
    <row r="892" ht="15.75" customHeight="1">
      <c r="C892" s="91"/>
    </row>
    <row r="893" ht="15.75" customHeight="1">
      <c r="C893" s="91"/>
    </row>
    <row r="894" ht="15.75" customHeight="1">
      <c r="C894" s="91"/>
    </row>
    <row r="895" ht="15.75" customHeight="1">
      <c r="C895" s="91"/>
    </row>
    <row r="896" ht="15.75" customHeight="1">
      <c r="C896" s="91"/>
    </row>
    <row r="897" ht="15.75" customHeight="1">
      <c r="C897" s="91"/>
    </row>
    <row r="898" ht="15.75" customHeight="1">
      <c r="C898" s="91"/>
    </row>
    <row r="899" ht="15.75" customHeight="1">
      <c r="C899" s="91"/>
    </row>
    <row r="900" ht="15.75" customHeight="1">
      <c r="C900" s="91"/>
    </row>
    <row r="901" ht="15.75" customHeight="1">
      <c r="C901" s="91"/>
    </row>
    <row r="902" ht="15.75" customHeight="1">
      <c r="C902" s="91"/>
    </row>
    <row r="903" ht="15.75" customHeight="1">
      <c r="C903" s="91"/>
    </row>
    <row r="904" ht="15.75" customHeight="1">
      <c r="C904" s="91"/>
    </row>
    <row r="905" ht="15.75" customHeight="1">
      <c r="C905" s="91"/>
    </row>
    <row r="906" ht="15.75" customHeight="1">
      <c r="C906" s="91"/>
    </row>
    <row r="907" ht="15.75" customHeight="1">
      <c r="C907" s="91"/>
    </row>
    <row r="908" ht="15.75" customHeight="1">
      <c r="C908" s="91"/>
    </row>
    <row r="909" ht="15.75" customHeight="1">
      <c r="C909" s="91"/>
    </row>
    <row r="910" ht="15.75" customHeight="1">
      <c r="C910" s="91"/>
    </row>
    <row r="911" ht="15.75" customHeight="1">
      <c r="C911" s="91"/>
    </row>
    <row r="912" ht="15.75" customHeight="1">
      <c r="C912" s="91"/>
    </row>
    <row r="913" ht="15.75" customHeight="1">
      <c r="C913" s="91"/>
    </row>
    <row r="914" ht="15.75" customHeight="1">
      <c r="C914" s="91"/>
    </row>
    <row r="915" ht="15.75" customHeight="1">
      <c r="C915" s="91"/>
    </row>
    <row r="916" ht="15.75" customHeight="1">
      <c r="C916" s="91"/>
    </row>
    <row r="917" ht="15.75" customHeight="1">
      <c r="C917" s="91"/>
    </row>
    <row r="918" ht="15.75" customHeight="1">
      <c r="C918" s="91"/>
    </row>
    <row r="919" ht="15.75" customHeight="1">
      <c r="C919" s="91"/>
    </row>
    <row r="920" ht="15.75" customHeight="1">
      <c r="C920" s="91"/>
    </row>
    <row r="921" ht="15.75" customHeight="1">
      <c r="C921" s="91"/>
    </row>
    <row r="922" ht="15.75" customHeight="1">
      <c r="C922" s="91"/>
    </row>
    <row r="923" ht="15.75" customHeight="1">
      <c r="C923" s="91"/>
    </row>
    <row r="924" ht="15.75" customHeight="1">
      <c r="C924" s="91"/>
    </row>
    <row r="925" ht="15.75" customHeight="1">
      <c r="C925" s="91"/>
    </row>
    <row r="926" ht="15.75" customHeight="1">
      <c r="C926" s="91"/>
    </row>
    <row r="927" ht="15.75" customHeight="1">
      <c r="C927" s="91"/>
    </row>
    <row r="928" ht="15.75" customHeight="1">
      <c r="C928" s="91"/>
    </row>
    <row r="929" ht="15.75" customHeight="1">
      <c r="C929" s="91"/>
    </row>
    <row r="930" ht="15.75" customHeight="1">
      <c r="C930" s="91"/>
    </row>
    <row r="931" ht="15.75" customHeight="1">
      <c r="C931" s="91"/>
    </row>
    <row r="932" ht="15.75" customHeight="1">
      <c r="C932" s="91"/>
    </row>
    <row r="933" ht="15.75" customHeight="1">
      <c r="C933" s="91"/>
    </row>
    <row r="934" ht="15.75" customHeight="1">
      <c r="C934" s="91"/>
    </row>
    <row r="935" ht="15.75" customHeight="1">
      <c r="C935" s="91"/>
    </row>
    <row r="936" ht="15.75" customHeight="1">
      <c r="C936" s="91"/>
    </row>
    <row r="937" ht="15.75" customHeight="1">
      <c r="C937" s="91"/>
    </row>
    <row r="938" ht="15.75" customHeight="1">
      <c r="C938" s="91"/>
    </row>
    <row r="939" ht="15.75" customHeight="1">
      <c r="C939" s="91"/>
    </row>
    <row r="940" ht="15.75" customHeight="1">
      <c r="C940" s="91"/>
    </row>
    <row r="941" ht="15.75" customHeight="1">
      <c r="C941" s="91"/>
    </row>
    <row r="942" ht="15.75" customHeight="1">
      <c r="C942" s="91"/>
    </row>
    <row r="943" ht="15.75" customHeight="1">
      <c r="C943" s="91"/>
    </row>
    <row r="944" ht="15.75" customHeight="1">
      <c r="C944" s="91"/>
    </row>
    <row r="945" ht="15.75" customHeight="1">
      <c r="C945" s="91"/>
    </row>
    <row r="946" ht="15.75" customHeight="1">
      <c r="C946" s="91"/>
    </row>
    <row r="947" ht="15.75" customHeight="1">
      <c r="C947" s="91"/>
    </row>
    <row r="948" ht="15.75" customHeight="1">
      <c r="C948" s="91"/>
    </row>
    <row r="949" ht="15.75" customHeight="1">
      <c r="C949" s="91"/>
    </row>
    <row r="950" ht="15.75" customHeight="1">
      <c r="C950" s="91"/>
    </row>
    <row r="951" ht="15.75" customHeight="1">
      <c r="C951" s="91"/>
    </row>
    <row r="952" ht="15.75" customHeight="1">
      <c r="C952" s="91"/>
    </row>
    <row r="953" ht="15.75" customHeight="1">
      <c r="C953" s="91"/>
    </row>
    <row r="954" ht="15.75" customHeight="1">
      <c r="C954" s="91"/>
    </row>
    <row r="955" ht="15.75" customHeight="1">
      <c r="C955" s="91"/>
    </row>
    <row r="956" ht="15.75" customHeight="1">
      <c r="C956" s="91"/>
    </row>
    <row r="957" ht="15.75" customHeight="1">
      <c r="C957" s="91"/>
    </row>
    <row r="958" ht="15.75" customHeight="1">
      <c r="C958" s="91"/>
    </row>
    <row r="959" ht="15.75" customHeight="1">
      <c r="C959" s="91"/>
    </row>
    <row r="960" ht="15.75" customHeight="1">
      <c r="C960" s="91"/>
    </row>
    <row r="961" ht="15.75" customHeight="1">
      <c r="C961" s="91"/>
    </row>
    <row r="962" ht="15.75" customHeight="1">
      <c r="C962" s="91"/>
    </row>
    <row r="963" ht="15.75" customHeight="1">
      <c r="C963" s="91"/>
    </row>
    <row r="964" ht="15.75" customHeight="1">
      <c r="C964" s="91"/>
    </row>
    <row r="965" ht="15.75" customHeight="1">
      <c r="C965" s="91"/>
    </row>
    <row r="966" ht="15.75" customHeight="1">
      <c r="C966" s="91"/>
    </row>
    <row r="967" ht="15.75" customHeight="1">
      <c r="C967" s="91"/>
    </row>
    <row r="968" ht="15.75" customHeight="1">
      <c r="C968" s="91"/>
    </row>
    <row r="969" ht="15.75" customHeight="1">
      <c r="C969" s="91"/>
    </row>
    <row r="970" ht="15.75" customHeight="1">
      <c r="C970" s="91"/>
    </row>
    <row r="971" ht="15.75" customHeight="1">
      <c r="C971" s="91"/>
    </row>
    <row r="972" ht="15.75" customHeight="1">
      <c r="C972" s="91"/>
    </row>
    <row r="973" ht="15.75" customHeight="1">
      <c r="C973" s="91"/>
    </row>
    <row r="974" ht="15.75" customHeight="1">
      <c r="C974" s="91"/>
    </row>
    <row r="975" ht="15.75" customHeight="1">
      <c r="C975" s="91"/>
    </row>
    <row r="976" ht="15.75" customHeight="1">
      <c r="C976" s="91"/>
    </row>
    <row r="977" ht="15.75" customHeight="1">
      <c r="C977" s="91"/>
    </row>
    <row r="978" ht="15.75" customHeight="1">
      <c r="C978" s="91"/>
    </row>
    <row r="979" ht="15.75" customHeight="1">
      <c r="C979" s="91"/>
    </row>
    <row r="980" ht="15.75" customHeight="1">
      <c r="C980" s="91"/>
    </row>
    <row r="981" ht="15.75" customHeight="1">
      <c r="C981" s="91"/>
    </row>
    <row r="982" ht="15.75" customHeight="1">
      <c r="C982" s="91"/>
    </row>
    <row r="983" ht="15.75" customHeight="1">
      <c r="C983" s="91"/>
    </row>
    <row r="984" ht="15.75" customHeight="1">
      <c r="C984" s="91"/>
    </row>
    <row r="985" ht="15.75" customHeight="1">
      <c r="C985" s="91"/>
    </row>
    <row r="986" ht="15.75" customHeight="1">
      <c r="C986" s="91"/>
    </row>
    <row r="987" ht="15.75" customHeight="1">
      <c r="C987" s="91"/>
    </row>
    <row r="988" ht="15.75" customHeight="1">
      <c r="C988" s="91"/>
    </row>
    <row r="989" ht="15.75" customHeight="1">
      <c r="C989" s="91"/>
    </row>
    <row r="990" ht="15.75" customHeight="1">
      <c r="C990" s="91"/>
    </row>
    <row r="991" ht="15.75" customHeight="1">
      <c r="C991" s="91"/>
    </row>
    <row r="992" ht="15.75" customHeight="1">
      <c r="C992" s="91"/>
    </row>
    <row r="993" ht="15.75" customHeight="1">
      <c r="C993" s="91"/>
    </row>
    <row r="994" ht="15.75" customHeight="1">
      <c r="C994" s="91"/>
    </row>
    <row r="995" ht="15.75" customHeight="1">
      <c r="C995" s="91"/>
    </row>
    <row r="996" ht="15.75" customHeight="1">
      <c r="C996" s="91"/>
    </row>
    <row r="997" ht="15.75" customHeight="1">
      <c r="C997" s="91"/>
    </row>
    <row r="998" ht="15.75" customHeight="1">
      <c r="C998" s="91"/>
    </row>
    <row r="999" ht="15.75" customHeight="1">
      <c r="C999" s="91"/>
    </row>
    <row r="1000" ht="15.75" customHeight="1">
      <c r="C1000" s="9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2024-04-04T00:26:39Z</dcterms:created>
</cp:coreProperties>
</file>