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ent Individual SalaryEquity" sheetId="1" r:id="rId3"/>
    <sheet state="visible" name="Salary Formula" sheetId="2" r:id="rId4"/>
    <sheet state="visible" name="Equity Formula" sheetId="3" r:id="rId5"/>
    <sheet state="visible" name="Salary Calculations" sheetId="4" r:id="rId6"/>
    <sheet state="visible" name="Equity Calculations" sheetId="5" r:id="rId7"/>
    <sheet state="visible" name="Additional Equity" sheetId="6" r:id="rId8"/>
    <sheet state="visible" name="Goals" sheetId="7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3">
      <text>
        <t xml:space="preserve">This says "* Seniority" but I think it should be "+ Seniority"
	-Tevis Howard
I think the actual overall formula is (Role*Experience*Choice)/Risk + (Role*Experience*Seniority)/Risk which is equivalent to (Role*Experience/Risk)*(Choice+Seniority)
	-Ankur Choudhary
So choice and seniority can get you upto 50% more than the 'basic' Role*Experience/Risk
	-Ankur Choudhary</t>
      </text>
    </comment>
  </commentList>
</comments>
</file>

<file path=xl/sharedStrings.xml><?xml version="1.0" encoding="utf-8"?>
<sst xmlns="http://schemas.openxmlformats.org/spreadsheetml/2006/main" count="752" uniqueCount="201">
  <si>
    <t>Buffer's Open Salaries Formula:</t>
  </si>
  <si>
    <t>Buffer's Open Equity Formula:</t>
  </si>
  <si>
    <t>As of November 2015, we have a NEW SALARY FORMULA! Check it out over here -------------&gt;</t>
  </si>
  <si>
    <t>Basic Component</t>
  </si>
  <si>
    <t>+</t>
  </si>
  <si>
    <t>https://goo.gl/KTfkKE</t>
  </si>
  <si>
    <t>Seniority Component</t>
  </si>
  <si>
    <t>Role Component</t>
  </si>
  <si>
    <t>*</t>
  </si>
  <si>
    <t>Salary Choice Component</t>
  </si>
  <si>
    <t>Choice Component</t>
  </si>
  <si>
    <t>Team Member Details - Fill out this section :-)</t>
  </si>
  <si>
    <t>/</t>
  </si>
  <si>
    <t>Role Name</t>
  </si>
  <si>
    <t>Risk Layer</t>
  </si>
  <si>
    <t>Role Amount</t>
  </si>
  <si>
    <t>Experience Level</t>
  </si>
  <si>
    <t>Experience Amount</t>
  </si>
  <si>
    <t>Salary (old)</t>
  </si>
  <si>
    <t>Location Bracket</t>
  </si>
  <si>
    <t>Location Amount</t>
  </si>
  <si>
    <t>Role %</t>
  </si>
  <si>
    <t>Experience</t>
  </si>
  <si>
    <t>Company Size</t>
  </si>
  <si>
    <t>Happiness Hero</t>
  </si>
  <si>
    <t>Layer Amount</t>
  </si>
  <si>
    <t>Junior</t>
  </si>
  <si>
    <t>D</t>
  </si>
  <si>
    <t>Weekend Warrior</t>
  </si>
  <si>
    <t>Intermediate</t>
  </si>
  <si>
    <t>C</t>
  </si>
  <si>
    <t>Content Crafter</t>
  </si>
  <si>
    <t>Advanced</t>
  </si>
  <si>
    <t>B</t>
  </si>
  <si>
    <t>Engineer</t>
  </si>
  <si>
    <t>Experienced</t>
  </si>
  <si>
    <t>A</t>
  </si>
  <si>
    <t>Designer</t>
  </si>
  <si>
    <t>Master</t>
  </si>
  <si>
    <t>SF Engineer</t>
  </si>
  <si>
    <t>Product Creator</t>
  </si>
  <si>
    <t>Happiness Officer</t>
  </si>
  <si>
    <t>Operations Officer</t>
  </si>
  <si>
    <t>Executive Officer</t>
  </si>
  <si>
    <t>Salary
 (updated
 Nov 2015)</t>
  </si>
  <si>
    <t>Onboarding Specialist</t>
  </si>
  <si>
    <t>Customer Research</t>
  </si>
  <si>
    <t>Growth and Data</t>
  </si>
  <si>
    <t>Initial Equity</t>
  </si>
  <si>
    <t>Finance Planner</t>
  </si>
  <si>
    <t>People Team</t>
  </si>
  <si>
    <t>1-3</t>
  </si>
  <si>
    <t>Additional Equity</t>
  </si>
  <si>
    <t>Total Equity</t>
  </si>
  <si>
    <t>Options/Shares worth (latest round)</t>
  </si>
  <si>
    <t>3-6</t>
  </si>
  <si>
    <t>Number of shares/options</t>
  </si>
  <si>
    <t>Grandfathered Equity</t>
  </si>
  <si>
    <t>7-15</t>
  </si>
  <si>
    <t>16-30</t>
  </si>
  <si>
    <t>#</t>
  </si>
  <si>
    <t>31-60</t>
  </si>
  <si>
    <t>61-120</t>
  </si>
  <si>
    <t>Team Member</t>
  </si>
  <si>
    <t>Role</t>
  </si>
  <si>
    <t>Location</t>
  </si>
  <si>
    <t>Seniority</t>
  </si>
  <si>
    <t>Choice</t>
  </si>
  <si>
    <t>Co. Size</t>
  </si>
  <si>
    <t>Last Quarter ARR:</t>
  </si>
  <si>
    <t>Seniority Level</t>
  </si>
  <si>
    <t>Seniority Amount</t>
  </si>
  <si>
    <t>Bonus Per $M ARR</t>
  </si>
  <si>
    <t>Bonus Amount</t>
  </si>
  <si>
    <t>Choice Amount</t>
  </si>
  <si>
    <t>Senior</t>
  </si>
  <si>
    <t>Salary</t>
  </si>
  <si>
    <t>Lead</t>
  </si>
  <si>
    <t>Equity</t>
  </si>
  <si>
    <t>VP</t>
  </si>
  <si>
    <t>Bootcamp</t>
  </si>
  <si>
    <t>C-Level</t>
  </si>
  <si>
    <t>COO</t>
  </si>
  <si>
    <t>CEO</t>
  </si>
  <si>
    <t>-</t>
  </si>
  <si>
    <t>Joel</t>
  </si>
  <si>
    <t>Choice component</t>
  </si>
  <si>
    <t xml:space="preserve">(Role * Experience / Risk) * Seniority </t>
  </si>
  <si>
    <t>1-2</t>
  </si>
  <si>
    <t>Founder</t>
  </si>
  <si>
    <t>Salary Calculation</t>
  </si>
  <si>
    <t>Leo</t>
  </si>
  <si>
    <t>Basic</t>
  </si>
  <si>
    <t>Andy</t>
  </si>
  <si>
    <t>Sunil</t>
  </si>
  <si>
    <t>Carolyn</t>
  </si>
  <si>
    <t>Initial Equity Calculation</t>
  </si>
  <si>
    <t>Initial Role</t>
  </si>
  <si>
    <t>Initial Experience</t>
  </si>
  <si>
    <t>Initial Seniority</t>
  </si>
  <si>
    <t>Åsa</t>
  </si>
  <si>
    <t>Risk</t>
  </si>
  <si>
    <t>Colin</t>
  </si>
  <si>
    <t>Brian</t>
  </si>
  <si>
    <t>Niel</t>
  </si>
  <si>
    <t>Mary</t>
  </si>
  <si>
    <t>Adam</t>
  </si>
  <si>
    <t>Daniel</t>
  </si>
  <si>
    <t>Steven</t>
  </si>
  <si>
    <t>Courtney</t>
  </si>
  <si>
    <t>Dan</t>
  </si>
  <si>
    <t>Patrik</t>
  </si>
  <si>
    <t>Kevan</t>
  </si>
  <si>
    <t>Dave</t>
  </si>
  <si>
    <t>Rodolphe</t>
  </si>
  <si>
    <t>Michael</t>
  </si>
  <si>
    <t>Nicole</t>
  </si>
  <si>
    <t>Octavio</t>
  </si>
  <si>
    <t>Tom</t>
  </si>
  <si>
    <t>Mike</t>
  </si>
  <si>
    <t>José</t>
  </si>
  <si>
    <t>Tom Dunn</t>
  </si>
  <si>
    <t>Maxime</t>
  </si>
  <si>
    <t>Philippe</t>
  </si>
  <si>
    <t>Eric</t>
  </si>
  <si>
    <t>Pending</t>
  </si>
  <si>
    <t>Dave O</t>
  </si>
  <si>
    <t>Julian</t>
  </si>
  <si>
    <t>Jim</t>
  </si>
  <si>
    <t>Kat</t>
  </si>
  <si>
    <t>Danny</t>
  </si>
  <si>
    <t>Marc Anthony</t>
  </si>
  <si>
    <t>PhilippeM</t>
  </si>
  <si>
    <t>Steve</t>
  </si>
  <si>
    <t>Product Designer</t>
  </si>
  <si>
    <t>Ivana</t>
  </si>
  <si>
    <t>Front-End</t>
  </si>
  <si>
    <t>Sandrine</t>
  </si>
  <si>
    <t>Multimedia Producer</t>
  </si>
  <si>
    <t>Kelly</t>
  </si>
  <si>
    <t>Ross</t>
  </si>
  <si>
    <t>Alex</t>
  </si>
  <si>
    <t>Marcus W</t>
  </si>
  <si>
    <t>Lorenz</t>
  </si>
  <si>
    <t>Roy</t>
  </si>
  <si>
    <t>Alfred</t>
  </si>
  <si>
    <t>Community Champion</t>
  </si>
  <si>
    <t>Jordan</t>
  </si>
  <si>
    <t>Kyle</t>
  </si>
  <si>
    <t>Amy</t>
  </si>
  <si>
    <t>James</t>
  </si>
  <si>
    <t>Ash</t>
  </si>
  <si>
    <t>Matt</t>
  </si>
  <si>
    <t>Humber</t>
  </si>
  <si>
    <t>Arielle</t>
  </si>
  <si>
    <t>Deb</t>
  </si>
  <si>
    <t>Culture Scout</t>
  </si>
  <si>
    <t>Karim</t>
  </si>
  <si>
    <t>Marcus S</t>
  </si>
  <si>
    <t>Marketing Specialist</t>
  </si>
  <si>
    <t>Todd</t>
  </si>
  <si>
    <t>B/C</t>
  </si>
  <si>
    <t>Boris</t>
  </si>
  <si>
    <t>Backend Developer</t>
  </si>
  <si>
    <t>Juliet</t>
  </si>
  <si>
    <t>Customer Hero</t>
  </si>
  <si>
    <t>Federico</t>
  </si>
  <si>
    <t>Darcy</t>
  </si>
  <si>
    <t>Twitter Hero</t>
  </si>
  <si>
    <t>Hannah</t>
  </si>
  <si>
    <t>You?</t>
  </si>
  <si>
    <t>buffer.com/journey</t>
  </si>
  <si>
    <t>Hey there! Our new Salary formula is ready and is now shared - all salaries here are up to date, and calculated with the new formula
 -Rodolphe (Nov. 2015)</t>
  </si>
  <si>
    <t xml:space="preserve">https://goo.gl/KTfkKE                                </t>
  </si>
  <si>
    <t>If you made it that far down, it might be a cool idea to explore our 14+ vacant positions? :) buffer.com/journey</t>
  </si>
  <si>
    <t>Just sayin'... :) buffer.com/journey</t>
  </si>
  <si>
    <t>From this role/experience/seniority</t>
  </si>
  <si>
    <t>→</t>
  </si>
  <si>
    <t>To this role/experience/seniority</t>
  </si>
  <si>
    <t>Date of change</t>
  </si>
  <si>
    <t>From</t>
  </si>
  <si>
    <t>To</t>
  </si>
  <si>
    <t>Product Manager</t>
  </si>
  <si>
    <t>121-240</t>
  </si>
  <si>
    <t>0.9</t>
  </si>
  <si>
    <t>0.5</t>
  </si>
  <si>
    <t>0.25</t>
  </si>
  <si>
    <t>0.1</t>
  </si>
  <si>
    <t>0.05</t>
  </si>
  <si>
    <t>0.02</t>
  </si>
  <si>
    <t>Senior Engineer</t>
  </si>
  <si>
    <t>0.025</t>
  </si>
  <si>
    <t>0.01</t>
  </si>
  <si>
    <t>0.0025</t>
  </si>
  <si>
    <t>0.001</t>
  </si>
  <si>
    <t>Lead Engineer</t>
  </si>
  <si>
    <t>0.005</t>
  </si>
  <si>
    <t>0.002</t>
  </si>
  <si>
    <t>VP Engineering</t>
  </si>
  <si>
    <t>1</t>
  </si>
  <si>
    <t>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</si>
</sst>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"/>
    <numFmt numFmtId="165" formatCode="#,##0.000"/>
    <numFmt numFmtId="166" formatCode="$#,##0.00"/>
    <numFmt numFmtId="167" formatCode="$#,##0"/>
    <numFmt numFmtId="168" formatCode="m/d/yyyy h:mm:ss"/>
    <numFmt numFmtId="169" formatCode="d-MMM-yyyy"/>
  </numFmts>
  <fonts count="26">
    <font>
      <sz val="10.0"/>
      <color rgb="FF000000"/>
      <name val="Arial"/>
    </font>
    <font>
      <b/>
      <sz val="18.0"/>
    </font>
    <font>
      <sz val="18.0"/>
    </font>
    <font>
      <b/>
      <sz val="11.0"/>
    </font>
    <font>
      <b/>
      <u/>
      <sz val="11.0"/>
      <color rgb="FF0000FF"/>
    </font>
    <font>
      <b/>
      <u/>
      <sz val="12.0"/>
    </font>
    <font>
      <i/>
      <sz val="10.0"/>
      <color rgb="FF999999"/>
    </font>
    <font/>
    <font>
      <b/>
      <sz val="12.0"/>
      <color rgb="FF38761D"/>
    </font>
    <font>
      <b/>
      <u/>
      <sz val="12.0"/>
    </font>
    <font>
      <b/>
      <sz val="10.0"/>
    </font>
    <font>
      <b/>
      <u/>
      <sz val="10.0"/>
    </font>
    <font>
      <b/>
      <sz val="10.0"/>
      <color rgb="FF000000"/>
    </font>
    <font>
      <b/>
      <u/>
      <sz val="12.0"/>
    </font>
    <font>
      <b/>
      <u/>
      <sz val="12.0"/>
    </font>
    <font>
      <i/>
      <sz val="10.0"/>
    </font>
    <font>
      <b/>
      <strike/>
      <sz val="10.0"/>
    </font>
    <font>
      <b/>
      <sz val="12.0"/>
    </font>
    <font>
      <strike/>
      <sz val="10.0"/>
    </font>
    <font>
      <b/>
      <strike/>
      <sz val="10.0"/>
      <color rgb="FF000000"/>
    </font>
    <font>
      <u/>
      <sz val="10.0"/>
    </font>
    <font>
      <u/>
      <color rgb="FF0000FF"/>
    </font>
    <font>
      <b/>
      <u/>
      <sz val="10.0"/>
      <color rgb="FF0000FF"/>
    </font>
    <font>
      <u/>
      <color rgb="FF0000FF"/>
    </font>
    <font>
      <b/>
      <sz val="24.0"/>
    </font>
    <font>
      <sz val="10.0"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14"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readingOrder="0" shrinkToFit="0" wrapText="1"/>
    </xf>
    <xf borderId="0" fillId="4" fontId="3" numFmtId="0" xfId="0" applyAlignment="1" applyFill="1" applyFont="1">
      <alignment horizontal="center" shrinkToFit="0" vertical="center" wrapText="1"/>
    </xf>
    <xf quotePrefix="1" borderId="0" fillId="0" fontId="1" numFmtId="0" xfId="0" applyAlignment="1" applyFont="1">
      <alignment horizontal="center" readingOrder="0" shrinkToFit="0" vertical="bottom" wrapText="1"/>
    </xf>
    <xf borderId="0" fillId="2" fontId="4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3" fontId="5" numFmtId="0" xfId="0" applyAlignment="1" applyFont="1">
      <alignment readingOrder="0" shrinkToFit="0" wrapText="1"/>
    </xf>
    <xf borderId="1" fillId="0" fontId="6" numFmtId="0" xfId="0" applyAlignment="1" applyBorder="1" applyFont="1">
      <alignment horizontal="center" shrinkToFit="0" vertical="bottom" wrapText="1"/>
    </xf>
    <xf borderId="0" fillId="3" fontId="7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readingOrder="0" shrinkToFit="0" vertical="center" wrapText="1"/>
    </xf>
    <xf borderId="0" fillId="7" fontId="1" numFmtId="0" xfId="0" applyAlignment="1" applyFill="1" applyFont="1">
      <alignment readingOrder="0" shrinkToFit="0" vertical="center" wrapText="1"/>
    </xf>
    <xf borderId="3" fillId="0" fontId="7" numFmtId="0" xfId="0" applyAlignment="1" applyBorder="1" applyFont="1">
      <alignment shrinkToFit="0" wrapText="1"/>
    </xf>
    <xf borderId="0" fillId="7" fontId="9" numFmtId="0" xfId="0" applyAlignment="1" applyFont="1">
      <alignment readingOrder="0" shrinkToFit="0" wrapText="1"/>
    </xf>
    <xf borderId="0" fillId="3" fontId="10" numFmtId="0" xfId="0" applyAlignment="1" applyFont="1">
      <alignment readingOrder="0" shrinkToFit="0" wrapText="1"/>
    </xf>
    <xf borderId="4" fillId="0" fontId="7" numFmtId="0" xfId="0" applyAlignment="1" applyBorder="1" applyFont="1">
      <alignment shrinkToFit="0" wrapText="1"/>
    </xf>
    <xf borderId="0" fillId="3" fontId="10" numFmtId="0" xfId="0" applyAlignment="1" applyFont="1">
      <alignment horizontal="center" readingOrder="0" shrinkToFit="0" vertical="bottom" wrapText="1"/>
    </xf>
    <xf borderId="5" fillId="0" fontId="7" numFmtId="0" xfId="0" applyAlignment="1" applyBorder="1" applyFont="1">
      <alignment shrinkToFit="0" wrapText="1"/>
    </xf>
    <xf quotePrefix="1" borderId="0" fillId="3" fontId="10" numFmtId="0" xfId="0" applyAlignment="1" applyFont="1">
      <alignment horizontal="center" readingOrder="0" shrinkToFit="0" vertical="bottom" wrapText="1"/>
    </xf>
    <xf borderId="0" fillId="0" fontId="10" numFmtId="0" xfId="0" applyAlignment="1" applyFont="1">
      <alignment shrinkToFit="0" wrapText="1"/>
    </xf>
    <xf borderId="0" fillId="7" fontId="7" numFmtId="0" xfId="0" applyAlignment="1" applyFont="1">
      <alignment shrinkToFit="0" wrapText="1"/>
    </xf>
    <xf borderId="0" fillId="3" fontId="7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shrinkToFit="0" wrapText="1"/>
    </xf>
    <xf borderId="0" fillId="7" fontId="10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wrapText="1"/>
    </xf>
    <xf borderId="5" fillId="0" fontId="10" numFmtId="0" xfId="0" applyAlignment="1" applyBorder="1" applyFont="1">
      <alignment horizontal="center" readingOrder="0" shrinkToFit="0" vertical="center" wrapText="1"/>
    </xf>
    <xf borderId="0" fillId="3" fontId="7" numFmtId="164" xfId="0" applyAlignment="1" applyFont="1" applyNumberFormat="1">
      <alignment readingOrder="0" shrinkToFit="0" wrapText="1"/>
    </xf>
    <xf borderId="5" fillId="0" fontId="12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right" readingOrder="0" shrinkToFit="0" vertical="bottom" wrapText="1"/>
    </xf>
    <xf borderId="0" fillId="5" fontId="13" numFmtId="0" xfId="0" applyAlignment="1" applyFont="1">
      <alignment readingOrder="0" shrinkToFit="0" wrapText="1"/>
    </xf>
    <xf borderId="0" fillId="7" fontId="7" numFmtId="0" xfId="0" applyAlignment="1" applyFont="1">
      <alignment readingOrder="0" shrinkToFit="0" wrapText="1"/>
    </xf>
    <xf borderId="5" fillId="0" fontId="7" numFmtId="0" xfId="0" applyAlignment="1" applyBorder="1" applyFont="1">
      <alignment horizontal="center" readingOrder="0" shrinkToFit="0" vertical="center" wrapText="1"/>
    </xf>
    <xf borderId="0" fillId="7" fontId="7" numFmtId="49" xfId="0" applyAlignment="1" applyFont="1" applyNumberFormat="1">
      <alignment horizontal="right" readingOrder="0" shrinkToFit="0" vertical="bottom" wrapText="1"/>
    </xf>
    <xf borderId="6" fillId="0" fontId="7" numFmtId="0" xfId="0" applyAlignment="1" applyBorder="1" applyFont="1">
      <alignment shrinkToFit="0" wrapText="1"/>
    </xf>
    <xf borderId="0" fillId="5" fontId="7" numFmtId="0" xfId="0" applyAlignment="1" applyFont="1">
      <alignment shrinkToFit="0" wrapText="1"/>
    </xf>
    <xf borderId="1" fillId="0" fontId="6" numFmtId="0" xfId="0" applyAlignment="1" applyBorder="1" applyFont="1">
      <alignment horizontal="center" readingOrder="0" shrinkToFit="0" vertical="bottom" wrapText="1"/>
    </xf>
    <xf borderId="0" fillId="6" fontId="14" numFmtId="0" xfId="0" applyAlignment="1" applyFont="1">
      <alignment readingOrder="0" shrinkToFit="0" wrapText="1"/>
    </xf>
    <xf borderId="7" fillId="8" fontId="10" numFmtId="0" xfId="0" applyAlignment="1" applyBorder="1" applyFill="1" applyFont="1">
      <alignment readingOrder="0" shrinkToFit="0" wrapText="1"/>
    </xf>
    <xf borderId="0" fillId="6" fontId="7" numFmtId="0" xfId="0" applyAlignment="1" applyFont="1">
      <alignment shrinkToFit="0" wrapText="1"/>
    </xf>
    <xf borderId="7" fillId="8" fontId="10" numFmtId="49" xfId="0" applyAlignment="1" applyBorder="1" applyFont="1" applyNumberFormat="1">
      <alignment readingOrder="0" shrinkToFit="0" wrapText="1"/>
    </xf>
    <xf borderId="0" fillId="5" fontId="15" numFmtId="0" xfId="0" applyAlignment="1" applyFont="1">
      <alignment readingOrder="0" shrinkToFit="0" wrapText="1"/>
    </xf>
    <xf borderId="5" fillId="0" fontId="10" numFmtId="0" xfId="0" applyAlignment="1" applyBorder="1" applyFont="1">
      <alignment shrinkToFit="0" wrapText="1"/>
    </xf>
    <xf borderId="0" fillId="5" fontId="10" numFmtId="0" xfId="0" applyAlignment="1" applyFont="1">
      <alignment readingOrder="0" shrinkToFit="0" wrapText="1"/>
    </xf>
    <xf borderId="8" fillId="0" fontId="7" numFmtId="0" xfId="0" applyAlignment="1" applyBorder="1" applyFont="1">
      <alignment shrinkToFit="0" wrapText="1"/>
    </xf>
    <xf quotePrefix="1" borderId="0" fillId="5" fontId="10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6" fontId="10" numFmtId="0" xfId="0" applyAlignment="1" applyFont="1">
      <alignment readingOrder="0" shrinkToFit="0" wrapText="1"/>
    </xf>
    <xf borderId="9" fillId="8" fontId="7" numFmtId="0" xfId="0" applyAlignment="1" applyBorder="1" applyFont="1">
      <alignment shrinkToFit="0" wrapText="1"/>
    </xf>
    <xf borderId="0" fillId="5" fontId="7" numFmtId="0" xfId="0" applyAlignment="1" applyFont="1">
      <alignment readingOrder="0" shrinkToFit="0" wrapText="1"/>
    </xf>
    <xf borderId="9" fillId="8" fontId="7" numFmtId="49" xfId="0" applyAlignment="1" applyBorder="1" applyFont="1" applyNumberFormat="1">
      <alignment horizontal="right" shrinkToFit="0" vertical="bottom" wrapText="1"/>
    </xf>
    <xf borderId="0" fillId="6" fontId="7" numFmtId="0" xfId="0" applyAlignment="1" applyFont="1">
      <alignment readingOrder="0" shrinkToFit="0" wrapText="1"/>
    </xf>
    <xf borderId="9" fillId="0" fontId="10" numFmtId="0" xfId="0" applyAlignment="1" applyBorder="1" applyFont="1">
      <alignment shrinkToFit="0" wrapText="1"/>
    </xf>
    <xf borderId="9" fillId="0" fontId="7" numFmtId="0" xfId="0" applyAlignment="1" applyBorder="1" applyFont="1">
      <alignment shrinkToFit="0" wrapText="1"/>
    </xf>
    <xf borderId="0" fillId="7" fontId="7" numFmtId="49" xfId="0" applyAlignment="1" applyFont="1" applyNumberFormat="1">
      <alignment horizontal="right" shrinkToFit="0" vertical="bottom" wrapText="1"/>
    </xf>
    <xf borderId="0" fillId="9" fontId="7" numFmtId="0" xfId="0" applyAlignment="1" applyFill="1" applyFont="1">
      <alignment readingOrder="0" shrinkToFit="0" wrapText="1"/>
    </xf>
    <xf borderId="9" fillId="0" fontId="12" numFmtId="165" xfId="0" applyAlignment="1" applyBorder="1" applyFont="1" applyNumberFormat="1">
      <alignment shrinkToFit="0" wrapText="1"/>
    </xf>
    <xf borderId="0" fillId="9" fontId="7" numFmtId="0" xfId="0" applyAlignment="1" applyFont="1">
      <alignment shrinkToFit="0" wrapText="1"/>
    </xf>
    <xf borderId="9" fillId="0" fontId="10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9" fillId="0" fontId="7" numFmtId="166" xfId="0" applyAlignment="1" applyBorder="1" applyFont="1" applyNumberFormat="1">
      <alignment readingOrder="0" shrinkToFit="0" wrapText="1"/>
    </xf>
    <xf borderId="0" fillId="0" fontId="6" numFmtId="0" xfId="0" applyAlignment="1" applyFont="1">
      <alignment horizontal="center" readingOrder="0" shrinkToFit="0" vertical="bottom" wrapText="1"/>
    </xf>
    <xf borderId="0" fillId="8" fontId="7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8" fontId="7" numFmtId="0" xfId="0" applyAlignment="1" applyFont="1">
      <alignment shrinkToFit="0" wrapText="1"/>
    </xf>
    <xf borderId="0" fillId="6" fontId="7" numFmtId="164" xfId="0" applyAlignment="1" applyFont="1" applyNumberFormat="1">
      <alignment readingOrder="0" shrinkToFit="0" wrapText="1"/>
    </xf>
    <xf borderId="0" fillId="8" fontId="7" numFmtId="49" xfId="0" applyAlignment="1" applyFont="1" applyNumberFormat="1">
      <alignment horizontal="right" readingOrder="0" shrinkToFit="0" vertical="bottom" wrapText="1"/>
    </xf>
    <xf borderId="0" fillId="0" fontId="7" numFmtId="49" xfId="0" applyAlignment="1" applyFont="1" applyNumberFormat="1">
      <alignment horizontal="right" shrinkToFit="0" vertical="bottom" wrapText="1"/>
    </xf>
    <xf borderId="0" fillId="0" fontId="10" numFmtId="167" xfId="0" applyAlignment="1" applyFont="1" applyNumberFormat="1">
      <alignment shrinkToFit="0" wrapText="1"/>
    </xf>
    <xf borderId="0" fillId="0" fontId="7" numFmtId="0" xfId="0" applyAlignment="1" applyFont="1">
      <alignment horizontal="center" shrinkToFit="0" vertical="bottom" wrapText="1"/>
    </xf>
    <xf borderId="0" fillId="0" fontId="16" numFmtId="167" xfId="0" applyAlignment="1" applyFont="1" applyNumberFormat="1">
      <alignment readingOrder="0" shrinkToFit="0" wrapText="1"/>
    </xf>
    <xf borderId="0" fillId="0" fontId="7" numFmtId="4" xfId="0" applyAlignment="1" applyFont="1" applyNumberFormat="1">
      <alignment shrinkToFit="0" wrapText="1"/>
    </xf>
    <xf borderId="0" fillId="0" fontId="7" numFmtId="49" xfId="0" applyAlignment="1" applyFont="1" applyNumberFormat="1">
      <alignment shrinkToFit="0" wrapText="1"/>
    </xf>
    <xf borderId="0" fillId="0" fontId="12" numFmtId="165" xfId="0" applyAlignment="1" applyFont="1" applyNumberFormat="1">
      <alignment shrinkToFit="0" wrapText="1"/>
    </xf>
    <xf borderId="0" fillId="5" fontId="7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7" numFmtId="165" xfId="0" applyAlignment="1" applyFont="1" applyNumberFormat="1">
      <alignment shrinkToFit="0" wrapText="1"/>
    </xf>
    <xf borderId="3" fillId="0" fontId="8" numFmtId="0" xfId="0" applyAlignment="1" applyBorder="1" applyFont="1">
      <alignment horizontal="center" shrinkToFit="0" vertical="center" wrapText="1"/>
    </xf>
    <xf borderId="0" fillId="0" fontId="7" numFmtId="166" xfId="0" applyAlignment="1" applyFont="1" applyNumberFormat="1">
      <alignment shrinkToFit="0" wrapText="1"/>
    </xf>
    <xf borderId="3" fillId="0" fontId="7" numFmtId="49" xfId="0" applyAlignment="1" applyBorder="1" applyFont="1" applyNumberFormat="1">
      <alignment shrinkToFit="0" wrapText="1"/>
    </xf>
    <xf borderId="0" fillId="0" fontId="7" numFmtId="0" xfId="0" applyAlignment="1" applyFont="1">
      <alignment readingOrder="0" shrinkToFit="0" wrapText="1"/>
    </xf>
    <xf borderId="1" fillId="0" fontId="7" numFmtId="0" xfId="0" applyAlignment="1" applyBorder="1" applyFont="1">
      <alignment shrinkToFit="0" wrapText="1"/>
    </xf>
    <xf borderId="0" fillId="0" fontId="7" numFmtId="165" xfId="0" applyAlignment="1" applyFont="1" applyNumberFormat="1">
      <alignment readingOrder="0" shrinkToFit="0" wrapText="1"/>
    </xf>
    <xf borderId="9" fillId="0" fontId="7" numFmtId="0" xfId="0" applyAlignment="1" applyBorder="1" applyFont="1">
      <alignment readingOrder="0" shrinkToFit="0" wrapText="1"/>
    </xf>
    <xf borderId="10" fillId="0" fontId="17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shrinkToFit="0" wrapText="1"/>
    </xf>
    <xf borderId="12" fillId="0" fontId="7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7" fillId="3" fontId="10" numFmtId="0" xfId="0" applyAlignment="1" applyBorder="1" applyFont="1">
      <alignment readingOrder="0" shrinkToFit="0" wrapText="1"/>
    </xf>
    <xf borderId="7" fillId="5" fontId="10" numFmtId="0" xfId="0" applyAlignment="1" applyBorder="1" applyFont="1">
      <alignment horizontal="center" readingOrder="0" shrinkToFit="0" vertical="bottom" wrapText="1"/>
    </xf>
    <xf borderId="7" fillId="6" fontId="10" numFmtId="0" xfId="0" applyAlignment="1" applyBorder="1" applyFont="1">
      <alignment horizontal="center" readingOrder="0" shrinkToFit="0" vertical="bottom" wrapText="1"/>
    </xf>
    <xf borderId="7" fillId="0" fontId="10" numFmtId="0" xfId="0" applyAlignment="1" applyBorder="1" applyFont="1">
      <alignment horizontal="center" readingOrder="0" shrinkToFit="0" vertical="bottom" wrapText="1"/>
    </xf>
    <xf borderId="9" fillId="3" fontId="7" numFmtId="0" xfId="0" applyAlignment="1" applyBorder="1" applyFont="1">
      <alignment shrinkToFit="0" wrapText="1"/>
    </xf>
    <xf borderId="9" fillId="5" fontId="7" numFmtId="0" xfId="0" applyAlignment="1" applyBorder="1" applyFont="1">
      <alignment shrinkToFit="0" wrapText="1"/>
    </xf>
    <xf borderId="9" fillId="6" fontId="7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13" fillId="0" fontId="7" numFmtId="0" xfId="0" applyAlignment="1" applyBorder="1" applyFont="1">
      <alignment shrinkToFit="0" wrapText="1"/>
    </xf>
    <xf borderId="7" fillId="7" fontId="10" numFmtId="0" xfId="0" applyAlignment="1" applyBorder="1" applyFont="1">
      <alignment horizontal="center" readingOrder="0" shrinkToFit="0" vertical="bottom" wrapText="1"/>
    </xf>
    <xf borderId="0" fillId="3" fontId="7" numFmtId="0" xfId="0" applyAlignment="1" applyFont="1">
      <alignment shrinkToFit="0" wrapText="1"/>
    </xf>
    <xf borderId="9" fillId="7" fontId="7" numFmtId="0" xfId="0" applyAlignment="1" applyBorder="1" applyFont="1">
      <alignment shrinkToFit="0" wrapText="1"/>
    </xf>
    <xf borderId="0" fillId="5" fontId="7" numFmtId="0" xfId="0" applyAlignment="1" applyFont="1">
      <alignment shrinkToFit="0" wrapText="1"/>
    </xf>
    <xf borderId="0" fillId="6" fontId="7" numFmtId="0" xfId="0" applyAlignment="1" applyFont="1">
      <alignment shrinkToFit="0" wrapText="1"/>
    </xf>
    <xf borderId="0" fillId="8" fontId="18" numFmtId="0" xfId="0" applyAlignment="1" applyFont="1">
      <alignment readingOrder="0" shrinkToFit="0" wrapText="1"/>
    </xf>
    <xf borderId="0" fillId="8" fontId="18" numFmtId="49" xfId="0" applyAlignment="1" applyFont="1" applyNumberFormat="1">
      <alignment horizontal="right" readingOrder="0" shrinkToFit="0" vertical="bottom" wrapText="1"/>
    </xf>
    <xf borderId="0" fillId="0" fontId="18" numFmtId="0" xfId="0" applyAlignment="1" applyFont="1">
      <alignment shrinkToFit="0" wrapText="1"/>
    </xf>
    <xf borderId="0" fillId="0" fontId="16" numFmtId="167" xfId="0" applyAlignment="1" applyFont="1" applyNumberFormat="1">
      <alignment shrinkToFit="0" wrapText="1"/>
    </xf>
    <xf borderId="0" fillId="0" fontId="19" numFmtId="165" xfId="0" applyAlignment="1" applyFont="1" applyNumberFormat="1">
      <alignment shrinkToFit="0" wrapText="1"/>
    </xf>
    <xf borderId="0" fillId="0" fontId="18" numFmtId="165" xfId="0" applyAlignment="1" applyFont="1" applyNumberFormat="1">
      <alignment shrinkToFit="0" wrapText="1"/>
    </xf>
    <xf borderId="0" fillId="3" fontId="7" numFmtId="165" xfId="0" applyAlignment="1" applyFont="1" applyNumberFormat="1">
      <alignment shrinkToFit="0" wrapText="1"/>
    </xf>
    <xf borderId="0" fillId="0" fontId="18" numFmtId="166" xfId="0" applyAlignment="1" applyFont="1" applyNumberFormat="1">
      <alignment shrinkToFit="0" wrapText="1"/>
    </xf>
    <xf borderId="0" fillId="0" fontId="18" numFmtId="0" xfId="0" applyAlignment="1" applyFont="1">
      <alignment readingOrder="0" shrinkToFit="0" wrapText="1"/>
    </xf>
    <xf borderId="0" fillId="0" fontId="18" numFmtId="165" xfId="0" applyAlignment="1" applyFont="1" applyNumberFormat="1">
      <alignment readingOrder="0" shrinkToFit="0" wrapText="1"/>
    </xf>
    <xf borderId="0" fillId="5" fontId="7" numFmtId="165" xfId="0" applyAlignment="1" applyFont="1" applyNumberFormat="1">
      <alignment shrinkToFit="0" wrapText="1"/>
    </xf>
    <xf borderId="0" fillId="0" fontId="20" numFmtId="0" xfId="0" applyAlignment="1" applyFont="1">
      <alignment shrinkToFit="0" wrapText="1"/>
    </xf>
    <xf borderId="0" fillId="6" fontId="7" numFmtId="165" xfId="0" applyAlignment="1" applyFont="1" applyNumberFormat="1">
      <alignment shrinkToFit="0" wrapText="1"/>
    </xf>
    <xf borderId="0" fillId="7" fontId="7" numFmtId="165" xfId="0" applyAlignment="1" applyFont="1" applyNumberFormat="1">
      <alignment shrinkToFit="0" wrapText="1"/>
    </xf>
    <xf borderId="0" fillId="0" fontId="10" numFmtId="165" xfId="0" applyAlignment="1" applyFont="1" applyNumberFormat="1">
      <alignment shrinkToFit="0" wrapText="1"/>
    </xf>
    <xf borderId="0" fillId="8" fontId="7" numFmtId="0" xfId="0" applyAlignment="1" applyFont="1">
      <alignment horizontal="right" readingOrder="0" shrinkToFit="0" vertical="bottom" wrapText="1"/>
    </xf>
    <xf borderId="0" fillId="0" fontId="7" numFmtId="165" xfId="0" applyAlignment="1" applyFont="1" applyNumberFormat="1">
      <alignment horizontal="right" shrinkToFit="0" vertical="bottom" wrapText="1"/>
    </xf>
    <xf borderId="0" fillId="0" fontId="7" numFmtId="1" xfId="0" applyAlignment="1" applyFont="1" applyNumberFormat="1">
      <alignment readingOrder="0" shrinkToFit="0" wrapText="1"/>
    </xf>
    <xf borderId="0" fillId="0" fontId="10" numFmtId="167" xfId="0" applyAlignment="1" applyFont="1" applyNumberFormat="1">
      <alignment shrinkToFit="0" wrapText="1"/>
    </xf>
    <xf borderId="0" fillId="10" fontId="10" numFmtId="0" xfId="0" applyAlignment="1" applyFill="1" applyFont="1">
      <alignment readingOrder="0" shrinkToFit="0" wrapText="1"/>
    </xf>
    <xf borderId="0" fillId="8" fontId="21" numFmtId="0" xfId="0" applyAlignment="1" applyFont="1">
      <alignment readingOrder="0" shrinkToFit="0" wrapText="1"/>
    </xf>
    <xf borderId="0" fillId="8" fontId="7" numFmtId="0" xfId="0" applyAlignment="1" applyFont="1">
      <alignment shrinkToFit="0" wrapText="1"/>
    </xf>
    <xf borderId="0" fillId="8" fontId="7" numFmtId="49" xfId="0" applyAlignment="1" applyFont="1" applyNumberFormat="1">
      <alignment horizontal="right" shrinkToFit="0" vertical="bottom" wrapText="1"/>
    </xf>
    <xf borderId="0" fillId="11" fontId="10" numFmtId="0" xfId="0" applyAlignment="1" applyFill="1" applyFont="1">
      <alignment readingOrder="0" shrinkToFit="0" wrapText="1"/>
    </xf>
    <xf borderId="0" fillId="11" fontId="22" numFmtId="0" xfId="0" applyAlignment="1" applyFont="1">
      <alignment readingOrder="0" shrinkToFit="0" wrapText="1"/>
    </xf>
    <xf borderId="0" fillId="8" fontId="10" numFmtId="0" xfId="0" applyAlignment="1" applyFont="1">
      <alignment readingOrder="0" shrinkToFit="0" wrapText="1"/>
    </xf>
    <xf borderId="0" fillId="8" fontId="7" numFmtId="49" xfId="0" applyAlignment="1" applyFont="1" applyNumberFormat="1">
      <alignment shrinkToFit="0" wrapText="1"/>
    </xf>
    <xf borderId="0" fillId="8" fontId="23" numFmtId="0" xfId="0" applyAlignment="1" applyFont="1">
      <alignment shrinkToFit="0" wrapText="1"/>
    </xf>
    <xf borderId="5" fillId="0" fontId="24" numFmtId="0" xfId="0" applyAlignment="1" applyBorder="1" applyFont="1">
      <alignment horizontal="center" readingOrder="0" shrinkToFit="0" vertical="center" wrapText="1"/>
    </xf>
    <xf borderId="9" fillId="8" fontId="7" numFmtId="168" xfId="0" applyAlignment="1" applyBorder="1" applyFont="1" applyNumberFormat="1">
      <alignment shrinkToFit="0" wrapText="1"/>
    </xf>
    <xf borderId="0" fillId="8" fontId="25" numFmtId="0" xfId="0" applyAlignment="1" applyFont="1">
      <alignment readingOrder="0" shrinkToFit="0" wrapText="1"/>
    </xf>
    <xf borderId="0" fillId="8" fontId="25" numFmtId="169" xfId="0" applyAlignment="1" applyFont="1" applyNumberFormat="1">
      <alignment readingOrder="0" shrinkToFit="0" wrapText="1"/>
    </xf>
    <xf borderId="0" fillId="8" fontId="7" numFmtId="49" xfId="0" applyAlignment="1" applyFont="1" applyNumberFormat="1">
      <alignment readingOrder="0" shrinkToFit="0" wrapText="1"/>
    </xf>
    <xf borderId="0" fillId="8" fontId="7" numFmtId="165" xfId="0" applyAlignment="1" applyFont="1" applyNumberFormat="1">
      <alignment shrinkToFit="0" wrapText="1"/>
    </xf>
    <xf borderId="0" fillId="8" fontId="25" numFmtId="0" xfId="0" applyAlignment="1" applyFont="1">
      <alignment shrinkToFit="0" wrapText="1"/>
    </xf>
    <xf borderId="0" fillId="8" fontId="25" numFmtId="168" xfId="0" applyAlignment="1" applyFont="1" applyNumberFormat="1">
      <alignment shrinkToFit="0" wrapText="1"/>
    </xf>
    <xf borderId="0" fillId="0" fontId="10" numFmtId="49" xfId="0" applyAlignment="1" applyFont="1" applyNumberForma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7" numFmtId="49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2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KTfkKE" TargetMode="External"/><Relationship Id="rId2" Type="http://schemas.openxmlformats.org/officeDocument/2006/relationships/hyperlink" Target="http://buffer.com/journey" TargetMode="External"/><Relationship Id="rId3" Type="http://schemas.openxmlformats.org/officeDocument/2006/relationships/hyperlink" Target="https://goo.gl/KTfkK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2.75"/>
  <cols>
    <col customWidth="1" min="1" max="1" width="4.43"/>
    <col customWidth="1" min="3" max="3" width="19.86"/>
    <col customWidth="1" min="4" max="4" width="13.29"/>
    <col customWidth="1" min="5" max="5" width="12.29"/>
    <col customWidth="1" min="6" max="6" width="10.29"/>
    <col customWidth="1" min="7" max="7" width="11.71"/>
    <col customWidth="1" min="8" max="8" width="10.29"/>
    <col customWidth="1" min="9" max="9" width="8.0"/>
    <col customWidth="1" hidden="1" min="10" max="10" width="11.29"/>
    <col customWidth="1" min="11" max="11" width="12.43"/>
    <col customWidth="1" min="12" max="12" width="7.14"/>
    <col customWidth="1" min="13" max="13" width="13.14"/>
    <col customWidth="1" min="14" max="14" width="13.0"/>
    <col customWidth="1" min="15" max="15" width="12.71"/>
    <col customWidth="1" min="16" max="16" width="17.29"/>
    <col customWidth="1" min="17" max="17" width="19.86"/>
    <col customWidth="1" min="18" max="18" width="17.29"/>
    <col customWidth="1" min="19" max="19" width="11.71"/>
    <col customWidth="1" min="20" max="23" width="17.29"/>
  </cols>
  <sheetData>
    <row r="1" ht="26.25" customHeight="1">
      <c r="A1" s="4" t="s">
        <v>2</v>
      </c>
      <c r="J1" s="6"/>
      <c r="K1" s="8" t="s">
        <v>5</v>
      </c>
      <c r="P1" s="12"/>
      <c r="Q1" s="12"/>
      <c r="R1" s="12"/>
      <c r="S1" s="12"/>
      <c r="T1" s="12"/>
    </row>
    <row r="2" ht="18.0" customHeight="1">
      <c r="A2" s="14"/>
      <c r="B2" s="17" t="s">
        <v>11</v>
      </c>
      <c r="C2" s="19"/>
      <c r="D2" s="19"/>
      <c r="E2" s="19"/>
      <c r="F2" s="19"/>
      <c r="G2" s="19"/>
      <c r="H2" s="22"/>
      <c r="I2" s="24"/>
      <c r="J2" s="32" t="s">
        <v>18</v>
      </c>
      <c r="K2" s="32" t="s">
        <v>44</v>
      </c>
      <c r="L2" s="24"/>
      <c r="M2" s="34" t="s">
        <v>48</v>
      </c>
      <c r="N2" s="32" t="s">
        <v>52</v>
      </c>
      <c r="O2" s="32" t="s">
        <v>53</v>
      </c>
      <c r="P2" s="38" t="s">
        <v>54</v>
      </c>
      <c r="Q2" s="38" t="s">
        <v>56</v>
      </c>
      <c r="R2" s="32" t="s">
        <v>57</v>
      </c>
      <c r="S2" s="40"/>
    </row>
    <row r="3" ht="18.75" customHeight="1">
      <c r="A3" s="42" t="s">
        <v>60</v>
      </c>
      <c r="B3" s="44" t="s">
        <v>63</v>
      </c>
      <c r="C3" s="44" t="s">
        <v>64</v>
      </c>
      <c r="D3" s="44" t="s">
        <v>22</v>
      </c>
      <c r="E3" s="44" t="s">
        <v>65</v>
      </c>
      <c r="F3" s="44" t="s">
        <v>66</v>
      </c>
      <c r="G3" s="44" t="s">
        <v>67</v>
      </c>
      <c r="H3" s="46" t="s">
        <v>68</v>
      </c>
      <c r="I3" s="48"/>
      <c r="J3" s="50"/>
      <c r="K3" s="50"/>
      <c r="L3" s="24"/>
      <c r="M3" s="50"/>
      <c r="N3" s="50"/>
      <c r="O3" s="50"/>
      <c r="P3" s="50"/>
      <c r="Q3" s="50"/>
      <c r="R3" s="50"/>
      <c r="S3" s="40"/>
    </row>
    <row r="4">
      <c r="A4" s="52"/>
      <c r="B4" s="54"/>
      <c r="C4" s="54"/>
      <c r="D4" s="54"/>
      <c r="E4" s="54"/>
      <c r="F4" s="54"/>
      <c r="G4" s="54"/>
      <c r="H4" s="56"/>
      <c r="J4" s="58"/>
      <c r="K4" s="59"/>
      <c r="M4" s="62">
        <f>SUM(M5:M218)</f>
        <v>8.3345</v>
      </c>
      <c r="N4" s="59"/>
      <c r="O4" s="64">
        <f>SUM(O5:O90)</f>
        <v>77.35575</v>
      </c>
      <c r="P4" s="66">
        <v>4.52687</v>
      </c>
      <c r="Q4" s="59"/>
      <c r="R4" s="59"/>
      <c r="S4" s="19"/>
    </row>
    <row r="5">
      <c r="A5" s="67">
        <v>1.0</v>
      </c>
      <c r="B5" s="68" t="s">
        <v>85</v>
      </c>
      <c r="C5" s="68" t="s">
        <v>43</v>
      </c>
      <c r="D5" s="70" t="str">
        <f>'Salary Formula'!E11</f>
        <v>Advanced</v>
      </c>
      <c r="E5" s="68" t="s">
        <v>36</v>
      </c>
      <c r="F5" s="70" t="str">
        <f>'Salary Formula'!B32</f>
        <v>CEO</v>
      </c>
      <c r="G5" s="70" t="str">
        <f>'Salary Formula'!H28</f>
        <v>Equity</v>
      </c>
      <c r="H5" s="72" t="s">
        <v>88</v>
      </c>
      <c r="J5" s="74">
        <f>'Salary Calculations'!M5</f>
        <v>175000</v>
      </c>
      <c r="K5" s="76">
        <v>218000.0</v>
      </c>
      <c r="M5" s="79">
        <f>'Equity Calculations'!R5</f>
        <v>0</v>
      </c>
      <c r="O5" s="82">
        <f t="shared" ref="O5:O41" si="1">IF((M5+N5)&gt;R5, M5+N5, R5)</f>
        <v>42.7</v>
      </c>
      <c r="P5" s="84">
        <f>sum($P4*Q5)</f>
        <v>21774244.7</v>
      </c>
      <c r="Q5" s="86">
        <v>4810000.0</v>
      </c>
      <c r="R5" s="88">
        <v>42.7</v>
      </c>
      <c r="S5" s="89">
        <v>4.52687</v>
      </c>
    </row>
    <row r="6">
      <c r="A6" s="67">
        <v>2.0</v>
      </c>
      <c r="B6" s="68" t="s">
        <v>91</v>
      </c>
      <c r="C6" s="68" t="s">
        <v>42</v>
      </c>
      <c r="D6" s="68" t="s">
        <v>32</v>
      </c>
      <c r="E6" s="68" t="s">
        <v>36</v>
      </c>
      <c r="F6" s="68" t="s">
        <v>82</v>
      </c>
      <c r="G6" s="68" t="s">
        <v>78</v>
      </c>
      <c r="H6" s="72" t="s">
        <v>88</v>
      </c>
      <c r="J6" s="74">
        <f>'Salary Calculations'!M6</f>
        <v>161000</v>
      </c>
      <c r="K6" s="76">
        <v>185000.0</v>
      </c>
      <c r="M6" s="79">
        <f>'Equity Calculations'!R6</f>
        <v>0</v>
      </c>
      <c r="O6" s="82">
        <f t="shared" si="1"/>
        <v>23</v>
      </c>
      <c r="P6" s="84">
        <f>sum($P4*Q6)</f>
        <v>11724593.3</v>
      </c>
      <c r="Q6" s="86">
        <v>2590000.0</v>
      </c>
      <c r="R6" s="88">
        <v>23.0</v>
      </c>
    </row>
    <row r="7">
      <c r="A7" s="67">
        <v>3.0</v>
      </c>
      <c r="B7" s="68" t="s">
        <v>93</v>
      </c>
      <c r="C7" s="68" t="s">
        <v>34</v>
      </c>
      <c r="D7" s="68" t="s">
        <v>29</v>
      </c>
      <c r="E7" s="68" t="s">
        <v>39</v>
      </c>
      <c r="F7" s="68" t="s">
        <v>75</v>
      </c>
      <c r="G7" s="68" t="s">
        <v>76</v>
      </c>
      <c r="H7" s="72" t="s">
        <v>55</v>
      </c>
      <c r="J7" s="74">
        <f>'Salary Calculations'!M7</f>
        <v>135000</v>
      </c>
      <c r="K7" s="76">
        <v>168550.0</v>
      </c>
      <c r="M7" s="79">
        <f>'Equity Calculations'!R7</f>
        <v>0.88</v>
      </c>
      <c r="O7" s="82">
        <f t="shared" si="1"/>
        <v>1</v>
      </c>
      <c r="P7" s="84">
        <f>sum(P4*Q7)</f>
        <v>479848.22</v>
      </c>
      <c r="Q7" s="86">
        <v>106000.0</v>
      </c>
      <c r="R7" s="88">
        <v>1.0</v>
      </c>
      <c r="T7" s="65">
        <f t="shared" ref="T7:T29" si="2">Q7/(M7*0.001)</f>
        <v>120454545.5</v>
      </c>
    </row>
    <row r="8">
      <c r="A8" s="67">
        <v>4.0</v>
      </c>
      <c r="B8" s="68" t="s">
        <v>94</v>
      </c>
      <c r="C8" s="68" t="s">
        <v>34</v>
      </c>
      <c r="D8" s="68" t="s">
        <v>38</v>
      </c>
      <c r="E8" s="68" t="s">
        <v>36</v>
      </c>
      <c r="F8" s="68" t="s">
        <v>81</v>
      </c>
      <c r="G8" s="68" t="s">
        <v>76</v>
      </c>
      <c r="H8" s="72" t="s">
        <v>55</v>
      </c>
      <c r="J8" s="74">
        <f>'Salary Calculations'!M8</f>
        <v>177000</v>
      </c>
      <c r="K8" s="76">
        <v>140932.0</v>
      </c>
      <c r="M8" s="79">
        <f>'Equity Calculations'!R8</f>
        <v>0.96</v>
      </c>
      <c r="N8" s="86">
        <v>1.0</v>
      </c>
      <c r="O8" s="82">
        <f t="shared" si="1"/>
        <v>2</v>
      </c>
      <c r="P8" s="84">
        <f>sum(P4*Q8)</f>
        <v>1019134.243</v>
      </c>
      <c r="Q8" s="86">
        <v>225130.0</v>
      </c>
      <c r="R8" s="88">
        <v>2.0</v>
      </c>
      <c r="T8" s="65">
        <f t="shared" si="2"/>
        <v>234510416.7</v>
      </c>
    </row>
    <row r="9">
      <c r="A9" s="67">
        <v>5.0</v>
      </c>
      <c r="B9" s="68" t="s">
        <v>95</v>
      </c>
      <c r="C9" s="68" t="s">
        <v>41</v>
      </c>
      <c r="D9" s="68" t="s">
        <v>32</v>
      </c>
      <c r="E9" s="68" t="s">
        <v>36</v>
      </c>
      <c r="F9" s="68" t="s">
        <v>81</v>
      </c>
      <c r="G9" s="68" t="s">
        <v>78</v>
      </c>
      <c r="H9" s="72" t="s">
        <v>55</v>
      </c>
      <c r="J9" s="74">
        <f>'Salary Calculations'!M9</f>
        <v>137999.6</v>
      </c>
      <c r="K9" s="76">
        <v>182089.0</v>
      </c>
      <c r="M9" s="79">
        <f>'Equity Calculations'!R9</f>
        <v>0.78</v>
      </c>
      <c r="N9" s="86">
        <v>1.0</v>
      </c>
      <c r="O9" s="82">
        <f t="shared" si="1"/>
        <v>1.78</v>
      </c>
      <c r="P9" s="84">
        <f>sum(P4*Q9)</f>
        <v>825497.3789</v>
      </c>
      <c r="Q9" s="86">
        <v>182355.0</v>
      </c>
      <c r="R9" s="88">
        <v>1.624</v>
      </c>
      <c r="T9" s="65">
        <f t="shared" si="2"/>
        <v>233788461.5</v>
      </c>
    </row>
    <row r="10">
      <c r="A10" s="67">
        <v>6.0</v>
      </c>
      <c r="B10" s="68" t="s">
        <v>100</v>
      </c>
      <c r="C10" s="68" t="s">
        <v>24</v>
      </c>
      <c r="D10" s="68" t="s">
        <v>32</v>
      </c>
      <c r="E10" s="68" t="s">
        <v>36</v>
      </c>
      <c r="F10" s="68" t="s">
        <v>75</v>
      </c>
      <c r="G10" s="68" t="s">
        <v>78</v>
      </c>
      <c r="H10" s="72" t="s">
        <v>58</v>
      </c>
      <c r="J10" s="74">
        <f>'Salary Calculations'!M10</f>
        <v>84000</v>
      </c>
      <c r="K10" s="76">
        <v>121090.0</v>
      </c>
      <c r="M10" s="79">
        <f>'Equity Calculations'!R10</f>
        <v>0.39</v>
      </c>
      <c r="O10" s="82">
        <f t="shared" si="1"/>
        <v>0.416</v>
      </c>
      <c r="P10" s="84">
        <f>(P4*Q10)</f>
        <v>264975.8086</v>
      </c>
      <c r="Q10" s="86">
        <v>58534.0</v>
      </c>
      <c r="R10" s="88">
        <v>0.416</v>
      </c>
      <c r="T10" s="65">
        <f t="shared" si="2"/>
        <v>150087179.5</v>
      </c>
    </row>
    <row r="11">
      <c r="A11" s="67">
        <v>7.0</v>
      </c>
      <c r="B11" s="68" t="s">
        <v>102</v>
      </c>
      <c r="C11" s="68" t="s">
        <v>34</v>
      </c>
      <c r="D11" s="68" t="s">
        <v>32</v>
      </c>
      <c r="E11" s="68" t="s">
        <v>33</v>
      </c>
      <c r="F11" s="68" t="s">
        <v>75</v>
      </c>
      <c r="G11" s="68" t="s">
        <v>76</v>
      </c>
      <c r="H11" s="72" t="s">
        <v>58</v>
      </c>
      <c r="J11" s="74">
        <f>'Salary Calculations'!M11</f>
        <v>114000</v>
      </c>
      <c r="K11" s="76">
        <v>122670.0</v>
      </c>
      <c r="M11" s="79">
        <f>'Equity Calculations'!R11</f>
        <v>0.48</v>
      </c>
      <c r="O11" s="82">
        <f t="shared" si="1"/>
        <v>0.64</v>
      </c>
      <c r="P11" s="84">
        <f>(P4*Q11)</f>
        <v>326124.7685</v>
      </c>
      <c r="Q11" s="86">
        <v>72042.0</v>
      </c>
      <c r="R11" s="88">
        <v>0.64</v>
      </c>
      <c r="T11" s="65">
        <f t="shared" si="2"/>
        <v>150087500</v>
      </c>
    </row>
    <row r="12" hidden="1">
      <c r="A12" s="67">
        <v>8.0</v>
      </c>
      <c r="B12" s="68" t="s">
        <v>103</v>
      </c>
      <c r="C12" s="108" t="s">
        <v>40</v>
      </c>
      <c r="D12" s="108" t="s">
        <v>29</v>
      </c>
      <c r="E12" s="108" t="s">
        <v>39</v>
      </c>
      <c r="F12" s="108" t="s">
        <v>75</v>
      </c>
      <c r="G12" s="108" t="s">
        <v>76</v>
      </c>
      <c r="H12" s="109" t="s">
        <v>58</v>
      </c>
      <c r="I12" s="110"/>
      <c r="J12" s="111">
        <f>'Salary Calculations'!M12</f>
        <v>135000</v>
      </c>
      <c r="K12" s="76">
        <v>135000.0</v>
      </c>
      <c r="L12" s="110"/>
      <c r="M12" s="112">
        <f>'Equity Calculations'!R12</f>
        <v>0.42</v>
      </c>
      <c r="N12" s="110"/>
      <c r="O12" s="113">
        <f t="shared" si="1"/>
        <v>0.64</v>
      </c>
      <c r="P12" s="115">
        <f>(Q12*P4)</f>
        <v>326124.7685</v>
      </c>
      <c r="Q12" s="116">
        <v>72042.0</v>
      </c>
      <c r="R12" s="117">
        <v>0.64</v>
      </c>
      <c r="T12" s="65">
        <f t="shared" si="2"/>
        <v>171528571.4</v>
      </c>
      <c r="U12" s="29"/>
      <c r="V12" s="119"/>
      <c r="W12" s="119"/>
    </row>
    <row r="13">
      <c r="A13" s="67">
        <v>8.0</v>
      </c>
      <c r="B13" s="68" t="s">
        <v>104</v>
      </c>
      <c r="C13" s="68" t="s">
        <v>34</v>
      </c>
      <c r="D13" s="68" t="s">
        <v>32</v>
      </c>
      <c r="E13" s="68" t="s">
        <v>30</v>
      </c>
      <c r="F13" s="68" t="s">
        <v>75</v>
      </c>
      <c r="G13" s="68" t="s">
        <v>76</v>
      </c>
      <c r="H13" s="72" t="s">
        <v>58</v>
      </c>
      <c r="J13" s="74">
        <f>'Salary Calculations'!M13</f>
        <v>108000</v>
      </c>
      <c r="K13" s="76">
        <v>101141.0</v>
      </c>
      <c r="M13" s="79">
        <f>'Equity Calculations'!R13</f>
        <v>0.48</v>
      </c>
      <c r="O13" s="82">
        <f t="shared" si="1"/>
        <v>0.64</v>
      </c>
      <c r="P13" s="84">
        <f>(Q13*P4)</f>
        <v>326124.7685</v>
      </c>
      <c r="Q13" s="86">
        <v>72042.0</v>
      </c>
      <c r="R13" s="88">
        <v>0.64</v>
      </c>
      <c r="T13" s="65">
        <f t="shared" si="2"/>
        <v>150087500</v>
      </c>
    </row>
    <row r="14">
      <c r="A14" s="67">
        <v>9.0</v>
      </c>
      <c r="B14" s="68" t="s">
        <v>105</v>
      </c>
      <c r="C14" s="68" t="s">
        <v>24</v>
      </c>
      <c r="D14" s="68" t="s">
        <v>32</v>
      </c>
      <c r="E14" s="68" t="s">
        <v>36</v>
      </c>
      <c r="F14" s="68" t="s">
        <v>75</v>
      </c>
      <c r="G14" s="68" t="s">
        <v>78</v>
      </c>
      <c r="H14" s="72" t="s">
        <v>59</v>
      </c>
      <c r="J14" s="74">
        <f>'Salary Calculations'!M14</f>
        <v>84000</v>
      </c>
      <c r="K14" s="76">
        <v>92108.0</v>
      </c>
      <c r="M14" s="79">
        <f>'Equity Calculations'!R14</f>
        <v>0.21</v>
      </c>
      <c r="O14" s="82">
        <f t="shared" si="1"/>
        <v>0.3</v>
      </c>
      <c r="P14" s="84">
        <f>(Q14*P4)</f>
        <v>108540.762</v>
      </c>
      <c r="Q14" s="86">
        <v>23977.0</v>
      </c>
      <c r="R14" s="88">
        <v>0.3</v>
      </c>
      <c r="T14" s="65">
        <f t="shared" si="2"/>
        <v>114176190.5</v>
      </c>
      <c r="U14" s="82"/>
      <c r="V14" s="82"/>
      <c r="W14" s="82"/>
    </row>
    <row r="15">
      <c r="A15" s="67">
        <v>10.0</v>
      </c>
      <c r="B15" s="68" t="s">
        <v>106</v>
      </c>
      <c r="C15" s="68" t="s">
        <v>24</v>
      </c>
      <c r="D15" s="68" t="s">
        <v>32</v>
      </c>
      <c r="E15" s="68" t="s">
        <v>33</v>
      </c>
      <c r="F15" s="68" t="s">
        <v>84</v>
      </c>
      <c r="G15" s="68" t="s">
        <v>76</v>
      </c>
      <c r="H15" s="72" t="s">
        <v>59</v>
      </c>
      <c r="J15" s="74">
        <f>'Salary Calculations'!M15</f>
        <v>76000</v>
      </c>
      <c r="K15" s="76">
        <v>91389.0</v>
      </c>
      <c r="M15" s="79">
        <f>'Equity Calculations'!R15</f>
        <v>0.15</v>
      </c>
      <c r="O15" s="82">
        <f t="shared" si="1"/>
        <v>0.213</v>
      </c>
      <c r="P15" s="84">
        <f>(Q15*P4)</f>
        <v>108540.762</v>
      </c>
      <c r="Q15" s="86">
        <v>23977.0</v>
      </c>
      <c r="R15" s="88">
        <v>0.213</v>
      </c>
      <c r="T15" s="65">
        <f t="shared" si="2"/>
        <v>159846666.7</v>
      </c>
      <c r="U15" s="82"/>
      <c r="V15" s="82"/>
      <c r="W15" s="82"/>
    </row>
    <row r="16">
      <c r="A16" s="67">
        <v>11.0</v>
      </c>
      <c r="B16" s="68" t="s">
        <v>107</v>
      </c>
      <c r="C16" s="68" t="s">
        <v>28</v>
      </c>
      <c r="D16" s="68" t="s">
        <v>29</v>
      </c>
      <c r="E16" s="68" t="s">
        <v>36</v>
      </c>
      <c r="F16" s="68" t="s">
        <v>84</v>
      </c>
      <c r="G16" s="68" t="s">
        <v>78</v>
      </c>
      <c r="H16" s="72" t="s">
        <v>59</v>
      </c>
      <c r="J16" s="74">
        <f>'Salary Calculations'!M16</f>
        <v>71500</v>
      </c>
      <c r="K16" s="76">
        <v>80974.0</v>
      </c>
      <c r="M16" s="79">
        <f>'Equity Calculations'!R16</f>
        <v>0.17875</v>
      </c>
      <c r="O16" s="82">
        <f t="shared" si="1"/>
        <v>0.275</v>
      </c>
      <c r="P16" s="84">
        <f>(P4*Q16)</f>
        <v>131061.9402</v>
      </c>
      <c r="Q16" s="65">
        <f>sum(20150+8802)</f>
        <v>28952</v>
      </c>
      <c r="R16" s="88">
        <v>0.275</v>
      </c>
      <c r="T16" s="65">
        <f t="shared" si="2"/>
        <v>161969230.8</v>
      </c>
      <c r="U16" s="82"/>
      <c r="V16" s="82"/>
      <c r="W16" s="82"/>
    </row>
    <row r="17">
      <c r="A17" s="67">
        <v>12.0</v>
      </c>
      <c r="B17" s="68" t="s">
        <v>108</v>
      </c>
      <c r="C17" s="68" t="s">
        <v>34</v>
      </c>
      <c r="D17" s="68" t="s">
        <v>32</v>
      </c>
      <c r="E17" s="68" t="s">
        <v>30</v>
      </c>
      <c r="F17" s="68" t="s">
        <v>84</v>
      </c>
      <c r="G17" s="68" t="s">
        <v>76</v>
      </c>
      <c r="H17" s="72" t="s">
        <v>59</v>
      </c>
      <c r="J17" s="74">
        <f>'Salary Calculations'!M17</f>
        <v>100000</v>
      </c>
      <c r="K17" s="76">
        <v>89582.0</v>
      </c>
      <c r="M17" s="79">
        <f>'Equity Calculations'!R17</f>
        <v>0.24</v>
      </c>
      <c r="O17" s="82">
        <f t="shared" si="1"/>
        <v>0.34</v>
      </c>
      <c r="P17" s="84">
        <f>(S5*Q17)</f>
        <v>122297.9199</v>
      </c>
      <c r="Q17" s="86">
        <v>27016.0</v>
      </c>
      <c r="R17" s="88">
        <v>0.34</v>
      </c>
      <c r="T17" s="65">
        <f t="shared" si="2"/>
        <v>112566666.7</v>
      </c>
      <c r="U17" s="82"/>
      <c r="V17" s="82"/>
      <c r="W17" s="82"/>
    </row>
    <row r="18">
      <c r="A18" s="67">
        <v>13.0</v>
      </c>
      <c r="B18" s="68" t="s">
        <v>109</v>
      </c>
      <c r="C18" s="68" t="s">
        <v>31</v>
      </c>
      <c r="D18" s="68" t="s">
        <v>32</v>
      </c>
      <c r="E18" s="68" t="s">
        <v>33</v>
      </c>
      <c r="F18" s="68" t="s">
        <v>75</v>
      </c>
      <c r="G18" s="68" t="s">
        <v>78</v>
      </c>
      <c r="H18" s="72" t="s">
        <v>59</v>
      </c>
      <c r="J18" s="74">
        <f>'Salary Calculations'!M18</f>
        <v>80000</v>
      </c>
      <c r="K18" s="76">
        <v>98175.0</v>
      </c>
      <c r="M18" s="79">
        <f>'Equity Calculations'!R18</f>
        <v>0.231</v>
      </c>
      <c r="O18" s="82">
        <f t="shared" si="1"/>
        <v>0.302</v>
      </c>
      <c r="P18" s="84">
        <f>(Q18*S5)</f>
        <v>176312.5328</v>
      </c>
      <c r="Q18" s="65">
        <f>(33995+4953)</f>
        <v>38948</v>
      </c>
      <c r="R18" s="88">
        <v>0.302</v>
      </c>
      <c r="T18" s="65">
        <f t="shared" si="2"/>
        <v>168606060.6</v>
      </c>
      <c r="U18" s="82"/>
      <c r="W18" s="122"/>
    </row>
    <row r="19">
      <c r="A19" s="67">
        <v>14.0</v>
      </c>
      <c r="B19" s="68" t="s">
        <v>110</v>
      </c>
      <c r="C19" s="68" t="s">
        <v>34</v>
      </c>
      <c r="D19" s="68" t="s">
        <v>32</v>
      </c>
      <c r="E19" s="68" t="s">
        <v>36</v>
      </c>
      <c r="F19" s="68" t="s">
        <v>75</v>
      </c>
      <c r="G19" s="68" t="s">
        <v>76</v>
      </c>
      <c r="H19" s="72" t="s">
        <v>59</v>
      </c>
      <c r="J19" s="74">
        <f>'Salary Calculations'!M19</f>
        <v>124000</v>
      </c>
      <c r="K19" s="76">
        <v>139463.0</v>
      </c>
      <c r="M19" s="79">
        <f>'Equity Calculations'!R19</f>
        <v>0.264</v>
      </c>
      <c r="O19" s="82">
        <f t="shared" si="1"/>
        <v>0.34</v>
      </c>
      <c r="P19" s="84">
        <f>(Q19*S5)</f>
        <v>217076.9971</v>
      </c>
      <c r="Q19" s="86">
        <v>47953.0</v>
      </c>
      <c r="R19" s="88">
        <v>0.34</v>
      </c>
      <c r="T19" s="65">
        <f t="shared" si="2"/>
        <v>181640151.5</v>
      </c>
      <c r="U19" s="82"/>
      <c r="W19" s="82"/>
    </row>
    <row r="20">
      <c r="A20" s="67">
        <v>15.0</v>
      </c>
      <c r="B20" s="68" t="s">
        <v>111</v>
      </c>
      <c r="C20" s="68" t="s">
        <v>46</v>
      </c>
      <c r="D20" s="68" t="s">
        <v>32</v>
      </c>
      <c r="E20" s="68" t="s">
        <v>33</v>
      </c>
      <c r="F20" s="68" t="s">
        <v>84</v>
      </c>
      <c r="G20" s="68" t="s">
        <v>78</v>
      </c>
      <c r="H20" s="72" t="s">
        <v>59</v>
      </c>
      <c r="J20" s="74">
        <f>'Salary Calculations'!M20</f>
        <v>75000</v>
      </c>
      <c r="K20" s="76">
        <v>95631.0</v>
      </c>
      <c r="M20" s="79">
        <f>'Equity Calculations'!R20</f>
        <v>0.2535</v>
      </c>
      <c r="O20" s="82">
        <f t="shared" si="1"/>
        <v>0.3</v>
      </c>
      <c r="P20" s="84">
        <f>(Q20*S5)</f>
        <v>141152.3335</v>
      </c>
      <c r="Q20" s="86">
        <v>31181.0</v>
      </c>
      <c r="R20" s="88">
        <v>0.3</v>
      </c>
      <c r="T20" s="65">
        <f t="shared" si="2"/>
        <v>123001972.4</v>
      </c>
      <c r="U20" s="82"/>
      <c r="V20" s="29"/>
      <c r="W20" s="82"/>
    </row>
    <row r="21">
      <c r="A21" s="67">
        <v>16.0</v>
      </c>
      <c r="B21" s="68" t="s">
        <v>112</v>
      </c>
      <c r="C21" s="68" t="s">
        <v>31</v>
      </c>
      <c r="D21" s="68" t="s">
        <v>32</v>
      </c>
      <c r="E21" s="68" t="s">
        <v>30</v>
      </c>
      <c r="F21" s="68" t="s">
        <v>75</v>
      </c>
      <c r="G21" s="68" t="s">
        <v>76</v>
      </c>
      <c r="H21" s="72" t="s">
        <v>59</v>
      </c>
      <c r="J21" s="74">
        <f>'Salary Calculations'!M21</f>
        <v>84000</v>
      </c>
      <c r="K21" s="76">
        <v>98112.0</v>
      </c>
      <c r="M21" s="79">
        <f>'Equity Calculations'!R21</f>
        <v>0.1815</v>
      </c>
      <c r="O21" s="82">
        <f t="shared" si="1"/>
        <v>0.234</v>
      </c>
      <c r="P21" s="84">
        <f>(Q21*S5)</f>
        <v>135548.0684</v>
      </c>
      <c r="Q21" s="86">
        <v>29943.0</v>
      </c>
      <c r="R21" s="88">
        <v>0.234</v>
      </c>
      <c r="T21" s="65">
        <f t="shared" si="2"/>
        <v>164975206.6</v>
      </c>
    </row>
    <row r="22">
      <c r="A22" s="67">
        <v>17.0</v>
      </c>
      <c r="B22" s="68" t="s">
        <v>113</v>
      </c>
      <c r="C22" s="68" t="s">
        <v>28</v>
      </c>
      <c r="D22" s="68" t="s">
        <v>32</v>
      </c>
      <c r="E22" s="68" t="s">
        <v>36</v>
      </c>
      <c r="F22" s="68" t="s">
        <v>84</v>
      </c>
      <c r="G22" s="68" t="s">
        <v>78</v>
      </c>
      <c r="H22" s="72" t="s">
        <v>59</v>
      </c>
      <c r="J22" s="74">
        <f>'Salary Calculations'!M22</f>
        <v>76000</v>
      </c>
      <c r="K22" s="76">
        <v>77913.0</v>
      </c>
      <c r="M22" s="79">
        <f>'Equity Calculations'!R22</f>
        <v>0.195</v>
      </c>
      <c r="O22" s="82">
        <f t="shared" si="1"/>
        <v>0.195</v>
      </c>
      <c r="P22" s="84">
        <f>(Q22*S5)</f>
        <v>141152.3335</v>
      </c>
      <c r="Q22" s="86">
        <v>31181.0</v>
      </c>
      <c r="R22" s="82"/>
      <c r="T22" s="65">
        <f t="shared" si="2"/>
        <v>159902564.1</v>
      </c>
    </row>
    <row r="23">
      <c r="A23" s="67">
        <v>18.0</v>
      </c>
      <c r="B23" s="68" t="s">
        <v>114</v>
      </c>
      <c r="C23" s="68" t="s">
        <v>45</v>
      </c>
      <c r="D23" s="68" t="s">
        <v>32</v>
      </c>
      <c r="E23" s="68" t="s">
        <v>36</v>
      </c>
      <c r="F23" s="68" t="s">
        <v>84</v>
      </c>
      <c r="G23" s="68" t="s">
        <v>78</v>
      </c>
      <c r="H23" s="72" t="s">
        <v>59</v>
      </c>
      <c r="J23" s="74">
        <f>'Salary Calculations'!M23</f>
        <v>88000</v>
      </c>
      <c r="K23" s="76">
        <v>118331.0</v>
      </c>
      <c r="M23" s="79">
        <f>'Equity Calculations'!R23</f>
        <v>0.2535</v>
      </c>
      <c r="O23" s="82">
        <f t="shared" si="1"/>
        <v>0.2535</v>
      </c>
      <c r="P23" s="84">
        <f>(Q23*S5)</f>
        <v>131061.9402</v>
      </c>
      <c r="Q23" s="86">
        <v>28952.0</v>
      </c>
      <c r="R23" s="82"/>
      <c r="T23" s="65">
        <f t="shared" si="2"/>
        <v>114209073</v>
      </c>
    </row>
    <row r="24">
      <c r="A24" s="67">
        <v>19.0</v>
      </c>
      <c r="B24" s="68" t="s">
        <v>115</v>
      </c>
      <c r="C24" s="68" t="s">
        <v>34</v>
      </c>
      <c r="D24" s="68" t="s">
        <v>32</v>
      </c>
      <c r="E24" s="68" t="s">
        <v>30</v>
      </c>
      <c r="F24" s="68" t="s">
        <v>84</v>
      </c>
      <c r="G24" s="68" t="s">
        <v>76</v>
      </c>
      <c r="H24" s="123" t="s">
        <v>59</v>
      </c>
      <c r="J24" s="74">
        <f>'Salary Calculations'!M24</f>
        <v>100000</v>
      </c>
      <c r="K24" s="76">
        <v>151078.0</v>
      </c>
      <c r="M24" s="79">
        <f>'Equity Calculations'!R24</f>
        <v>0.24</v>
      </c>
      <c r="O24" s="82">
        <f t="shared" si="1"/>
        <v>0.24</v>
      </c>
      <c r="P24" s="84">
        <f>(Q24*S5)</f>
        <v>122297.9199</v>
      </c>
      <c r="Q24" s="86">
        <v>27016.0</v>
      </c>
      <c r="R24" s="82"/>
      <c r="T24" s="65">
        <f t="shared" si="2"/>
        <v>112566666.7</v>
      </c>
    </row>
    <row r="25">
      <c r="A25" s="67">
        <v>20.0</v>
      </c>
      <c r="B25" s="68" t="s">
        <v>116</v>
      </c>
      <c r="C25" s="68" t="s">
        <v>24</v>
      </c>
      <c r="D25" s="68" t="s">
        <v>29</v>
      </c>
      <c r="E25" s="68" t="s">
        <v>33</v>
      </c>
      <c r="F25" s="68" t="s">
        <v>84</v>
      </c>
      <c r="G25" s="68" t="s">
        <v>76</v>
      </c>
      <c r="H25" s="123" t="s">
        <v>59</v>
      </c>
      <c r="J25" s="74">
        <f>'Salary Calculations'!M25</f>
        <v>71500</v>
      </c>
      <c r="K25" s="76">
        <v>88861.0</v>
      </c>
      <c r="M25" s="79">
        <f>'Equity Calculations'!R25</f>
        <v>0.1375</v>
      </c>
      <c r="O25" s="82">
        <f t="shared" si="1"/>
        <v>0.1375</v>
      </c>
      <c r="P25" s="84">
        <f>(Q25*S5)</f>
        <v>70320.39858</v>
      </c>
      <c r="Q25" s="86">
        <v>15534.0</v>
      </c>
      <c r="T25" s="65">
        <f t="shared" si="2"/>
        <v>112974545.5</v>
      </c>
    </row>
    <row r="26">
      <c r="A26" s="67">
        <v>21.0</v>
      </c>
      <c r="B26" s="68" t="s">
        <v>117</v>
      </c>
      <c r="C26" s="68" t="s">
        <v>24</v>
      </c>
      <c r="D26" s="68" t="s">
        <v>29</v>
      </c>
      <c r="E26" s="68" t="s">
        <v>33</v>
      </c>
      <c r="F26" s="68" t="s">
        <v>84</v>
      </c>
      <c r="G26" s="68" t="s">
        <v>76</v>
      </c>
      <c r="H26" s="123" t="s">
        <v>59</v>
      </c>
      <c r="J26" s="74">
        <f>'Salary Calculations'!M26</f>
        <v>71500</v>
      </c>
      <c r="K26" s="76">
        <v>70621.0</v>
      </c>
      <c r="M26" s="79">
        <f>'Equity Calculations'!R26</f>
        <v>0.1375</v>
      </c>
      <c r="O26" s="82">
        <f t="shared" si="1"/>
        <v>0.1375</v>
      </c>
      <c r="P26" s="84">
        <f>(Q26*S5)</f>
        <v>70320.39858</v>
      </c>
      <c r="Q26" s="86">
        <v>15534.0</v>
      </c>
      <c r="T26" s="65">
        <f t="shared" si="2"/>
        <v>112974545.5</v>
      </c>
    </row>
    <row r="27">
      <c r="A27" s="67">
        <v>22.0</v>
      </c>
      <c r="B27" s="68" t="s">
        <v>118</v>
      </c>
      <c r="C27" s="68" t="s">
        <v>34</v>
      </c>
      <c r="D27" s="68" t="s">
        <v>32</v>
      </c>
      <c r="E27" s="68" t="s">
        <v>33</v>
      </c>
      <c r="F27" s="68" t="s">
        <v>84</v>
      </c>
      <c r="G27" s="68" t="s">
        <v>78</v>
      </c>
      <c r="H27" s="72" t="s">
        <v>59</v>
      </c>
      <c r="J27" s="74">
        <f>'Salary Calculations'!M27</f>
        <v>96000</v>
      </c>
      <c r="K27" s="76">
        <v>102842.0</v>
      </c>
      <c r="M27" s="79">
        <f>'Equity Calculations'!R27</f>
        <v>0.312</v>
      </c>
      <c r="O27" s="82">
        <f t="shared" si="1"/>
        <v>0.312</v>
      </c>
      <c r="P27" s="84">
        <f>(Q27*S5)</f>
        <v>158988.2013</v>
      </c>
      <c r="Q27" s="86">
        <v>35121.0</v>
      </c>
      <c r="T27" s="65">
        <f t="shared" si="2"/>
        <v>112567307.7</v>
      </c>
    </row>
    <row r="28">
      <c r="A28" s="67">
        <v>23.0</v>
      </c>
      <c r="B28" s="68" t="s">
        <v>119</v>
      </c>
      <c r="C28" s="68" t="s">
        <v>34</v>
      </c>
      <c r="D28" s="68" t="s">
        <v>29</v>
      </c>
      <c r="E28" s="68" t="s">
        <v>33</v>
      </c>
      <c r="F28" s="68" t="s">
        <v>84</v>
      </c>
      <c r="G28" s="68" t="s">
        <v>76</v>
      </c>
      <c r="H28" s="72" t="s">
        <v>59</v>
      </c>
      <c r="J28" s="74">
        <f>'Salary Calculations'!M28</f>
        <v>99000</v>
      </c>
      <c r="K28" s="76">
        <v>96926.0</v>
      </c>
      <c r="M28" s="79">
        <f>'Equity Calculations'!R28</f>
        <v>0.22</v>
      </c>
      <c r="O28" s="124">
        <f t="shared" si="1"/>
        <v>0.22</v>
      </c>
      <c r="P28" s="84">
        <f>(Q28*S5)</f>
        <v>112107.9356</v>
      </c>
      <c r="Q28" s="86">
        <v>24765.0</v>
      </c>
      <c r="T28" s="65">
        <f t="shared" si="2"/>
        <v>112568181.8</v>
      </c>
    </row>
    <row r="29">
      <c r="A29" s="67">
        <v>24.0</v>
      </c>
      <c r="B29" s="68" t="s">
        <v>120</v>
      </c>
      <c r="C29" s="68" t="s">
        <v>34</v>
      </c>
      <c r="D29" s="68" t="s">
        <v>32</v>
      </c>
      <c r="E29" s="68" t="s">
        <v>33</v>
      </c>
      <c r="F29" s="68" t="s">
        <v>84</v>
      </c>
      <c r="G29" s="68" t="s">
        <v>78</v>
      </c>
      <c r="H29" s="72" t="s">
        <v>61</v>
      </c>
      <c r="J29" s="74">
        <f>'Salary Calculations'!M29</f>
        <v>96000</v>
      </c>
      <c r="K29" s="76">
        <v>86549.0</v>
      </c>
      <c r="M29" s="79">
        <f>'Equity Calculations'!R29</f>
        <v>0.1248</v>
      </c>
      <c r="O29" s="82">
        <f t="shared" si="1"/>
        <v>0.1248</v>
      </c>
      <c r="P29" s="84">
        <f>(Q29*S5)</f>
        <v>65793.52858</v>
      </c>
      <c r="Q29" s="86">
        <v>14534.0</v>
      </c>
      <c r="R29" s="82"/>
      <c r="T29" s="65">
        <f t="shared" si="2"/>
        <v>116458333.3</v>
      </c>
    </row>
    <row r="30">
      <c r="A30" s="67">
        <v>25.0</v>
      </c>
      <c r="B30" s="68" t="s">
        <v>121</v>
      </c>
      <c r="C30" s="68" t="s">
        <v>46</v>
      </c>
      <c r="D30" s="68" t="s">
        <v>29</v>
      </c>
      <c r="E30" s="68" t="s">
        <v>33</v>
      </c>
      <c r="F30" s="68" t="s">
        <v>84</v>
      </c>
      <c r="G30" s="68" t="s">
        <v>78</v>
      </c>
      <c r="H30" s="72" t="s">
        <v>61</v>
      </c>
      <c r="J30" s="74">
        <f>'Salary Calculations'!M30</f>
        <v>69750</v>
      </c>
      <c r="K30" s="76">
        <v>81415.0</v>
      </c>
      <c r="M30" s="79">
        <f>'Equity Calculations'!R30</f>
        <v>0.09295</v>
      </c>
      <c r="O30" s="82">
        <f t="shared" si="1"/>
        <v>0.09295</v>
      </c>
      <c r="P30" s="84"/>
      <c r="Q30" s="125">
        <v>11395.0</v>
      </c>
      <c r="R30" s="82"/>
    </row>
    <row r="31">
      <c r="A31" s="67">
        <v>26.0</v>
      </c>
      <c r="B31" s="68" t="s">
        <v>122</v>
      </c>
      <c r="C31" s="68" t="s">
        <v>47</v>
      </c>
      <c r="D31" s="68" t="s">
        <v>29</v>
      </c>
      <c r="E31" s="68" t="s">
        <v>33</v>
      </c>
      <c r="F31" s="68" t="s">
        <v>84</v>
      </c>
      <c r="G31" s="68" t="s">
        <v>76</v>
      </c>
      <c r="H31" s="72" t="s">
        <v>61</v>
      </c>
      <c r="J31" s="74">
        <f>'Salary Calculations'!M31</f>
        <v>82500</v>
      </c>
      <c r="K31" s="76">
        <v>94291.0</v>
      </c>
      <c r="M31" s="79">
        <f>'Equity Calculations'!R31</f>
        <v>0</v>
      </c>
      <c r="O31" s="82" t="str">
        <f t="shared" si="1"/>
        <v/>
      </c>
      <c r="R31" s="82"/>
    </row>
    <row r="32">
      <c r="A32" s="67">
        <v>27.0</v>
      </c>
      <c r="B32" s="68" t="s">
        <v>123</v>
      </c>
      <c r="C32" s="68" t="s">
        <v>34</v>
      </c>
      <c r="D32" s="68" t="s">
        <v>29</v>
      </c>
      <c r="E32" s="68" t="s">
        <v>33</v>
      </c>
      <c r="F32" s="68" t="s">
        <v>84</v>
      </c>
      <c r="G32" s="68" t="s">
        <v>76</v>
      </c>
      <c r="H32" s="72" t="s">
        <v>61</v>
      </c>
      <c r="J32" s="74">
        <f>'Salary Calculations'!M32</f>
        <v>99000</v>
      </c>
      <c r="K32" s="76">
        <v>128740.0</v>
      </c>
      <c r="M32" s="79">
        <f>'Equity Calculations'!R32</f>
        <v>0.088</v>
      </c>
      <c r="O32" s="82">
        <f t="shared" si="1"/>
        <v>0.088</v>
      </c>
      <c r="R32" s="82"/>
    </row>
    <row r="33">
      <c r="A33" s="67">
        <v>28.0</v>
      </c>
      <c r="B33" s="68" t="s">
        <v>124</v>
      </c>
      <c r="C33" s="68" t="s">
        <v>34</v>
      </c>
      <c r="D33" s="68" t="s">
        <v>29</v>
      </c>
      <c r="E33" s="68" t="s">
        <v>33</v>
      </c>
      <c r="F33" s="68" t="s">
        <v>84</v>
      </c>
      <c r="G33" s="68" t="s">
        <v>125</v>
      </c>
      <c r="H33" s="72" t="s">
        <v>61</v>
      </c>
      <c r="J33" s="126" t="str">
        <f>'Salary Calculations'!M37</f>
        <v>#N/A</v>
      </c>
      <c r="K33" s="76">
        <v>76692.0</v>
      </c>
      <c r="M33" s="79">
        <f>'Equity Calculations'!R33</f>
        <v>0</v>
      </c>
      <c r="O33" s="82" t="str">
        <f t="shared" si="1"/>
        <v/>
      </c>
      <c r="R33" s="82"/>
    </row>
    <row r="34">
      <c r="A34" s="67">
        <v>29.0</v>
      </c>
      <c r="B34" s="68" t="s">
        <v>126</v>
      </c>
      <c r="C34" s="68" t="s">
        <v>37</v>
      </c>
      <c r="D34" s="68" t="s">
        <v>29</v>
      </c>
      <c r="E34" s="68" t="s">
        <v>33</v>
      </c>
      <c r="F34" s="68" t="s">
        <v>84</v>
      </c>
      <c r="G34" s="68" t="s">
        <v>76</v>
      </c>
      <c r="H34" s="72" t="s">
        <v>61</v>
      </c>
      <c r="J34" s="74">
        <f>'Salary Calculations'!M38</f>
        <v>88000</v>
      </c>
      <c r="K34" s="76">
        <v>103833.0</v>
      </c>
      <c r="M34" s="79">
        <f>'Equity Calculations'!R38</f>
        <v>0.077</v>
      </c>
      <c r="O34" s="82">
        <f t="shared" si="1"/>
        <v>0.077</v>
      </c>
    </row>
    <row r="35">
      <c r="A35" s="67">
        <v>30.0</v>
      </c>
      <c r="B35" s="68" t="s">
        <v>127</v>
      </c>
      <c r="C35" s="68" t="s">
        <v>47</v>
      </c>
      <c r="D35" s="68" t="s">
        <v>29</v>
      </c>
      <c r="E35" s="68" t="s">
        <v>33</v>
      </c>
      <c r="F35" s="68" t="s">
        <v>84</v>
      </c>
      <c r="G35" s="68" t="s">
        <v>76</v>
      </c>
      <c r="H35" s="72" t="s">
        <v>61</v>
      </c>
      <c r="J35" s="126" t="str">
        <f>'Salary Calculations'!M39</f>
        <v>#N/A</v>
      </c>
      <c r="K35" s="76">
        <v>95135.0</v>
      </c>
      <c r="M35" s="79">
        <f>'Equity Calculations'!R39</f>
        <v>0</v>
      </c>
      <c r="O35" s="82" t="str">
        <f t="shared" si="1"/>
        <v/>
      </c>
    </row>
    <row r="36">
      <c r="A36" s="67">
        <v>31.0</v>
      </c>
      <c r="B36" s="68" t="s">
        <v>128</v>
      </c>
      <c r="C36" s="68" t="s">
        <v>40</v>
      </c>
      <c r="D36" s="68" t="s">
        <v>29</v>
      </c>
      <c r="E36" s="68" t="s">
        <v>33</v>
      </c>
      <c r="F36" s="68" t="s">
        <v>84</v>
      </c>
      <c r="G36" s="68" t="s">
        <v>78</v>
      </c>
      <c r="H36" s="72" t="s">
        <v>61</v>
      </c>
      <c r="J36" s="74">
        <f>'Salary Calculations'!M40</f>
        <v>89000</v>
      </c>
      <c r="K36" s="76">
        <v>134215.0</v>
      </c>
      <c r="M36" s="79">
        <f>'Equity Calculations'!R40</f>
        <v>0.10725</v>
      </c>
      <c r="O36" s="82">
        <f t="shared" si="1"/>
        <v>0.10725</v>
      </c>
    </row>
    <row r="37">
      <c r="A37" s="67">
        <v>32.0</v>
      </c>
      <c r="B37" s="68" t="s">
        <v>129</v>
      </c>
      <c r="C37" s="68" t="s">
        <v>34</v>
      </c>
      <c r="D37" s="68" t="s">
        <v>29</v>
      </c>
      <c r="E37" s="68" t="s">
        <v>33</v>
      </c>
      <c r="F37" s="68" t="s">
        <v>84</v>
      </c>
      <c r="G37" s="68" t="s">
        <v>76</v>
      </c>
      <c r="H37" s="72" t="s">
        <v>61</v>
      </c>
      <c r="J37" s="74">
        <f>'Salary Calculations'!M41</f>
        <v>99000</v>
      </c>
      <c r="K37" s="76">
        <v>89549.0</v>
      </c>
      <c r="M37" s="79">
        <f>'Equity Calculations'!R41</f>
        <v>0.088</v>
      </c>
      <c r="O37" s="82">
        <f t="shared" si="1"/>
        <v>0.088</v>
      </c>
    </row>
    <row r="38">
      <c r="A38" s="67">
        <v>33.0</v>
      </c>
      <c r="B38" s="68" t="s">
        <v>130</v>
      </c>
      <c r="C38" s="68" t="s">
        <v>24</v>
      </c>
      <c r="D38" s="68" t="s">
        <v>29</v>
      </c>
      <c r="E38" s="68" t="s">
        <v>33</v>
      </c>
      <c r="F38" s="68" t="s">
        <v>84</v>
      </c>
      <c r="G38" s="68" t="s">
        <v>76</v>
      </c>
      <c r="H38" s="72" t="s">
        <v>61</v>
      </c>
      <c r="J38" s="74">
        <f>'Salary Calculations'!M42</f>
        <v>71500</v>
      </c>
      <c r="K38" s="76">
        <v>78269.0</v>
      </c>
      <c r="M38" s="79">
        <f>'Equity Calculations'!R42</f>
        <v>0.055</v>
      </c>
      <c r="O38" s="82">
        <f t="shared" si="1"/>
        <v>0.055</v>
      </c>
    </row>
    <row r="39">
      <c r="A39" s="67">
        <v>34.0</v>
      </c>
      <c r="B39" s="68" t="s">
        <v>131</v>
      </c>
      <c r="C39" s="68" t="s">
        <v>40</v>
      </c>
      <c r="D39" s="68" t="s">
        <v>29</v>
      </c>
      <c r="E39" s="68" t="s">
        <v>36</v>
      </c>
      <c r="F39" s="68" t="s">
        <v>84</v>
      </c>
      <c r="G39" s="68" t="s">
        <v>78</v>
      </c>
      <c r="H39" s="72" t="s">
        <v>61</v>
      </c>
      <c r="J39" s="74">
        <f>'Salary Calculations'!M43</f>
        <v>99000</v>
      </c>
      <c r="K39" s="76">
        <v>119548.0</v>
      </c>
      <c r="M39" s="79">
        <f>'Equity Calculations'!R43</f>
        <v>0.10725</v>
      </c>
      <c r="O39" s="82">
        <f t="shared" si="1"/>
        <v>0.10725</v>
      </c>
    </row>
    <row r="40">
      <c r="A40" s="67">
        <v>35.0</v>
      </c>
      <c r="B40" s="68" t="s">
        <v>132</v>
      </c>
      <c r="C40" s="68" t="s">
        <v>34</v>
      </c>
      <c r="D40" s="68" t="s">
        <v>32</v>
      </c>
      <c r="E40" s="68" t="s">
        <v>33</v>
      </c>
      <c r="F40" s="68" t="s">
        <v>84</v>
      </c>
      <c r="G40" s="68" t="s">
        <v>125</v>
      </c>
      <c r="H40" s="72" t="s">
        <v>61</v>
      </c>
      <c r="J40" s="126" t="str">
        <f>'Salary Calculations'!M47</f>
        <v>#N/A</v>
      </c>
      <c r="K40" s="76">
        <v>95215.0</v>
      </c>
      <c r="M40" s="79">
        <f>'Equity Calculations'!R47</f>
        <v>0</v>
      </c>
      <c r="O40" s="82" t="str">
        <f t="shared" si="1"/>
        <v/>
      </c>
    </row>
    <row r="41">
      <c r="A41" s="67">
        <v>36.0</v>
      </c>
      <c r="B41" s="68" t="s">
        <v>133</v>
      </c>
      <c r="C41" s="68" t="s">
        <v>134</v>
      </c>
      <c r="D41" s="68" t="s">
        <v>29</v>
      </c>
      <c r="E41" s="68" t="s">
        <v>33</v>
      </c>
      <c r="F41" s="68" t="s">
        <v>84</v>
      </c>
      <c r="G41" s="68" t="s">
        <v>78</v>
      </c>
      <c r="H41" s="72" t="s">
        <v>61</v>
      </c>
      <c r="J41" s="126" t="str">
        <f>'Salary Calculations'!M48</f>
        <v>#N/A</v>
      </c>
      <c r="K41" s="76">
        <v>94177.0</v>
      </c>
      <c r="M41" s="79">
        <f>'Equity Calculations'!R48</f>
        <v>0</v>
      </c>
      <c r="O41" s="82" t="str">
        <f t="shared" si="1"/>
        <v/>
      </c>
    </row>
    <row r="42">
      <c r="A42" s="67">
        <v>37.0</v>
      </c>
      <c r="B42" s="68" t="s">
        <v>135</v>
      </c>
      <c r="C42" s="68" t="s">
        <v>136</v>
      </c>
      <c r="D42" s="68" t="s">
        <v>29</v>
      </c>
      <c r="E42" s="68" t="s">
        <v>30</v>
      </c>
      <c r="F42" s="68" t="s">
        <v>84</v>
      </c>
      <c r="G42" s="68" t="s">
        <v>76</v>
      </c>
      <c r="H42" s="72" t="s">
        <v>61</v>
      </c>
      <c r="J42" s="74"/>
      <c r="K42" s="76">
        <v>92116.0</v>
      </c>
      <c r="M42" s="79">
        <f>'Equity Calculations'!R52</f>
        <v>0</v>
      </c>
      <c r="O42" s="82"/>
    </row>
    <row r="43">
      <c r="A43" s="67">
        <v>38.0</v>
      </c>
      <c r="B43" s="68" t="s">
        <v>137</v>
      </c>
      <c r="C43" s="68" t="s">
        <v>138</v>
      </c>
      <c r="D43" s="68" t="s">
        <v>29</v>
      </c>
      <c r="E43" s="68" t="s">
        <v>36</v>
      </c>
      <c r="F43" s="68" t="s">
        <v>84</v>
      </c>
      <c r="G43" s="68" t="s">
        <v>76</v>
      </c>
      <c r="H43" s="72" t="s">
        <v>61</v>
      </c>
      <c r="J43" s="126" t="str">
        <f>'Salary Calculations'!M51</f>
        <v>#N/A</v>
      </c>
      <c r="K43" s="76">
        <v>81780.0</v>
      </c>
      <c r="M43" s="79">
        <f>'Equity Calculations'!R51</f>
        <v>0</v>
      </c>
      <c r="O43" s="82" t="str">
        <f>IF((M43+N43)&gt;R43, M43+N43, R43)</f>
        <v/>
      </c>
    </row>
    <row r="44">
      <c r="A44" s="67">
        <v>39.0</v>
      </c>
      <c r="B44" s="68" t="s">
        <v>139</v>
      </c>
      <c r="C44" s="68" t="s">
        <v>24</v>
      </c>
      <c r="D44" s="68" t="s">
        <v>32</v>
      </c>
      <c r="E44" s="68" t="s">
        <v>33</v>
      </c>
      <c r="F44" s="68" t="s">
        <v>84</v>
      </c>
      <c r="G44" s="68" t="s">
        <v>76</v>
      </c>
      <c r="H44" s="72" t="s">
        <v>61</v>
      </c>
      <c r="J44" s="126" t="str">
        <f>'Salary Calculations'!M54</f>
        <v>#N/A</v>
      </c>
      <c r="K44" s="76">
        <v>81780.0</v>
      </c>
      <c r="M44" s="79">
        <f>'Equity Calculations'!R54</f>
        <v>0</v>
      </c>
      <c r="O44" s="82"/>
    </row>
    <row r="45">
      <c r="A45" s="67">
        <v>40.0</v>
      </c>
      <c r="B45" s="68" t="s">
        <v>140</v>
      </c>
      <c r="C45" s="68" t="s">
        <v>24</v>
      </c>
      <c r="D45" s="68" t="s">
        <v>32</v>
      </c>
      <c r="E45" s="68" t="s">
        <v>33</v>
      </c>
      <c r="F45" s="68" t="s">
        <v>84</v>
      </c>
      <c r="G45" s="68" t="s">
        <v>76</v>
      </c>
      <c r="H45" s="72" t="s">
        <v>61</v>
      </c>
      <c r="J45" s="126" t="str">
        <f>'Salary Calculations'!M55</f>
        <v>#N/A</v>
      </c>
      <c r="K45" s="76">
        <v>77397.0</v>
      </c>
      <c r="M45" s="79">
        <f>'Equity Calculations'!R55</f>
        <v>0</v>
      </c>
      <c r="O45" s="82" t="str">
        <f>IF((M45+N45)&gt;R45, M45+N45, R45)</f>
        <v/>
      </c>
    </row>
    <row r="46">
      <c r="A46" s="67">
        <v>41.0</v>
      </c>
      <c r="B46" s="68" t="s">
        <v>141</v>
      </c>
      <c r="C46" s="68" t="s">
        <v>34</v>
      </c>
      <c r="D46" s="68" t="s">
        <v>29</v>
      </c>
      <c r="E46" s="68" t="s">
        <v>36</v>
      </c>
      <c r="F46" s="68" t="s">
        <v>84</v>
      </c>
      <c r="G46" s="68" t="s">
        <v>125</v>
      </c>
      <c r="H46" s="72" t="s">
        <v>61</v>
      </c>
      <c r="J46" s="74"/>
      <c r="K46" s="76">
        <v>111696.0</v>
      </c>
      <c r="M46" s="79">
        <f>'Equity Calculations'!R56</f>
        <v>0</v>
      </c>
      <c r="O46" s="82"/>
    </row>
    <row r="47">
      <c r="A47" s="67">
        <v>42.0</v>
      </c>
      <c r="B47" s="68" t="s">
        <v>142</v>
      </c>
      <c r="C47" s="68" t="s">
        <v>34</v>
      </c>
      <c r="D47" s="68" t="s">
        <v>29</v>
      </c>
      <c r="E47" s="68" t="s">
        <v>33</v>
      </c>
      <c r="F47" s="68" t="s">
        <v>84</v>
      </c>
      <c r="G47" s="68" t="s">
        <v>76</v>
      </c>
      <c r="H47" s="72" t="s">
        <v>61</v>
      </c>
      <c r="J47" s="74"/>
      <c r="K47" s="76">
        <v>95924.0</v>
      </c>
      <c r="M47" s="79">
        <f>'Equity Calculations'!R55</f>
        <v>0</v>
      </c>
      <c r="O47" s="82"/>
    </row>
    <row r="48">
      <c r="A48" s="67">
        <v>43.0</v>
      </c>
      <c r="B48" s="68" t="s">
        <v>143</v>
      </c>
      <c r="C48" s="68" t="s">
        <v>37</v>
      </c>
      <c r="D48" s="68" t="s">
        <v>29</v>
      </c>
      <c r="E48" s="68" t="s">
        <v>33</v>
      </c>
      <c r="F48" s="68" t="s">
        <v>84</v>
      </c>
      <c r="G48" s="68" t="s">
        <v>125</v>
      </c>
      <c r="H48" s="72" t="s">
        <v>61</v>
      </c>
      <c r="J48" s="74"/>
      <c r="K48" s="76">
        <v>90324.0</v>
      </c>
      <c r="M48" s="79">
        <f>'Equity Calculations'!R56</f>
        <v>0</v>
      </c>
      <c r="O48" s="82" t="str">
        <f>IF((M48+N48)&gt;R48, M48+N48, R48)</f>
        <v/>
      </c>
    </row>
    <row r="49">
      <c r="A49" s="67">
        <v>44.0</v>
      </c>
      <c r="B49" s="68" t="s">
        <v>144</v>
      </c>
      <c r="C49" s="68" t="s">
        <v>46</v>
      </c>
      <c r="D49" s="68" t="s">
        <v>29</v>
      </c>
      <c r="E49" s="68" t="s">
        <v>33</v>
      </c>
      <c r="F49" s="68" t="s">
        <v>84</v>
      </c>
      <c r="G49" s="68" t="s">
        <v>125</v>
      </c>
      <c r="H49" s="72" t="s">
        <v>61</v>
      </c>
      <c r="J49" s="74"/>
      <c r="K49" s="76">
        <v>103133.0</v>
      </c>
      <c r="M49" s="79">
        <f>'Equity Calculations'!R59</f>
        <v>0</v>
      </c>
    </row>
    <row r="50">
      <c r="A50" s="67">
        <v>45.0</v>
      </c>
      <c r="B50" s="68" t="s">
        <v>145</v>
      </c>
      <c r="C50" s="68" t="s">
        <v>146</v>
      </c>
      <c r="D50" s="68" t="s">
        <v>29</v>
      </c>
      <c r="E50" s="68" t="s">
        <v>33</v>
      </c>
      <c r="F50" s="68" t="s">
        <v>84</v>
      </c>
      <c r="G50" s="68" t="s">
        <v>125</v>
      </c>
      <c r="H50" s="72" t="s">
        <v>61</v>
      </c>
      <c r="J50" s="74"/>
      <c r="K50" s="76">
        <v>59112.0</v>
      </c>
      <c r="M50" s="79">
        <f>'Equity Calculations'!R60</f>
        <v>0</v>
      </c>
    </row>
    <row r="51">
      <c r="A51" s="67">
        <v>46.0</v>
      </c>
      <c r="B51" s="68" t="s">
        <v>147</v>
      </c>
      <c r="C51" s="68" t="s">
        <v>34</v>
      </c>
      <c r="D51" s="68" t="s">
        <v>29</v>
      </c>
      <c r="E51" s="68" t="s">
        <v>33</v>
      </c>
      <c r="F51" s="68" t="s">
        <v>84</v>
      </c>
      <c r="G51" s="68" t="s">
        <v>125</v>
      </c>
      <c r="H51" s="72" t="s">
        <v>61</v>
      </c>
      <c r="J51" s="74"/>
      <c r="K51" s="76">
        <v>100636.0</v>
      </c>
      <c r="M51" s="79">
        <f>'Equity Calculations'!R61</f>
        <v>0</v>
      </c>
    </row>
    <row r="52">
      <c r="A52" s="67">
        <v>47.0</v>
      </c>
      <c r="B52" s="68" t="s">
        <v>148</v>
      </c>
      <c r="C52" s="68" t="s">
        <v>40</v>
      </c>
      <c r="D52" s="68" t="s">
        <v>29</v>
      </c>
      <c r="E52" s="68" t="s">
        <v>33</v>
      </c>
      <c r="F52" s="68" t="s">
        <v>84</v>
      </c>
      <c r="G52" s="68" t="s">
        <v>125</v>
      </c>
      <c r="H52" s="72" t="s">
        <v>61</v>
      </c>
      <c r="J52" s="74"/>
      <c r="K52" s="76">
        <v>116243.0</v>
      </c>
      <c r="M52" s="79">
        <f>'Equity Calculations'!R63</f>
        <v>0</v>
      </c>
    </row>
    <row r="53">
      <c r="A53" s="67">
        <v>48.0</v>
      </c>
      <c r="B53" s="68" t="s">
        <v>149</v>
      </c>
      <c r="C53" s="68" t="s">
        <v>24</v>
      </c>
      <c r="D53" s="68" t="s">
        <v>29</v>
      </c>
      <c r="E53" s="68" t="s">
        <v>36</v>
      </c>
      <c r="F53" s="68" t="s">
        <v>84</v>
      </c>
      <c r="G53" s="68" t="s">
        <v>125</v>
      </c>
      <c r="H53" s="72" t="s">
        <v>61</v>
      </c>
      <c r="J53" s="74"/>
      <c r="K53" s="76">
        <v>70692.0</v>
      </c>
      <c r="M53" s="79">
        <f>'Equity Calculations'!R65</f>
        <v>0</v>
      </c>
    </row>
    <row r="54">
      <c r="A54" s="67">
        <v>49.0</v>
      </c>
      <c r="B54" s="68" t="s">
        <v>150</v>
      </c>
      <c r="C54" s="68" t="s">
        <v>134</v>
      </c>
      <c r="D54" s="68" t="s">
        <v>32</v>
      </c>
      <c r="E54" s="68" t="s">
        <v>33</v>
      </c>
      <c r="F54" s="68" t="s">
        <v>84</v>
      </c>
      <c r="G54" s="68" t="s">
        <v>125</v>
      </c>
      <c r="H54" s="72" t="s">
        <v>61</v>
      </c>
      <c r="J54" s="126" t="str">
        <f>'Salary Calculations'!M54</f>
        <v>#N/A</v>
      </c>
      <c r="K54" s="76">
        <v>95538.0</v>
      </c>
      <c r="M54" s="79">
        <f>'Equity Calculations'!R62</f>
        <v>0</v>
      </c>
      <c r="O54" s="82" t="str">
        <f>IF((M54+N54)&gt;R54, M54+N54, R54)</f>
        <v/>
      </c>
    </row>
    <row r="55">
      <c r="A55" s="67">
        <v>50.0</v>
      </c>
      <c r="B55" s="68" t="s">
        <v>151</v>
      </c>
      <c r="C55" s="68" t="s">
        <v>31</v>
      </c>
      <c r="D55" s="68" t="s">
        <v>29</v>
      </c>
      <c r="E55" s="68" t="s">
        <v>33</v>
      </c>
      <c r="F55" s="68" t="s">
        <v>84</v>
      </c>
      <c r="G55" s="68" t="s">
        <v>125</v>
      </c>
      <c r="H55" s="72" t="s">
        <v>61</v>
      </c>
      <c r="J55" s="74"/>
      <c r="K55" s="76">
        <v>70518.0</v>
      </c>
      <c r="M55" s="79">
        <f>'Equity Calculations'!R57</f>
        <v>0</v>
      </c>
    </row>
    <row r="56">
      <c r="A56" s="67">
        <v>51.0</v>
      </c>
      <c r="B56" s="68" t="s">
        <v>152</v>
      </c>
      <c r="C56" s="68" t="s">
        <v>47</v>
      </c>
      <c r="D56" s="68" t="s">
        <v>32</v>
      </c>
      <c r="E56" s="68" t="s">
        <v>33</v>
      </c>
      <c r="F56" s="68" t="s">
        <v>84</v>
      </c>
      <c r="G56" s="68" t="s">
        <v>80</v>
      </c>
      <c r="H56" s="72" t="s">
        <v>61</v>
      </c>
      <c r="J56" s="74"/>
      <c r="K56" s="76">
        <v>95185.0</v>
      </c>
      <c r="M56" s="79">
        <f>'Equity Calculations'!R58</f>
        <v>0</v>
      </c>
    </row>
    <row r="57">
      <c r="A57" s="67">
        <v>52.0</v>
      </c>
      <c r="B57" s="68" t="s">
        <v>119</v>
      </c>
      <c r="C57" s="68" t="s">
        <v>46</v>
      </c>
      <c r="D57" s="68" t="s">
        <v>29</v>
      </c>
      <c r="E57" s="68" t="s">
        <v>36</v>
      </c>
      <c r="F57" s="68" t="s">
        <v>84</v>
      </c>
      <c r="G57" s="68" t="s">
        <v>80</v>
      </c>
      <c r="H57" s="72" t="s">
        <v>61</v>
      </c>
      <c r="J57" s="74"/>
      <c r="K57" s="76">
        <v>82992.0</v>
      </c>
      <c r="M57" s="79">
        <f>'Equity Calculations'!R59</f>
        <v>0</v>
      </c>
    </row>
    <row r="58">
      <c r="A58" s="67">
        <v>53.0</v>
      </c>
      <c r="B58" s="68" t="s">
        <v>153</v>
      </c>
      <c r="C58" s="68" t="s">
        <v>34</v>
      </c>
      <c r="D58" s="68" t="s">
        <v>29</v>
      </c>
      <c r="E58" s="68" t="s">
        <v>30</v>
      </c>
      <c r="F58" s="68" t="s">
        <v>84</v>
      </c>
      <c r="G58" s="68" t="s">
        <v>80</v>
      </c>
      <c r="H58" s="72" t="s">
        <v>61</v>
      </c>
      <c r="J58" s="74"/>
      <c r="K58" s="76">
        <v>76160.0</v>
      </c>
      <c r="M58" s="79">
        <f>'Equity Calculations'!R61</f>
        <v>0</v>
      </c>
    </row>
    <row r="59">
      <c r="A59" s="67">
        <v>54.0</v>
      </c>
      <c r="B59" s="68" t="s">
        <v>154</v>
      </c>
      <c r="C59" s="68" t="s">
        <v>146</v>
      </c>
      <c r="D59" s="68" t="s">
        <v>29</v>
      </c>
      <c r="E59" s="68" t="s">
        <v>33</v>
      </c>
      <c r="F59" s="68" t="s">
        <v>84</v>
      </c>
      <c r="G59" s="68" t="s">
        <v>80</v>
      </c>
      <c r="H59" s="72" t="s">
        <v>62</v>
      </c>
      <c r="J59" s="74"/>
      <c r="K59" s="76">
        <v>67418.0</v>
      </c>
      <c r="M59" s="79">
        <f>'Equity Calculations'!R62</f>
        <v>0</v>
      </c>
    </row>
    <row r="60">
      <c r="A60" s="67">
        <v>55.0</v>
      </c>
      <c r="B60" s="68" t="s">
        <v>155</v>
      </c>
      <c r="C60" s="68" t="s">
        <v>156</v>
      </c>
      <c r="D60" s="68" t="s">
        <v>29</v>
      </c>
      <c r="E60" s="68" t="s">
        <v>36</v>
      </c>
      <c r="F60" s="68" t="s">
        <v>84</v>
      </c>
      <c r="G60" s="68" t="s">
        <v>80</v>
      </c>
      <c r="H60" s="72" t="s">
        <v>62</v>
      </c>
      <c r="J60" s="74"/>
      <c r="K60" s="76">
        <v>86423.0</v>
      </c>
      <c r="M60" s="79">
        <f>'Equity Calculations'!R60</f>
        <v>0</v>
      </c>
    </row>
    <row r="61">
      <c r="A61" s="67">
        <v>56.0</v>
      </c>
      <c r="B61" s="68" t="s">
        <v>157</v>
      </c>
      <c r="C61" s="68" t="s">
        <v>49</v>
      </c>
      <c r="D61" s="68" t="s">
        <v>29</v>
      </c>
      <c r="E61" s="68" t="s">
        <v>36</v>
      </c>
      <c r="F61" s="68" t="s">
        <v>84</v>
      </c>
      <c r="G61" s="68" t="s">
        <v>80</v>
      </c>
      <c r="H61" s="72" t="s">
        <v>62</v>
      </c>
      <c r="J61" s="74"/>
      <c r="K61" s="76">
        <v>106628.0</v>
      </c>
      <c r="M61" s="79">
        <f>'Equity Calculations'!R65</f>
        <v>0</v>
      </c>
    </row>
    <row r="62">
      <c r="A62" s="67">
        <v>57.0</v>
      </c>
      <c r="B62" s="68" t="s">
        <v>158</v>
      </c>
      <c r="C62" s="68" t="s">
        <v>159</v>
      </c>
      <c r="D62" s="68" t="s">
        <v>29</v>
      </c>
      <c r="E62" s="68" t="s">
        <v>33</v>
      </c>
      <c r="F62" s="68" t="s">
        <v>84</v>
      </c>
      <c r="G62" s="68" t="s">
        <v>80</v>
      </c>
      <c r="H62" s="72" t="s">
        <v>62</v>
      </c>
      <c r="J62" s="74"/>
      <c r="K62" s="76">
        <v>72124.0</v>
      </c>
      <c r="M62" s="79">
        <f>'Equity Calculations'!R66</f>
        <v>0</v>
      </c>
    </row>
    <row r="63">
      <c r="A63" s="67">
        <v>58.0</v>
      </c>
      <c r="B63" s="68" t="s">
        <v>160</v>
      </c>
      <c r="C63" s="68" t="s">
        <v>24</v>
      </c>
      <c r="D63" s="68" t="s">
        <v>32</v>
      </c>
      <c r="E63" s="68" t="s">
        <v>161</v>
      </c>
      <c r="F63" s="68" t="s">
        <v>84</v>
      </c>
      <c r="G63" s="68" t="s">
        <v>80</v>
      </c>
      <c r="H63" s="72" t="s">
        <v>62</v>
      </c>
      <c r="J63" s="74"/>
      <c r="K63" s="76">
        <v>64397.0</v>
      </c>
      <c r="M63" s="79">
        <f>'Equity Calculations'!R64</f>
        <v>0</v>
      </c>
    </row>
    <row r="64">
      <c r="A64" s="67">
        <v>59.0</v>
      </c>
      <c r="B64" s="68" t="s">
        <v>162</v>
      </c>
      <c r="C64" s="68" t="s">
        <v>163</v>
      </c>
      <c r="D64" s="68" t="s">
        <v>29</v>
      </c>
      <c r="E64" s="68" t="s">
        <v>33</v>
      </c>
      <c r="F64" s="68" t="s">
        <v>84</v>
      </c>
      <c r="G64" s="68" t="s">
        <v>80</v>
      </c>
      <c r="H64" s="72" t="s">
        <v>62</v>
      </c>
      <c r="J64" s="74"/>
      <c r="K64" s="76">
        <v>67099.0</v>
      </c>
      <c r="M64" s="79">
        <f>'Equity Calculations'!R58</f>
        <v>0</v>
      </c>
    </row>
    <row r="65">
      <c r="A65" s="67">
        <v>61.0</v>
      </c>
      <c r="B65" s="68" t="s">
        <v>164</v>
      </c>
      <c r="C65" s="68" t="s">
        <v>165</v>
      </c>
      <c r="D65" s="68" t="s">
        <v>29</v>
      </c>
      <c r="E65" s="68" t="s">
        <v>36</v>
      </c>
      <c r="F65" s="68" t="s">
        <v>84</v>
      </c>
      <c r="G65" s="68" t="s">
        <v>80</v>
      </c>
      <c r="H65" s="72" t="s">
        <v>62</v>
      </c>
      <c r="J65" s="74"/>
      <c r="K65" s="76">
        <v>71203.0</v>
      </c>
      <c r="M65" s="79">
        <f>'Equity Calculations'!R60</f>
        <v>0</v>
      </c>
    </row>
    <row r="66">
      <c r="A66" s="67">
        <v>62.0</v>
      </c>
      <c r="B66" s="68" t="s">
        <v>166</v>
      </c>
      <c r="C66" s="68" t="s">
        <v>34</v>
      </c>
      <c r="D66" s="68" t="s">
        <v>29</v>
      </c>
      <c r="E66" s="68" t="s">
        <v>33</v>
      </c>
      <c r="F66" s="68" t="s">
        <v>84</v>
      </c>
      <c r="G66" s="68" t="s">
        <v>80</v>
      </c>
      <c r="H66" s="72" t="s">
        <v>62</v>
      </c>
      <c r="J66" s="74"/>
      <c r="K66" s="76">
        <v>89308.0</v>
      </c>
      <c r="M66" s="79">
        <f>'Equity Calculations'!R61</f>
        <v>0</v>
      </c>
    </row>
    <row r="67">
      <c r="A67" s="67">
        <v>64.0</v>
      </c>
      <c r="B67" s="68" t="s">
        <v>167</v>
      </c>
      <c r="C67" s="68" t="s">
        <v>168</v>
      </c>
      <c r="D67" s="68" t="s">
        <v>29</v>
      </c>
      <c r="E67" s="68" t="s">
        <v>33</v>
      </c>
      <c r="F67" s="68" t="s">
        <v>84</v>
      </c>
      <c r="G67" s="68" t="s">
        <v>80</v>
      </c>
      <c r="H67" s="72" t="s">
        <v>62</v>
      </c>
      <c r="K67" s="76">
        <v>66002.0</v>
      </c>
      <c r="M67" s="79">
        <f>'Equity Calculations'!R63</f>
        <v>0</v>
      </c>
    </row>
    <row r="68">
      <c r="A68" s="67">
        <v>65.0</v>
      </c>
      <c r="B68" s="68" t="s">
        <v>169</v>
      </c>
      <c r="C68" s="68" t="s">
        <v>165</v>
      </c>
      <c r="D68" s="68" t="s">
        <v>29</v>
      </c>
      <c r="E68" s="68" t="s">
        <v>36</v>
      </c>
      <c r="F68" s="68" t="s">
        <v>84</v>
      </c>
      <c r="G68" s="68" t="s">
        <v>80</v>
      </c>
      <c r="H68" s="72" t="s">
        <v>62</v>
      </c>
      <c r="J68" s="74"/>
      <c r="K68" s="76">
        <v>66002.0</v>
      </c>
      <c r="M68" s="79">
        <f>'Equity Calculations'!R64</f>
        <v>0</v>
      </c>
    </row>
    <row r="69">
      <c r="A69" s="67">
        <v>66.0</v>
      </c>
      <c r="B69" s="127" t="s">
        <v>170</v>
      </c>
      <c r="C69" s="128" t="s">
        <v>171</v>
      </c>
      <c r="D69" s="129"/>
      <c r="E69" s="129"/>
      <c r="F69" s="129"/>
      <c r="G69" s="129"/>
      <c r="H69" s="130"/>
      <c r="J69" s="126" t="str">
        <f>'Salary Calculations'!M57</f>
        <v>#N/A</v>
      </c>
      <c r="M69" s="79">
        <f>'Equity Calculations'!R57</f>
        <v>0</v>
      </c>
    </row>
    <row r="70">
      <c r="A70" s="67">
        <v>67.0</v>
      </c>
      <c r="B70" s="129"/>
      <c r="C70" s="129"/>
      <c r="D70" s="129"/>
      <c r="E70" s="129"/>
      <c r="F70" s="129"/>
      <c r="G70" s="129"/>
      <c r="H70" s="130"/>
      <c r="J70" s="126" t="str">
        <f>'Salary Calculations'!M58</f>
        <v>#N/A</v>
      </c>
      <c r="M70" s="79">
        <f>'Equity Calculations'!R58</f>
        <v>0</v>
      </c>
    </row>
    <row r="71">
      <c r="A71" s="67">
        <v>68.0</v>
      </c>
      <c r="B71" s="129"/>
      <c r="C71" s="129"/>
      <c r="D71" s="129"/>
      <c r="E71" s="129"/>
      <c r="F71" s="129"/>
      <c r="G71" s="129"/>
      <c r="H71" s="130"/>
      <c r="J71" s="126" t="str">
        <f>'Salary Calculations'!M59</f>
        <v>#N/A</v>
      </c>
      <c r="M71" s="79">
        <f>'Equity Calculations'!R59</f>
        <v>0</v>
      </c>
    </row>
    <row r="72">
      <c r="A72" s="67">
        <v>69.0</v>
      </c>
      <c r="B72" s="131" t="s">
        <v>172</v>
      </c>
      <c r="J72" s="126" t="str">
        <f>'Salary Calculations'!M60</f>
        <v>#N/A</v>
      </c>
      <c r="M72" s="79">
        <f>'Equity Calculations'!R60</f>
        <v>0</v>
      </c>
    </row>
    <row r="73">
      <c r="A73" s="67">
        <v>70.0</v>
      </c>
      <c r="B73" s="132" t="s">
        <v>173</v>
      </c>
      <c r="J73" s="126" t="str">
        <f>'Salary Calculations'!M61</f>
        <v>#N/A</v>
      </c>
      <c r="M73" s="79">
        <f>'Equity Calculations'!R61</f>
        <v>0</v>
      </c>
    </row>
    <row r="74">
      <c r="A74" s="67">
        <v>64.0</v>
      </c>
      <c r="B74" s="129"/>
      <c r="C74" s="129"/>
      <c r="D74" s="129"/>
      <c r="E74" s="129"/>
      <c r="F74" s="129"/>
      <c r="G74" s="129"/>
      <c r="H74" s="130"/>
      <c r="J74" s="126" t="str">
        <f>'Salary Calculations'!M62</f>
        <v>#N/A</v>
      </c>
      <c r="M74" s="79">
        <f>'Equity Calculations'!R62</f>
        <v>0</v>
      </c>
    </row>
    <row r="75">
      <c r="A75" s="67">
        <v>65.0</v>
      </c>
      <c r="B75" s="129"/>
      <c r="C75" s="129"/>
      <c r="D75" s="129"/>
      <c r="E75" s="129"/>
      <c r="F75" s="129"/>
      <c r="G75" s="129"/>
      <c r="H75" s="130"/>
      <c r="J75" s="126" t="str">
        <f>'Salary Calculations'!M63</f>
        <v>#N/A</v>
      </c>
      <c r="M75" s="79">
        <f>'Equity Calculations'!R63</f>
        <v>0</v>
      </c>
    </row>
    <row r="76">
      <c r="A76" s="67">
        <v>66.0</v>
      </c>
      <c r="B76" s="129"/>
      <c r="C76" s="129"/>
      <c r="D76" s="129"/>
      <c r="E76" s="129"/>
      <c r="F76" s="129"/>
      <c r="G76" s="129"/>
      <c r="H76" s="130"/>
      <c r="J76" s="126" t="str">
        <f>'Salary Calculations'!M64</f>
        <v>#N/A</v>
      </c>
      <c r="M76" s="79">
        <f>'Equity Calculations'!R64</f>
        <v>0</v>
      </c>
    </row>
    <row r="77">
      <c r="A77" s="67">
        <v>67.0</v>
      </c>
      <c r="B77" s="129"/>
      <c r="C77" s="129"/>
      <c r="D77" s="129"/>
      <c r="E77" s="129"/>
      <c r="F77" s="129"/>
      <c r="G77" s="129"/>
      <c r="H77" s="130"/>
      <c r="J77" s="126" t="str">
        <f>'Salary Calculations'!M65</f>
        <v>#N/A</v>
      </c>
      <c r="M77" s="79">
        <f>'Equity Calculations'!R65</f>
        <v>0</v>
      </c>
    </row>
    <row r="78">
      <c r="A78" s="67">
        <v>68.0</v>
      </c>
      <c r="B78" s="129"/>
      <c r="C78" s="129"/>
      <c r="D78" s="129"/>
      <c r="E78" s="129"/>
      <c r="F78" s="129"/>
      <c r="G78" s="129"/>
      <c r="H78" s="130"/>
      <c r="J78" s="126" t="str">
        <f>'Salary Calculations'!M66</f>
        <v>#N/A</v>
      </c>
      <c r="M78" s="79">
        <f>'Equity Calculations'!R66</f>
        <v>0</v>
      </c>
    </row>
    <row r="79">
      <c r="A79" s="67">
        <v>69.0</v>
      </c>
      <c r="B79" s="129"/>
      <c r="C79" s="129"/>
      <c r="D79" s="129"/>
      <c r="E79" s="129"/>
      <c r="F79" s="129"/>
      <c r="G79" s="129"/>
      <c r="H79" s="130"/>
      <c r="J79" s="126" t="str">
        <f>'Salary Calculations'!M67</f>
        <v>#N/A</v>
      </c>
      <c r="M79" s="79">
        <f>'Equity Calculations'!R67</f>
        <v>0</v>
      </c>
    </row>
    <row r="80">
      <c r="A80" s="67">
        <v>70.0</v>
      </c>
      <c r="B80" s="129"/>
      <c r="C80" s="129"/>
      <c r="D80" s="129"/>
      <c r="E80" s="129"/>
      <c r="F80" s="129"/>
      <c r="G80" s="129"/>
      <c r="H80" s="130"/>
      <c r="J80" s="126" t="str">
        <f>'Salary Calculations'!M68</f>
        <v>#N/A</v>
      </c>
      <c r="M80" s="79">
        <f>'Equity Calculations'!R68</f>
        <v>0</v>
      </c>
    </row>
    <row r="81">
      <c r="A81" s="67">
        <v>71.0</v>
      </c>
      <c r="B81" s="129"/>
      <c r="C81" s="129"/>
      <c r="D81" s="129"/>
      <c r="E81" s="129"/>
      <c r="F81" s="129"/>
      <c r="G81" s="129"/>
      <c r="H81" s="130"/>
      <c r="J81" s="126" t="str">
        <f>'Salary Calculations'!M69</f>
        <v>#N/A</v>
      </c>
      <c r="M81" s="79">
        <f>'Equity Calculations'!R69</f>
        <v>0</v>
      </c>
    </row>
    <row r="82">
      <c r="A82" s="67">
        <v>72.0</v>
      </c>
      <c r="B82" s="129"/>
      <c r="C82" s="129"/>
      <c r="D82" s="129"/>
      <c r="E82" s="129"/>
      <c r="F82" s="129"/>
      <c r="G82" s="129"/>
      <c r="H82" s="130"/>
      <c r="J82" s="126" t="str">
        <f>'Salary Calculations'!M70</f>
        <v>#N/A</v>
      </c>
      <c r="M82" s="79">
        <f>'Equity Calculations'!R70</f>
        <v>0</v>
      </c>
    </row>
    <row r="83">
      <c r="A83" s="67">
        <v>73.0</v>
      </c>
      <c r="B83" s="129"/>
      <c r="C83" s="129"/>
      <c r="D83" s="129"/>
      <c r="E83" s="129"/>
      <c r="F83" s="129"/>
      <c r="G83" s="129"/>
      <c r="H83" s="130"/>
      <c r="J83" s="126" t="str">
        <f>'Salary Calculations'!M71</f>
        <v>#N/A</v>
      </c>
      <c r="M83" s="79">
        <f>'Equity Calculations'!R71</f>
        <v>0</v>
      </c>
    </row>
    <row r="84">
      <c r="A84" s="67">
        <v>74.0</v>
      </c>
      <c r="B84" s="129"/>
      <c r="C84" s="129"/>
      <c r="D84" s="129"/>
      <c r="E84" s="129"/>
      <c r="F84" s="129"/>
      <c r="G84" s="129"/>
      <c r="H84" s="130"/>
      <c r="J84" s="126" t="str">
        <f>'Salary Calculations'!M72</f>
        <v>#N/A</v>
      </c>
      <c r="M84" s="79">
        <f>'Equity Calculations'!R72</f>
        <v>0</v>
      </c>
    </row>
    <row r="85">
      <c r="A85" s="67">
        <v>75.0</v>
      </c>
      <c r="B85" s="129"/>
      <c r="C85" s="129"/>
      <c r="D85" s="129"/>
      <c r="E85" s="129"/>
      <c r="F85" s="129"/>
      <c r="G85" s="129"/>
      <c r="H85" s="130"/>
      <c r="J85" s="126" t="str">
        <f>'Salary Calculations'!M73</f>
        <v>#N/A</v>
      </c>
      <c r="M85" s="79">
        <f>'Equity Calculations'!R73</f>
        <v>0</v>
      </c>
    </row>
    <row r="86">
      <c r="A86" s="67">
        <v>76.0</v>
      </c>
      <c r="B86" s="129"/>
      <c r="C86" s="129"/>
      <c r="D86" s="129"/>
      <c r="E86" s="129"/>
      <c r="F86" s="129"/>
      <c r="G86" s="129"/>
      <c r="H86" s="130"/>
      <c r="J86" s="126" t="str">
        <f>'Salary Calculations'!M74</f>
        <v>#N/A</v>
      </c>
      <c r="M86" s="79">
        <f>'Equity Calculations'!R74</f>
        <v>0</v>
      </c>
    </row>
    <row r="87">
      <c r="A87" s="67">
        <v>77.0</v>
      </c>
      <c r="B87" s="129"/>
      <c r="C87" s="129"/>
      <c r="D87" s="129"/>
      <c r="E87" s="129"/>
      <c r="F87" s="129"/>
      <c r="G87" s="129"/>
      <c r="H87" s="130"/>
      <c r="J87" s="126" t="str">
        <f>'Salary Calculations'!M75</f>
        <v>#N/A</v>
      </c>
      <c r="M87" s="79">
        <f>'Equity Calculations'!R75</f>
        <v>0</v>
      </c>
    </row>
    <row r="88">
      <c r="A88" s="67">
        <v>78.0</v>
      </c>
      <c r="B88" s="129"/>
      <c r="C88" s="129"/>
      <c r="D88" s="129"/>
      <c r="E88" s="129"/>
      <c r="F88" s="129"/>
      <c r="G88" s="129"/>
      <c r="H88" s="130"/>
      <c r="J88" s="126" t="str">
        <f>'Salary Calculations'!M76</f>
        <v>#N/A</v>
      </c>
      <c r="M88" s="79">
        <f>'Equity Calculations'!R76</f>
        <v>0</v>
      </c>
    </row>
    <row r="89">
      <c r="A89" s="67">
        <v>79.0</v>
      </c>
      <c r="B89" s="129"/>
      <c r="C89" s="129"/>
      <c r="D89" s="129"/>
      <c r="E89" s="129"/>
      <c r="F89" s="129"/>
      <c r="G89" s="129"/>
      <c r="H89" s="130"/>
      <c r="J89" s="126" t="str">
        <f>'Salary Calculations'!M77</f>
        <v>#N/A</v>
      </c>
      <c r="M89" s="79">
        <f>'Equity Calculations'!R77</f>
        <v>0</v>
      </c>
    </row>
    <row r="90">
      <c r="A90" s="67">
        <v>80.0</v>
      </c>
      <c r="B90" s="129"/>
      <c r="C90" s="129"/>
      <c r="D90" s="129"/>
      <c r="E90" s="129"/>
      <c r="F90" s="129"/>
      <c r="G90" s="129"/>
      <c r="H90" s="130"/>
      <c r="J90" s="126" t="str">
        <f>'Salary Calculations'!M78</f>
        <v>#N/A</v>
      </c>
      <c r="M90" s="79">
        <f>'Equity Calculations'!R78</f>
        <v>0</v>
      </c>
    </row>
    <row r="91">
      <c r="A91" s="67">
        <v>81.0</v>
      </c>
      <c r="B91" s="129"/>
      <c r="C91" s="129"/>
      <c r="D91" s="129"/>
      <c r="E91" s="129"/>
      <c r="F91" s="129"/>
      <c r="G91" s="129"/>
      <c r="H91" s="130"/>
      <c r="J91" s="126" t="str">
        <f>'Salary Calculations'!M79</f>
        <v>#N/A</v>
      </c>
      <c r="M91" s="79">
        <f>'Equity Calculations'!R79</f>
        <v>0</v>
      </c>
    </row>
    <row r="92">
      <c r="A92" s="67">
        <v>82.0</v>
      </c>
      <c r="B92" s="129"/>
      <c r="C92" s="129"/>
      <c r="D92" s="129"/>
      <c r="E92" s="129"/>
      <c r="F92" s="129"/>
      <c r="G92" s="129"/>
      <c r="H92" s="130"/>
      <c r="J92" s="126" t="str">
        <f>'Salary Calculations'!M80</f>
        <v>#N/A</v>
      </c>
      <c r="M92" s="79">
        <f>'Equity Calculations'!R80</f>
        <v>0</v>
      </c>
    </row>
    <row r="93">
      <c r="A93" s="67">
        <v>83.0</v>
      </c>
      <c r="B93" s="129"/>
      <c r="C93" s="129"/>
      <c r="D93" s="129"/>
      <c r="E93" s="129"/>
      <c r="F93" s="129"/>
      <c r="G93" s="129"/>
      <c r="H93" s="130"/>
      <c r="J93" s="126" t="str">
        <f>'Salary Calculations'!M81</f>
        <v>#N/A</v>
      </c>
      <c r="M93" s="79">
        <f>'Equity Calculations'!R81</f>
        <v>0</v>
      </c>
    </row>
    <row r="94">
      <c r="A94" s="67">
        <v>84.0</v>
      </c>
      <c r="B94" s="129"/>
      <c r="C94" s="129"/>
      <c r="D94" s="129"/>
      <c r="E94" s="129"/>
      <c r="F94" s="129"/>
      <c r="G94" s="129"/>
      <c r="H94" s="130"/>
      <c r="J94" s="126" t="str">
        <f>'Salary Calculations'!M82</f>
        <v>#N/A</v>
      </c>
      <c r="M94" s="79">
        <f>'Equity Calculations'!R82</f>
        <v>0</v>
      </c>
    </row>
    <row r="95">
      <c r="A95" s="67">
        <v>85.0</v>
      </c>
      <c r="B95" s="129"/>
      <c r="C95" s="129"/>
      <c r="D95" s="129"/>
      <c r="E95" s="129"/>
      <c r="F95" s="129"/>
      <c r="G95" s="129"/>
      <c r="H95" s="130"/>
      <c r="J95" s="126" t="str">
        <f>'Salary Calculations'!M83</f>
        <v>#N/A</v>
      </c>
      <c r="M95" s="79">
        <f>'Equity Calculations'!R83</f>
        <v>0</v>
      </c>
    </row>
    <row r="96">
      <c r="A96" s="67">
        <v>86.0</v>
      </c>
      <c r="B96" s="129"/>
      <c r="C96" s="129"/>
      <c r="D96" s="129"/>
      <c r="E96" s="129"/>
      <c r="F96" s="129"/>
      <c r="G96" s="129"/>
      <c r="H96" s="130"/>
      <c r="J96" s="126" t="str">
        <f>'Salary Calculations'!M84</f>
        <v>#N/A</v>
      </c>
      <c r="M96" s="79">
        <f>'Equity Calculations'!R84</f>
        <v>0</v>
      </c>
    </row>
    <row r="97">
      <c r="A97" s="67">
        <v>87.0</v>
      </c>
      <c r="B97" s="129"/>
      <c r="C97" s="129"/>
      <c r="D97" s="129"/>
      <c r="E97" s="129"/>
      <c r="F97" s="129"/>
      <c r="G97" s="129"/>
      <c r="H97" s="130"/>
      <c r="J97" s="126" t="str">
        <f>'Salary Calculations'!M85</f>
        <v>#N/A</v>
      </c>
      <c r="M97" s="79">
        <f>'Equity Calculations'!R85</f>
        <v>0</v>
      </c>
    </row>
    <row r="98">
      <c r="A98" s="67">
        <v>88.0</v>
      </c>
      <c r="B98" s="129"/>
      <c r="C98" s="129"/>
      <c r="D98" s="129"/>
      <c r="E98" s="129"/>
      <c r="F98" s="129"/>
      <c r="G98" s="129"/>
      <c r="H98" s="130"/>
      <c r="J98" s="126" t="str">
        <f>'Salary Calculations'!M86</f>
        <v>#N/A</v>
      </c>
      <c r="M98" s="79">
        <f>'Equity Calculations'!R86</f>
        <v>0</v>
      </c>
    </row>
    <row r="99">
      <c r="A99" s="67">
        <v>89.0</v>
      </c>
      <c r="B99" s="129"/>
      <c r="C99" s="129"/>
      <c r="D99" s="129"/>
      <c r="E99" s="129"/>
      <c r="F99" s="129"/>
      <c r="G99" s="129"/>
      <c r="H99" s="130"/>
      <c r="J99" s="126" t="str">
        <f>'Salary Calculations'!M87</f>
        <v>#N/A</v>
      </c>
      <c r="M99" s="79">
        <f>'Equity Calculations'!R87</f>
        <v>0</v>
      </c>
    </row>
    <row r="100">
      <c r="A100" s="67">
        <v>90.0</v>
      </c>
      <c r="B100" s="129"/>
      <c r="C100" s="129"/>
      <c r="D100" s="129"/>
      <c r="E100" s="129"/>
      <c r="F100" s="129"/>
      <c r="G100" s="129"/>
      <c r="H100" s="130"/>
      <c r="J100" s="126" t="str">
        <f>'Salary Calculations'!M88</f>
        <v>#N/A</v>
      </c>
      <c r="M100" s="79">
        <f>'Equity Calculations'!R88</f>
        <v>0</v>
      </c>
    </row>
    <row r="101">
      <c r="A101" s="67">
        <v>91.0</v>
      </c>
      <c r="B101" s="129"/>
      <c r="C101" s="129"/>
      <c r="D101" s="129"/>
      <c r="E101" s="129"/>
      <c r="F101" s="129"/>
      <c r="G101" s="129"/>
      <c r="H101" s="130"/>
      <c r="J101" s="126" t="str">
        <f>'Salary Calculations'!M89</f>
        <v>#N/A</v>
      </c>
      <c r="M101" s="79">
        <f>'Equity Calculations'!R89</f>
        <v>0</v>
      </c>
    </row>
    <row r="102">
      <c r="A102" s="67">
        <v>92.0</v>
      </c>
      <c r="B102" s="129"/>
      <c r="C102" s="129"/>
      <c r="D102" s="129"/>
      <c r="E102" s="129"/>
      <c r="F102" s="129"/>
      <c r="G102" s="129"/>
      <c r="H102" s="130"/>
      <c r="J102" s="126" t="str">
        <f>'Salary Calculations'!M90</f>
        <v>#N/A</v>
      </c>
      <c r="M102" s="79">
        <f>'Equity Calculations'!R90</f>
        <v>0</v>
      </c>
    </row>
    <row r="103">
      <c r="A103" s="67">
        <v>93.0</v>
      </c>
      <c r="B103" s="129"/>
      <c r="C103" s="129"/>
      <c r="D103" s="129"/>
      <c r="E103" s="129"/>
      <c r="F103" s="129"/>
      <c r="G103" s="129"/>
      <c r="H103" s="130"/>
      <c r="J103" s="126" t="str">
        <f>'Salary Calculations'!M91</f>
        <v>#N/A</v>
      </c>
      <c r="M103" s="79">
        <f>'Equity Calculations'!R91</f>
        <v>0</v>
      </c>
    </row>
    <row r="104">
      <c r="A104" s="67">
        <v>94.0</v>
      </c>
      <c r="B104" s="129"/>
      <c r="C104" s="129"/>
      <c r="D104" s="129"/>
      <c r="E104" s="129"/>
      <c r="F104" s="129"/>
      <c r="G104" s="129"/>
      <c r="H104" s="130"/>
      <c r="J104" s="126" t="str">
        <f>'Salary Calculations'!M92</f>
        <v>#N/A</v>
      </c>
      <c r="M104" s="79">
        <f>'Equity Calculations'!R92</f>
        <v>0</v>
      </c>
    </row>
    <row r="105">
      <c r="A105" s="67">
        <v>95.0</v>
      </c>
      <c r="B105" s="129"/>
      <c r="C105" s="129"/>
      <c r="D105" s="129"/>
      <c r="E105" s="129"/>
      <c r="F105" s="129"/>
      <c r="G105" s="129"/>
      <c r="H105" s="130"/>
      <c r="J105" s="126" t="str">
        <f>'Salary Calculations'!M93</f>
        <v>#N/A</v>
      </c>
      <c r="M105" s="79">
        <f>'Equity Calculations'!R93</f>
        <v>0</v>
      </c>
    </row>
    <row r="106">
      <c r="A106" s="67">
        <v>96.0</v>
      </c>
      <c r="B106" s="129"/>
      <c r="C106" s="129"/>
      <c r="D106" s="129"/>
      <c r="E106" s="129"/>
      <c r="F106" s="129"/>
      <c r="G106" s="129"/>
      <c r="H106" s="130"/>
      <c r="J106" s="126" t="str">
        <f>'Salary Calculations'!M94</f>
        <v>#N/A</v>
      </c>
      <c r="M106" s="79">
        <f>'Equity Calculations'!R94</f>
        <v>0</v>
      </c>
    </row>
    <row r="107">
      <c r="A107" s="67">
        <v>97.0</v>
      </c>
      <c r="B107" s="129"/>
      <c r="C107" s="129"/>
      <c r="D107" s="129"/>
      <c r="E107" s="129"/>
      <c r="F107" s="129"/>
      <c r="G107" s="129"/>
      <c r="H107" s="130"/>
      <c r="J107" s="126" t="str">
        <f>'Salary Calculations'!M95</f>
        <v>#N/A</v>
      </c>
      <c r="M107" s="79">
        <f>'Equity Calculations'!R95</f>
        <v>0</v>
      </c>
    </row>
    <row r="108">
      <c r="A108" s="67">
        <v>95.0</v>
      </c>
      <c r="B108" s="129"/>
      <c r="C108" s="129"/>
      <c r="D108" s="129"/>
      <c r="E108" s="129"/>
      <c r="F108" s="129"/>
      <c r="G108" s="129"/>
      <c r="H108" s="130"/>
      <c r="J108" s="126" t="str">
        <f>'Salary Calculations'!M96</f>
        <v>#N/A</v>
      </c>
      <c r="M108" s="79">
        <f>'Equity Calculations'!R96</f>
        <v>0</v>
      </c>
    </row>
    <row r="109">
      <c r="A109" s="67">
        <v>96.0</v>
      </c>
      <c r="B109" s="129"/>
      <c r="C109" s="129"/>
      <c r="D109" s="129"/>
      <c r="E109" s="129"/>
      <c r="F109" s="129"/>
      <c r="G109" s="129"/>
      <c r="H109" s="130"/>
      <c r="J109" s="126" t="str">
        <f>'Salary Calculations'!M97</f>
        <v>#N/A</v>
      </c>
      <c r="M109" s="79">
        <f>'Equity Calculations'!R97</f>
        <v>0</v>
      </c>
    </row>
    <row r="110">
      <c r="A110" s="67">
        <v>96.0</v>
      </c>
      <c r="B110" s="129"/>
      <c r="C110" s="129"/>
      <c r="D110" s="129"/>
      <c r="E110" s="129"/>
      <c r="F110" s="129"/>
      <c r="G110" s="129"/>
      <c r="H110" s="130"/>
      <c r="J110" s="126" t="str">
        <f>'Salary Calculations'!M98</f>
        <v>#N/A</v>
      </c>
      <c r="M110" s="79">
        <f>'Equity Calculations'!R98</f>
        <v>0</v>
      </c>
    </row>
    <row r="111">
      <c r="A111" s="67">
        <v>97.0</v>
      </c>
      <c r="B111" s="129"/>
      <c r="C111" s="129"/>
      <c r="D111" s="129"/>
      <c r="E111" s="129"/>
      <c r="F111" s="129"/>
      <c r="G111" s="129"/>
      <c r="H111" s="130"/>
      <c r="J111" s="126" t="str">
        <f>'Salary Calculations'!M99</f>
        <v>#N/A</v>
      </c>
      <c r="M111" s="79">
        <f>'Equity Calculations'!R99</f>
        <v>0</v>
      </c>
    </row>
    <row r="112">
      <c r="A112" s="67">
        <v>98.0</v>
      </c>
      <c r="B112" s="129"/>
      <c r="C112" s="129"/>
      <c r="D112" s="129"/>
      <c r="E112" s="129"/>
      <c r="F112" s="129"/>
      <c r="G112" s="129"/>
      <c r="H112" s="130"/>
      <c r="J112" s="126" t="str">
        <f>'Salary Calculations'!M100</f>
        <v>#N/A</v>
      </c>
      <c r="M112" s="79">
        <f>'Equity Calculations'!R100</f>
        <v>0</v>
      </c>
    </row>
    <row r="113">
      <c r="A113" s="67">
        <v>99.0</v>
      </c>
      <c r="B113" s="129"/>
      <c r="C113" s="129"/>
      <c r="D113" s="129"/>
      <c r="E113" s="129"/>
      <c r="F113" s="129"/>
      <c r="G113" s="129"/>
      <c r="H113" s="130"/>
      <c r="J113" s="126" t="str">
        <f>'Salary Calculations'!M101</f>
        <v>#N/A</v>
      </c>
      <c r="M113" s="79">
        <f>'Equity Calculations'!R101</f>
        <v>0</v>
      </c>
    </row>
    <row r="114">
      <c r="A114" s="67">
        <v>100.0</v>
      </c>
      <c r="B114" s="129"/>
      <c r="C114" s="129"/>
      <c r="D114" s="129"/>
      <c r="E114" s="129"/>
      <c r="F114" s="129"/>
      <c r="G114" s="129"/>
      <c r="H114" s="130"/>
      <c r="J114" s="126" t="str">
        <f>'Salary Calculations'!M102</f>
        <v>#N/A</v>
      </c>
      <c r="M114" s="79">
        <f>'Equity Calculations'!R102</f>
        <v>0</v>
      </c>
    </row>
    <row r="115">
      <c r="A115" s="67">
        <v>101.0</v>
      </c>
      <c r="B115" s="129"/>
      <c r="C115" s="129"/>
      <c r="D115" s="129"/>
      <c r="E115" s="129"/>
      <c r="F115" s="129"/>
      <c r="G115" s="129"/>
      <c r="H115" s="130"/>
      <c r="J115" s="126" t="str">
        <f>'Salary Calculations'!M103</f>
        <v>#N/A</v>
      </c>
      <c r="M115" s="79">
        <f>'Equity Calculations'!R103</f>
        <v>0</v>
      </c>
    </row>
    <row r="116">
      <c r="A116" s="67">
        <v>102.0</v>
      </c>
      <c r="B116" s="129"/>
      <c r="C116" s="129"/>
      <c r="D116" s="129"/>
      <c r="E116" s="129"/>
      <c r="F116" s="129"/>
      <c r="G116" s="129"/>
      <c r="H116" s="130"/>
      <c r="J116" s="126" t="str">
        <f>'Salary Calculations'!M104</f>
        <v>#N/A</v>
      </c>
      <c r="M116" s="79">
        <f>'Equity Calculations'!R104</f>
        <v>0</v>
      </c>
    </row>
    <row r="117">
      <c r="A117" s="67">
        <v>103.0</v>
      </c>
      <c r="B117" s="129"/>
      <c r="C117" s="129"/>
      <c r="D117" s="129"/>
      <c r="E117" s="129"/>
      <c r="F117" s="129"/>
      <c r="G117" s="129"/>
      <c r="H117" s="130"/>
      <c r="J117" s="126" t="str">
        <f>'Salary Calculations'!M105</f>
        <v>#N/A</v>
      </c>
      <c r="M117" s="79">
        <f>'Equity Calculations'!R105</f>
        <v>0</v>
      </c>
    </row>
    <row r="118">
      <c r="A118" s="67">
        <v>104.0</v>
      </c>
      <c r="B118" s="129"/>
      <c r="C118" s="129"/>
      <c r="D118" s="129"/>
      <c r="E118" s="129"/>
      <c r="F118" s="129"/>
      <c r="G118" s="129"/>
      <c r="H118" s="130"/>
      <c r="J118" s="126" t="str">
        <f>'Salary Calculations'!M106</f>
        <v>#N/A</v>
      </c>
      <c r="M118" s="79">
        <f>'Equity Calculations'!R106</f>
        <v>0</v>
      </c>
    </row>
    <row r="119">
      <c r="A119" s="67">
        <v>105.0</v>
      </c>
      <c r="B119" s="129"/>
      <c r="C119" s="129"/>
      <c r="D119" s="129"/>
      <c r="E119" s="129"/>
      <c r="F119" s="129"/>
      <c r="G119" s="129"/>
      <c r="H119" s="130"/>
      <c r="J119" s="126" t="str">
        <f>'Salary Calculations'!M107</f>
        <v>#N/A</v>
      </c>
      <c r="M119" s="79">
        <f>'Equity Calculations'!R107</f>
        <v>0</v>
      </c>
    </row>
    <row r="120">
      <c r="A120" s="67">
        <v>106.0</v>
      </c>
      <c r="B120" s="133" t="s">
        <v>174</v>
      </c>
      <c r="J120" s="126" t="str">
        <f>'Salary Calculations'!M108</f>
        <v>#N/A</v>
      </c>
      <c r="M120" s="79">
        <f>'Equity Calculations'!R108</f>
        <v>0</v>
      </c>
    </row>
    <row r="121">
      <c r="A121" s="67">
        <v>107.0</v>
      </c>
      <c r="B121" s="129"/>
      <c r="C121" s="129"/>
      <c r="D121" s="129"/>
      <c r="E121" s="129"/>
      <c r="F121" s="129"/>
      <c r="G121" s="129"/>
      <c r="H121" s="130"/>
      <c r="J121" s="126" t="str">
        <f>'Salary Calculations'!M109</f>
        <v>#N/A</v>
      </c>
      <c r="M121" s="79">
        <f>'Equity Calculations'!R109</f>
        <v>0</v>
      </c>
    </row>
    <row r="122">
      <c r="A122" s="67">
        <v>108.0</v>
      </c>
      <c r="B122" s="129"/>
      <c r="C122" s="129"/>
      <c r="D122" s="129"/>
      <c r="E122" s="129"/>
      <c r="F122" s="129"/>
      <c r="G122" s="129"/>
      <c r="H122" s="130"/>
      <c r="J122" s="126" t="str">
        <f>'Salary Calculations'!M110</f>
        <v>#N/A</v>
      </c>
      <c r="M122" s="79">
        <f>'Equity Calculations'!R110</f>
        <v>0</v>
      </c>
    </row>
    <row r="123">
      <c r="A123" s="67">
        <v>109.0</v>
      </c>
      <c r="B123" s="129"/>
      <c r="C123" s="129"/>
      <c r="D123" s="129"/>
      <c r="E123" s="129"/>
      <c r="F123" s="129"/>
      <c r="G123" s="129"/>
      <c r="H123" s="130"/>
      <c r="J123" s="126" t="str">
        <f>'Salary Calculations'!M111</f>
        <v>#N/A</v>
      </c>
      <c r="M123" s="79">
        <f>'Equity Calculations'!R111</f>
        <v>0</v>
      </c>
    </row>
    <row r="124">
      <c r="A124" s="67">
        <v>110.0</v>
      </c>
      <c r="B124" s="129"/>
      <c r="C124" s="129"/>
      <c r="D124" s="129"/>
      <c r="E124" s="129"/>
      <c r="F124" s="129"/>
      <c r="G124" s="129"/>
      <c r="H124" s="130"/>
      <c r="J124" s="126" t="str">
        <f>'Salary Calculations'!M112</f>
        <v>#N/A</v>
      </c>
      <c r="M124" s="79">
        <f>'Equity Calculations'!R112</f>
        <v>0</v>
      </c>
    </row>
    <row r="125">
      <c r="A125" s="67">
        <v>111.0</v>
      </c>
      <c r="B125" s="129"/>
      <c r="C125" s="129"/>
      <c r="D125" s="129"/>
      <c r="E125" s="129"/>
      <c r="F125" s="129"/>
      <c r="G125" s="129"/>
      <c r="H125" s="130"/>
      <c r="J125" s="126" t="str">
        <f>'Salary Calculations'!M113</f>
        <v>#N/A</v>
      </c>
      <c r="M125" s="79">
        <f>'Equity Calculations'!R113</f>
        <v>0</v>
      </c>
    </row>
    <row r="126">
      <c r="A126" s="67">
        <v>112.0</v>
      </c>
      <c r="B126" s="129"/>
      <c r="C126" s="129"/>
      <c r="D126" s="129"/>
      <c r="E126" s="129"/>
      <c r="F126" s="129"/>
      <c r="G126" s="129"/>
      <c r="H126" s="130"/>
      <c r="J126" s="126" t="str">
        <f>'Salary Calculations'!M114</f>
        <v>#N/A</v>
      </c>
      <c r="M126" s="79">
        <f>'Equity Calculations'!R114</f>
        <v>0</v>
      </c>
    </row>
    <row r="127">
      <c r="A127" s="67">
        <v>113.0</v>
      </c>
      <c r="B127" s="129"/>
      <c r="C127" s="129"/>
      <c r="D127" s="129"/>
      <c r="E127" s="129"/>
      <c r="F127" s="129"/>
      <c r="G127" s="129"/>
      <c r="H127" s="130"/>
      <c r="J127" s="126" t="str">
        <f>'Salary Calculations'!M115</f>
        <v>#N/A</v>
      </c>
      <c r="M127" s="79">
        <f>'Equity Calculations'!R115</f>
        <v>0</v>
      </c>
    </row>
    <row r="128">
      <c r="A128" s="67">
        <v>114.0</v>
      </c>
      <c r="B128" s="129"/>
      <c r="C128" s="129"/>
      <c r="D128" s="129"/>
      <c r="E128" s="129"/>
      <c r="F128" s="129"/>
      <c r="G128" s="129"/>
      <c r="H128" s="130"/>
      <c r="J128" s="126" t="str">
        <f>'Salary Calculations'!M116</f>
        <v>#N/A</v>
      </c>
      <c r="M128" s="79">
        <f>'Equity Calculations'!R116</f>
        <v>0</v>
      </c>
    </row>
    <row r="129">
      <c r="A129" s="67">
        <v>115.0</v>
      </c>
      <c r="B129" s="129"/>
      <c r="C129" s="129"/>
      <c r="D129" s="129"/>
      <c r="E129" s="129"/>
      <c r="F129" s="129"/>
      <c r="G129" s="129"/>
      <c r="H129" s="130"/>
      <c r="J129" s="126" t="str">
        <f>'Salary Calculations'!M117</f>
        <v>#N/A</v>
      </c>
      <c r="M129" s="79">
        <f>'Equity Calculations'!R117</f>
        <v>0</v>
      </c>
    </row>
    <row r="130">
      <c r="A130" s="67">
        <v>116.0</v>
      </c>
      <c r="B130" s="129"/>
      <c r="C130" s="129"/>
      <c r="D130" s="129"/>
      <c r="E130" s="129"/>
      <c r="F130" s="129"/>
      <c r="G130" s="129"/>
      <c r="H130" s="130"/>
      <c r="J130" s="126" t="str">
        <f>'Salary Calculations'!M118</f>
        <v>#N/A</v>
      </c>
      <c r="M130" s="79">
        <f>'Equity Calculations'!R118</f>
        <v>0</v>
      </c>
    </row>
    <row r="131">
      <c r="A131" s="67">
        <v>117.0</v>
      </c>
      <c r="B131" s="129"/>
      <c r="C131" s="129"/>
      <c r="D131" s="129"/>
      <c r="E131" s="129"/>
      <c r="F131" s="129"/>
      <c r="G131" s="129"/>
      <c r="H131" s="130"/>
      <c r="J131" s="126" t="str">
        <f>'Salary Calculations'!M119</f>
        <v>#N/A</v>
      </c>
      <c r="M131" s="79">
        <f>'Equity Calculations'!R119</f>
        <v>0</v>
      </c>
    </row>
    <row r="132">
      <c r="A132" s="67">
        <v>118.0</v>
      </c>
      <c r="B132" s="129"/>
      <c r="C132" s="129"/>
      <c r="D132" s="129"/>
      <c r="E132" s="129"/>
      <c r="F132" s="129"/>
      <c r="G132" s="129"/>
      <c r="H132" s="130"/>
      <c r="J132" s="126" t="str">
        <f>'Salary Calculations'!M120</f>
        <v>#N/A</v>
      </c>
      <c r="M132" s="79">
        <f>'Equity Calculations'!R120</f>
        <v>0</v>
      </c>
    </row>
    <row r="133">
      <c r="A133" s="67">
        <v>119.0</v>
      </c>
      <c r="B133" s="129"/>
      <c r="C133" s="129"/>
      <c r="D133" s="129"/>
      <c r="E133" s="129"/>
      <c r="F133" s="129"/>
      <c r="G133" s="129"/>
      <c r="H133" s="130"/>
      <c r="J133" s="126" t="str">
        <f>'Salary Calculations'!M121</f>
        <v>#N/A</v>
      </c>
      <c r="M133" s="79">
        <f>'Equity Calculations'!R121</f>
        <v>0</v>
      </c>
    </row>
    <row r="134">
      <c r="A134" s="67">
        <v>120.0</v>
      </c>
      <c r="B134" s="129"/>
      <c r="C134" s="129"/>
      <c r="D134" s="129"/>
      <c r="E134" s="129"/>
      <c r="F134" s="129"/>
      <c r="G134" s="129"/>
      <c r="H134" s="130"/>
      <c r="J134" s="126" t="str">
        <f>'Salary Calculations'!M122</f>
        <v>#N/A</v>
      </c>
      <c r="M134" s="79">
        <f>'Equity Calculations'!R122</f>
        <v>0</v>
      </c>
    </row>
    <row r="135">
      <c r="A135" s="67">
        <v>117.0</v>
      </c>
      <c r="B135" s="129"/>
      <c r="C135" s="129"/>
      <c r="D135" s="129"/>
      <c r="E135" s="129"/>
      <c r="F135" s="129"/>
      <c r="G135" s="129"/>
      <c r="H135" s="130"/>
      <c r="J135" s="126" t="str">
        <f>'Salary Calculations'!M123</f>
        <v>#N/A</v>
      </c>
      <c r="M135" s="79">
        <f>'Equity Calculations'!R123</f>
        <v>0</v>
      </c>
    </row>
    <row r="136">
      <c r="A136" s="67">
        <v>118.0</v>
      </c>
      <c r="B136" s="129"/>
      <c r="C136" s="129"/>
      <c r="D136" s="129"/>
      <c r="E136" s="129"/>
      <c r="F136" s="129"/>
      <c r="G136" s="129"/>
      <c r="H136" s="130"/>
      <c r="J136" s="126" t="str">
        <f>'Salary Calculations'!M124</f>
        <v>#N/A</v>
      </c>
      <c r="M136" s="79">
        <f>'Equity Calculations'!R124</f>
        <v>0</v>
      </c>
    </row>
    <row r="137">
      <c r="A137" s="67">
        <v>119.0</v>
      </c>
      <c r="B137" s="129"/>
      <c r="C137" s="129"/>
      <c r="D137" s="129"/>
      <c r="E137" s="129"/>
      <c r="F137" s="129"/>
      <c r="G137" s="129"/>
      <c r="H137" s="130"/>
      <c r="J137" s="126" t="str">
        <f>'Salary Calculations'!M125</f>
        <v>#N/A</v>
      </c>
      <c r="M137" s="79">
        <f>'Equity Calculations'!R125</f>
        <v>0</v>
      </c>
    </row>
    <row r="138">
      <c r="A138" s="67">
        <v>120.0</v>
      </c>
      <c r="B138" s="129"/>
      <c r="C138" s="129"/>
      <c r="D138" s="129"/>
      <c r="E138" s="129"/>
      <c r="F138" s="129"/>
      <c r="G138" s="129"/>
      <c r="H138" s="130"/>
      <c r="J138" s="126" t="str">
        <f>'Salary Calculations'!M126</f>
        <v>#N/A</v>
      </c>
      <c r="M138" s="79">
        <f>'Equity Calculations'!R126</f>
        <v>0</v>
      </c>
    </row>
    <row r="139">
      <c r="A139" s="67">
        <v>121.0</v>
      </c>
      <c r="B139" s="129"/>
      <c r="C139" s="129"/>
      <c r="D139" s="129"/>
      <c r="E139" s="129"/>
      <c r="F139" s="129"/>
      <c r="G139" s="129"/>
      <c r="H139" s="134"/>
      <c r="J139" s="126" t="str">
        <f>'Salary Calculations'!M127</f>
        <v>#N/A</v>
      </c>
      <c r="M139" s="79">
        <f>'Equity Calculations'!R127</f>
        <v>0</v>
      </c>
    </row>
    <row r="140">
      <c r="A140" s="67">
        <v>122.0</v>
      </c>
      <c r="B140" s="129"/>
      <c r="C140" s="129"/>
      <c r="D140" s="129"/>
      <c r="E140" s="129"/>
      <c r="F140" s="129"/>
      <c r="G140" s="129"/>
      <c r="H140" s="134"/>
      <c r="J140" s="126" t="str">
        <f>'Salary Calculations'!M128</f>
        <v>#N/A</v>
      </c>
      <c r="M140" s="79">
        <f>'Equity Calculations'!R128</f>
        <v>0</v>
      </c>
    </row>
    <row r="141">
      <c r="A141" s="67">
        <v>123.0</v>
      </c>
      <c r="B141" s="129"/>
      <c r="C141" s="129"/>
      <c r="D141" s="129"/>
      <c r="E141" s="129"/>
      <c r="F141" s="129"/>
      <c r="G141" s="129"/>
      <c r="H141" s="134"/>
      <c r="J141" s="126" t="str">
        <f>'Salary Calculations'!M129</f>
        <v>#N/A</v>
      </c>
      <c r="M141" s="79">
        <f>'Equity Calculations'!R129</f>
        <v>0</v>
      </c>
    </row>
    <row r="142">
      <c r="A142" s="67">
        <v>123.0</v>
      </c>
      <c r="B142" s="129"/>
      <c r="C142" s="129"/>
      <c r="D142" s="129"/>
      <c r="E142" s="129"/>
      <c r="F142" s="129"/>
      <c r="G142" s="129"/>
      <c r="H142" s="134"/>
      <c r="J142" s="126" t="str">
        <f>'Salary Calculations'!M130</f>
        <v>#N/A</v>
      </c>
      <c r="M142" s="79">
        <f>'Equity Calculations'!R130</f>
        <v>0</v>
      </c>
    </row>
    <row r="143">
      <c r="A143" s="67">
        <v>124.0</v>
      </c>
      <c r="B143" s="129"/>
      <c r="C143" s="129"/>
      <c r="D143" s="129"/>
      <c r="E143" s="129"/>
      <c r="F143" s="129"/>
      <c r="G143" s="129"/>
      <c r="H143" s="134"/>
      <c r="J143" s="126" t="str">
        <f>'Salary Calculations'!M131</f>
        <v>#N/A</v>
      </c>
      <c r="M143" s="79">
        <f>'Equity Calculations'!R131</f>
        <v>0</v>
      </c>
    </row>
    <row r="144">
      <c r="A144" s="67">
        <v>125.0</v>
      </c>
      <c r="B144" s="129"/>
      <c r="C144" s="129"/>
      <c r="D144" s="129"/>
      <c r="E144" s="129"/>
      <c r="F144" s="129"/>
      <c r="G144" s="129"/>
      <c r="H144" s="134"/>
      <c r="J144" s="126" t="str">
        <f>'Salary Calculations'!M132</f>
        <v>#N/A</v>
      </c>
      <c r="M144" s="79">
        <f>'Equity Calculations'!R132</f>
        <v>0</v>
      </c>
    </row>
    <row r="145">
      <c r="A145" s="67">
        <v>126.0</v>
      </c>
      <c r="B145" s="129"/>
      <c r="C145" s="129"/>
      <c r="D145" s="129"/>
      <c r="E145" s="129"/>
      <c r="F145" s="129"/>
      <c r="G145" s="129"/>
      <c r="H145" s="134"/>
      <c r="J145" s="126" t="str">
        <f>'Salary Calculations'!M133</f>
        <v>#N/A</v>
      </c>
      <c r="M145" s="79">
        <f>'Equity Calculations'!R133</f>
        <v>0</v>
      </c>
    </row>
    <row r="146">
      <c r="A146" s="67">
        <v>127.0</v>
      </c>
      <c r="B146" s="129"/>
      <c r="C146" s="129"/>
      <c r="D146" s="129"/>
      <c r="E146" s="129"/>
      <c r="F146" s="129"/>
      <c r="G146" s="129"/>
      <c r="H146" s="134"/>
      <c r="J146" s="126" t="str">
        <f>'Salary Calculations'!M134</f>
        <v>#N/A</v>
      </c>
      <c r="M146" s="79">
        <f>'Equity Calculations'!R134</f>
        <v>0</v>
      </c>
    </row>
    <row r="147">
      <c r="A147" s="67">
        <v>128.0</v>
      </c>
      <c r="B147" s="129"/>
      <c r="C147" s="129"/>
      <c r="D147" s="129"/>
      <c r="E147" s="129"/>
      <c r="F147" s="129"/>
      <c r="G147" s="129"/>
      <c r="H147" s="134"/>
      <c r="J147" s="126" t="str">
        <f>'Salary Calculations'!M135</f>
        <v>#N/A</v>
      </c>
      <c r="M147" s="79">
        <f>'Equity Calculations'!R135</f>
        <v>0</v>
      </c>
    </row>
    <row r="148">
      <c r="A148" s="67">
        <v>129.0</v>
      </c>
      <c r="B148" s="129"/>
      <c r="C148" s="129"/>
      <c r="D148" s="129"/>
      <c r="E148" s="129"/>
      <c r="F148" s="129"/>
      <c r="G148" s="129"/>
      <c r="H148" s="134"/>
      <c r="J148" s="126" t="str">
        <f>'Salary Calculations'!M136</f>
        <v>#N/A</v>
      </c>
      <c r="M148" s="79">
        <f>'Equity Calculations'!R136</f>
        <v>0</v>
      </c>
    </row>
    <row r="149">
      <c r="A149" s="67">
        <v>130.0</v>
      </c>
      <c r="B149" s="129"/>
      <c r="C149" s="129"/>
      <c r="D149" s="129"/>
      <c r="E149" s="129"/>
      <c r="F149" s="129"/>
      <c r="G149" s="129"/>
      <c r="H149" s="134"/>
      <c r="J149" s="126" t="str">
        <f>'Salary Calculations'!M137</f>
        <v>#N/A</v>
      </c>
      <c r="M149" s="79">
        <f>'Equity Calculations'!R137</f>
        <v>0</v>
      </c>
    </row>
    <row r="150">
      <c r="A150" s="67">
        <v>131.0</v>
      </c>
      <c r="B150" s="129"/>
      <c r="C150" s="129"/>
      <c r="D150" s="129"/>
      <c r="E150" s="129"/>
      <c r="F150" s="129"/>
      <c r="G150" s="129"/>
      <c r="H150" s="134"/>
      <c r="J150" s="126" t="str">
        <f>'Salary Calculations'!M138</f>
        <v>#N/A</v>
      </c>
      <c r="M150" s="79">
        <f>'Equity Calculations'!R138</f>
        <v>0</v>
      </c>
    </row>
    <row r="151">
      <c r="A151" s="67">
        <v>132.0</v>
      </c>
      <c r="B151" s="129"/>
      <c r="C151" s="129"/>
      <c r="D151" s="129"/>
      <c r="E151" s="129"/>
      <c r="F151" s="129"/>
      <c r="G151" s="129"/>
      <c r="H151" s="134"/>
      <c r="J151" s="126" t="str">
        <f>'Salary Calculations'!M139</f>
        <v>#N/A</v>
      </c>
      <c r="M151" s="79">
        <f>'Equity Calculations'!R139</f>
        <v>0</v>
      </c>
    </row>
    <row r="152">
      <c r="A152" s="67">
        <v>133.0</v>
      </c>
      <c r="B152" s="129"/>
      <c r="C152" s="129"/>
      <c r="D152" s="129"/>
      <c r="E152" s="129"/>
      <c r="F152" s="129"/>
      <c r="G152" s="129"/>
      <c r="H152" s="134"/>
      <c r="J152" s="126" t="str">
        <f>'Salary Calculations'!M140</f>
        <v>#N/A</v>
      </c>
      <c r="M152" s="79">
        <f>'Equity Calculations'!R140</f>
        <v>0</v>
      </c>
    </row>
    <row r="153">
      <c r="A153" s="67">
        <v>134.0</v>
      </c>
      <c r="B153" s="129"/>
      <c r="C153" s="129"/>
      <c r="D153" s="129"/>
      <c r="E153" s="129"/>
      <c r="F153" s="129"/>
      <c r="G153" s="129"/>
      <c r="H153" s="134"/>
      <c r="J153" s="126" t="str">
        <f>'Salary Calculations'!M141</f>
        <v>#N/A</v>
      </c>
      <c r="M153" s="79">
        <f>'Equity Calculations'!R141</f>
        <v>0</v>
      </c>
    </row>
    <row r="154">
      <c r="A154" s="67">
        <v>135.0</v>
      </c>
      <c r="B154" s="129"/>
      <c r="C154" s="129"/>
      <c r="D154" s="129"/>
      <c r="E154" s="129"/>
      <c r="F154" s="129"/>
      <c r="G154" s="129"/>
      <c r="H154" s="134"/>
      <c r="J154" s="126" t="str">
        <f>'Salary Calculations'!M142</f>
        <v>#N/A</v>
      </c>
      <c r="M154" s="79">
        <f>'Equity Calculations'!R142</f>
        <v>0</v>
      </c>
    </row>
    <row r="155">
      <c r="A155" s="67">
        <v>136.0</v>
      </c>
      <c r="B155" s="129"/>
      <c r="C155" s="129"/>
      <c r="D155" s="129"/>
      <c r="E155" s="129"/>
      <c r="F155" s="129"/>
      <c r="G155" s="129"/>
      <c r="H155" s="134"/>
      <c r="J155" s="126" t="str">
        <f>'Salary Calculations'!M143</f>
        <v>#N/A</v>
      </c>
      <c r="M155" s="79">
        <f>'Equity Calculations'!R143</f>
        <v>0</v>
      </c>
    </row>
    <row r="156">
      <c r="A156" s="67">
        <v>137.0</v>
      </c>
      <c r="B156" s="129"/>
      <c r="C156" s="129"/>
      <c r="D156" s="129"/>
      <c r="E156" s="129"/>
      <c r="F156" s="129"/>
      <c r="G156" s="129"/>
      <c r="H156" s="134"/>
      <c r="J156" s="126" t="str">
        <f>'Salary Calculations'!M144</f>
        <v>#N/A</v>
      </c>
      <c r="M156" s="79">
        <f>'Equity Calculations'!R144</f>
        <v>0</v>
      </c>
    </row>
    <row r="157">
      <c r="A157" s="67">
        <v>138.0</v>
      </c>
      <c r="B157" s="129"/>
      <c r="C157" s="129"/>
      <c r="D157" s="129"/>
      <c r="E157" s="129"/>
      <c r="F157" s="129"/>
      <c r="G157" s="129"/>
      <c r="H157" s="134"/>
      <c r="J157" s="126" t="str">
        <f>'Salary Calculations'!M145</f>
        <v>#N/A</v>
      </c>
      <c r="M157" s="79">
        <f>'Equity Calculations'!R145</f>
        <v>0</v>
      </c>
    </row>
    <row r="158">
      <c r="A158" s="67">
        <v>139.0</v>
      </c>
      <c r="B158" s="129"/>
      <c r="C158" s="129"/>
      <c r="D158" s="129"/>
      <c r="E158" s="129"/>
      <c r="F158" s="129"/>
      <c r="G158" s="129"/>
      <c r="H158" s="134"/>
      <c r="J158" s="126" t="str">
        <f>'Salary Calculations'!M146</f>
        <v>#N/A</v>
      </c>
      <c r="M158" s="79">
        <f>'Equity Calculations'!R146</f>
        <v>0</v>
      </c>
    </row>
    <row r="159">
      <c r="A159" s="67">
        <v>140.0</v>
      </c>
      <c r="B159" s="129"/>
      <c r="C159" s="129"/>
      <c r="D159" s="129"/>
      <c r="E159" s="129"/>
      <c r="F159" s="129"/>
      <c r="G159" s="129"/>
      <c r="H159" s="134"/>
      <c r="J159" s="126" t="str">
        <f>'Salary Calculations'!M147</f>
        <v>#N/A</v>
      </c>
      <c r="M159" s="79">
        <f>'Equity Calculations'!R147</f>
        <v>0</v>
      </c>
    </row>
    <row r="160">
      <c r="A160" s="67">
        <v>141.0</v>
      </c>
      <c r="B160" s="129"/>
      <c r="C160" s="129"/>
      <c r="D160" s="129"/>
      <c r="E160" s="129"/>
      <c r="F160" s="129"/>
      <c r="G160" s="129"/>
      <c r="H160" s="134"/>
      <c r="J160" s="126" t="str">
        <f>'Salary Calculations'!M148</f>
        <v>#N/A</v>
      </c>
      <c r="M160" s="79">
        <f>'Equity Calculations'!R148</f>
        <v>0</v>
      </c>
    </row>
    <row r="161">
      <c r="A161" s="67">
        <v>142.0</v>
      </c>
      <c r="B161" s="129"/>
      <c r="C161" s="129"/>
      <c r="D161" s="129"/>
      <c r="E161" s="129"/>
      <c r="F161" s="129"/>
      <c r="G161" s="129"/>
      <c r="H161" s="134"/>
      <c r="J161" s="126" t="str">
        <f>'Salary Calculations'!M149</f>
        <v>#N/A</v>
      </c>
      <c r="M161" s="79">
        <f>'Equity Calculations'!R149</f>
        <v>0</v>
      </c>
    </row>
    <row r="162">
      <c r="A162" s="67">
        <v>143.0</v>
      </c>
      <c r="B162" s="129"/>
      <c r="C162" s="129"/>
      <c r="D162" s="129"/>
      <c r="E162" s="129"/>
      <c r="F162" s="129"/>
      <c r="G162" s="129"/>
      <c r="H162" s="134"/>
      <c r="J162" s="126" t="str">
        <f>'Salary Calculations'!M150</f>
        <v>#N/A</v>
      </c>
      <c r="M162" s="79">
        <f>'Equity Calculations'!R150</f>
        <v>0</v>
      </c>
    </row>
    <row r="163">
      <c r="A163" s="67">
        <v>144.0</v>
      </c>
      <c r="B163" s="129"/>
      <c r="C163" s="129"/>
      <c r="D163" s="129"/>
      <c r="E163" s="129"/>
      <c r="F163" s="129"/>
      <c r="G163" s="129"/>
      <c r="H163" s="134"/>
      <c r="J163" s="126" t="str">
        <f>'Salary Calculations'!M151</f>
        <v>#N/A</v>
      </c>
      <c r="M163" s="79">
        <f>'Equity Calculations'!R151</f>
        <v>0</v>
      </c>
    </row>
    <row r="164">
      <c r="A164" s="67">
        <v>145.0</v>
      </c>
      <c r="B164" s="129"/>
      <c r="C164" s="129"/>
      <c r="D164" s="129"/>
      <c r="E164" s="129"/>
      <c r="F164" s="129"/>
      <c r="G164" s="129"/>
      <c r="H164" s="134"/>
      <c r="J164" s="126" t="str">
        <f>'Salary Calculations'!M152</f>
        <v>#N/A</v>
      </c>
      <c r="M164" s="79">
        <f>'Equity Calculations'!R152</f>
        <v>0</v>
      </c>
    </row>
    <row r="165">
      <c r="A165" s="67">
        <v>146.0</v>
      </c>
      <c r="B165" s="129"/>
      <c r="C165" s="129"/>
      <c r="D165" s="129"/>
      <c r="E165" s="129"/>
      <c r="F165" s="129"/>
      <c r="G165" s="129"/>
      <c r="H165" s="134"/>
      <c r="J165" s="126" t="str">
        <f>'Salary Calculations'!M153</f>
        <v>#N/A</v>
      </c>
      <c r="M165" s="79">
        <f>'Equity Calculations'!R153</f>
        <v>0</v>
      </c>
    </row>
    <row r="166">
      <c r="A166" s="67">
        <v>147.0</v>
      </c>
      <c r="B166" s="129"/>
      <c r="C166" s="129"/>
      <c r="D166" s="129"/>
      <c r="E166" s="129"/>
      <c r="F166" s="129"/>
      <c r="G166" s="129"/>
      <c r="H166" s="134"/>
      <c r="J166" s="126" t="str">
        <f>'Salary Calculations'!M154</f>
        <v>#N/A</v>
      </c>
      <c r="M166" s="79">
        <f>'Equity Calculations'!R154</f>
        <v>0</v>
      </c>
    </row>
    <row r="167">
      <c r="A167" s="67">
        <v>148.0</v>
      </c>
      <c r="B167" s="129"/>
      <c r="C167" s="129"/>
      <c r="D167" s="129"/>
      <c r="E167" s="129"/>
      <c r="F167" s="129"/>
      <c r="G167" s="129"/>
      <c r="H167" s="134"/>
      <c r="J167" s="126" t="str">
        <f>'Salary Calculations'!M155</f>
        <v>#N/A</v>
      </c>
      <c r="M167" s="79">
        <f>'Equity Calculations'!R155</f>
        <v>0</v>
      </c>
    </row>
    <row r="168">
      <c r="A168" s="67">
        <v>149.0</v>
      </c>
      <c r="B168" s="129"/>
      <c r="C168" s="129"/>
      <c r="D168" s="129"/>
      <c r="E168" s="129"/>
      <c r="F168" s="129"/>
      <c r="G168" s="129"/>
      <c r="H168" s="134"/>
      <c r="J168" s="126" t="str">
        <f>'Salary Calculations'!M156</f>
        <v>#N/A</v>
      </c>
      <c r="M168" s="79">
        <f>'Equity Calculations'!R156</f>
        <v>0</v>
      </c>
    </row>
    <row r="169">
      <c r="A169" s="67">
        <v>150.0</v>
      </c>
      <c r="B169" s="129"/>
      <c r="C169" s="129"/>
      <c r="D169" s="129"/>
      <c r="E169" s="129"/>
      <c r="F169" s="129"/>
      <c r="G169" s="129"/>
      <c r="H169" s="134"/>
      <c r="J169" s="126" t="str">
        <f>'Salary Calculations'!M157</f>
        <v>#N/A</v>
      </c>
      <c r="M169" s="79">
        <f>'Equity Calculations'!R157</f>
        <v>0</v>
      </c>
    </row>
    <row r="170">
      <c r="A170" s="67">
        <v>151.0</v>
      </c>
      <c r="B170" s="129"/>
      <c r="C170" s="129"/>
      <c r="D170" s="129"/>
      <c r="E170" s="129"/>
      <c r="F170" s="129"/>
      <c r="G170" s="129"/>
      <c r="H170" s="134"/>
      <c r="J170" s="126" t="str">
        <f>'Salary Calculations'!M158</f>
        <v>#N/A</v>
      </c>
      <c r="M170" s="79">
        <f>'Equity Calculations'!R158</f>
        <v>0</v>
      </c>
    </row>
    <row r="171">
      <c r="A171" s="67">
        <v>152.0</v>
      </c>
      <c r="B171" s="129"/>
      <c r="C171" s="129"/>
      <c r="D171" s="129"/>
      <c r="E171" s="129"/>
      <c r="F171" s="129"/>
      <c r="G171" s="129"/>
      <c r="H171" s="134"/>
      <c r="J171" s="126" t="str">
        <f>'Salary Calculations'!M159</f>
        <v>#N/A</v>
      </c>
      <c r="M171" s="79">
        <f>'Equity Calculations'!R159</f>
        <v>0</v>
      </c>
    </row>
    <row r="172">
      <c r="A172" s="67">
        <v>153.0</v>
      </c>
      <c r="B172" s="129"/>
      <c r="C172" s="129"/>
      <c r="D172" s="129"/>
      <c r="E172" s="129"/>
      <c r="F172" s="129"/>
      <c r="G172" s="129"/>
      <c r="H172" s="134"/>
      <c r="J172" s="126" t="str">
        <f>'Salary Calculations'!M160</f>
        <v>#N/A</v>
      </c>
      <c r="M172" s="79">
        <f>'Equity Calculations'!R160</f>
        <v>0</v>
      </c>
    </row>
    <row r="173">
      <c r="A173" s="67">
        <v>154.0</v>
      </c>
      <c r="B173" s="129"/>
      <c r="C173" s="129"/>
      <c r="D173" s="129"/>
      <c r="E173" s="129"/>
      <c r="F173" s="129"/>
      <c r="G173" s="129"/>
      <c r="H173" s="134"/>
      <c r="J173" s="126" t="str">
        <f>'Salary Calculations'!M161</f>
        <v>#N/A</v>
      </c>
      <c r="M173" s="79">
        <f>'Equity Calculations'!R161</f>
        <v>0</v>
      </c>
    </row>
    <row r="174">
      <c r="A174" s="67">
        <v>155.0</v>
      </c>
      <c r="B174" s="129"/>
      <c r="C174" s="129"/>
      <c r="D174" s="129"/>
      <c r="E174" s="129"/>
      <c r="F174" s="129"/>
      <c r="G174" s="129"/>
      <c r="H174" s="134"/>
      <c r="J174" s="126" t="str">
        <f>'Salary Calculations'!M162</f>
        <v>#N/A</v>
      </c>
      <c r="M174" s="79">
        <f>'Equity Calculations'!R162</f>
        <v>0</v>
      </c>
    </row>
    <row r="175">
      <c r="A175" s="67">
        <v>156.0</v>
      </c>
      <c r="B175" s="129"/>
      <c r="C175" s="129"/>
      <c r="D175" s="129"/>
      <c r="E175" s="129"/>
      <c r="F175" s="129"/>
      <c r="G175" s="129"/>
      <c r="H175" s="134"/>
      <c r="J175" s="126" t="str">
        <f>'Salary Calculations'!M163</f>
        <v>#N/A</v>
      </c>
      <c r="M175" s="79">
        <f>'Equity Calculations'!R163</f>
        <v>0</v>
      </c>
    </row>
    <row r="176">
      <c r="A176" s="67">
        <v>157.0</v>
      </c>
      <c r="B176" s="129"/>
      <c r="C176" s="129"/>
      <c r="D176" s="129"/>
      <c r="E176" s="129"/>
      <c r="F176" s="129"/>
      <c r="G176" s="129"/>
      <c r="H176" s="134"/>
      <c r="J176" s="126" t="str">
        <f>'Salary Calculations'!M164</f>
        <v>#N/A</v>
      </c>
      <c r="M176" s="79">
        <f>'Equity Calculations'!R164</f>
        <v>0</v>
      </c>
    </row>
    <row r="177">
      <c r="A177" s="67">
        <v>158.0</v>
      </c>
      <c r="B177" s="129"/>
      <c r="C177" s="129"/>
      <c r="D177" s="129"/>
      <c r="E177" s="129"/>
      <c r="F177" s="129"/>
      <c r="G177" s="129"/>
      <c r="H177" s="134"/>
      <c r="J177" s="126" t="str">
        <f>'Salary Calculations'!M165</f>
        <v>#N/A</v>
      </c>
      <c r="M177" s="79">
        <f>'Equity Calculations'!R165</f>
        <v>0</v>
      </c>
    </row>
    <row r="178">
      <c r="A178" s="67">
        <v>159.0</v>
      </c>
      <c r="B178" s="129"/>
      <c r="C178" s="129"/>
      <c r="D178" s="129"/>
      <c r="E178" s="129"/>
      <c r="F178" s="129"/>
      <c r="G178" s="129"/>
      <c r="H178" s="134"/>
      <c r="J178" s="126" t="str">
        <f>'Salary Calculations'!M166</f>
        <v>#N/A</v>
      </c>
      <c r="M178" s="79">
        <f>'Equity Calculations'!R166</f>
        <v>0</v>
      </c>
    </row>
    <row r="179">
      <c r="A179" s="67">
        <v>160.0</v>
      </c>
      <c r="B179" s="129"/>
      <c r="C179" s="129"/>
      <c r="D179" s="129"/>
      <c r="E179" s="129"/>
      <c r="F179" s="129"/>
      <c r="G179" s="129"/>
      <c r="H179" s="134"/>
      <c r="J179" s="126" t="str">
        <f>'Salary Calculations'!M167</f>
        <v>#N/A</v>
      </c>
      <c r="M179" s="79">
        <f>'Equity Calculations'!R167</f>
        <v>0</v>
      </c>
    </row>
    <row r="180">
      <c r="A180" s="67">
        <v>161.0</v>
      </c>
      <c r="B180" s="129"/>
      <c r="C180" s="129"/>
      <c r="D180" s="129"/>
      <c r="E180" s="129"/>
      <c r="F180" s="129"/>
      <c r="G180" s="129"/>
      <c r="H180" s="134"/>
      <c r="J180" s="126" t="str">
        <f>'Salary Calculations'!M168</f>
        <v>#N/A</v>
      </c>
      <c r="M180" s="79">
        <f>'Equity Calculations'!R168</f>
        <v>0</v>
      </c>
    </row>
    <row r="181">
      <c r="A181" s="67">
        <v>162.0</v>
      </c>
      <c r="B181" s="129"/>
      <c r="C181" s="129"/>
      <c r="D181" s="129"/>
      <c r="E181" s="129"/>
      <c r="F181" s="129"/>
      <c r="G181" s="129"/>
      <c r="H181" s="134"/>
      <c r="J181" s="126" t="str">
        <f>'Salary Calculations'!M169</f>
        <v>#N/A</v>
      </c>
      <c r="M181" s="79">
        <f>'Equity Calculations'!R169</f>
        <v>0</v>
      </c>
    </row>
    <row r="182">
      <c r="A182" s="67">
        <v>163.0</v>
      </c>
      <c r="B182" s="129"/>
      <c r="C182" s="129"/>
      <c r="D182" s="129"/>
      <c r="E182" s="129"/>
      <c r="F182" s="129"/>
      <c r="G182" s="129"/>
      <c r="H182" s="134"/>
      <c r="J182" s="126" t="str">
        <f>'Salary Calculations'!M170</f>
        <v>#N/A</v>
      </c>
      <c r="M182" s="79">
        <f>'Equity Calculations'!R170</f>
        <v>0</v>
      </c>
    </row>
    <row r="183">
      <c r="A183" s="67">
        <v>164.0</v>
      </c>
      <c r="B183" s="129"/>
      <c r="C183" s="129"/>
      <c r="D183" s="129"/>
      <c r="E183" s="129"/>
      <c r="F183" s="129"/>
      <c r="G183" s="129"/>
      <c r="H183" s="134"/>
      <c r="J183" s="126" t="str">
        <f>'Salary Calculations'!M171</f>
        <v>#N/A</v>
      </c>
      <c r="M183" s="79">
        <f>'Equity Calculations'!R171</f>
        <v>0</v>
      </c>
    </row>
    <row r="184">
      <c r="A184" s="67">
        <v>165.0</v>
      </c>
      <c r="B184" s="129"/>
      <c r="C184" s="129"/>
      <c r="D184" s="129"/>
      <c r="E184" s="129"/>
      <c r="F184" s="129"/>
      <c r="G184" s="129"/>
      <c r="H184" s="134"/>
      <c r="J184" s="126" t="str">
        <f>'Salary Calculations'!M172</f>
        <v>#N/A</v>
      </c>
      <c r="M184" s="79">
        <f>'Equity Calculations'!R172</f>
        <v>0</v>
      </c>
    </row>
    <row r="185">
      <c r="A185" s="67">
        <v>166.0</v>
      </c>
      <c r="B185" s="129"/>
      <c r="C185" s="129"/>
      <c r="D185" s="129"/>
      <c r="E185" s="129"/>
      <c r="F185" s="129"/>
      <c r="G185" s="129"/>
      <c r="H185" s="134"/>
      <c r="J185" s="126" t="str">
        <f>'Salary Calculations'!M173</f>
        <v>#N/A</v>
      </c>
      <c r="M185" s="79">
        <f>'Equity Calculations'!R173</f>
        <v>0</v>
      </c>
    </row>
    <row r="186">
      <c r="A186" s="67">
        <v>167.0</v>
      </c>
      <c r="B186" s="129"/>
      <c r="C186" s="129"/>
      <c r="D186" s="129"/>
      <c r="E186" s="129"/>
      <c r="F186" s="129"/>
      <c r="G186" s="129"/>
      <c r="H186" s="134"/>
      <c r="J186" s="126" t="str">
        <f>'Salary Calculations'!M174</f>
        <v>#N/A</v>
      </c>
      <c r="M186" s="79">
        <f>'Equity Calculations'!R174</f>
        <v>0</v>
      </c>
    </row>
    <row r="187">
      <c r="A187" s="67">
        <v>168.0</v>
      </c>
      <c r="B187" s="129"/>
      <c r="C187" s="129"/>
      <c r="D187" s="129"/>
      <c r="E187" s="129"/>
      <c r="F187" s="129"/>
      <c r="G187" s="129"/>
      <c r="H187" s="134"/>
      <c r="J187" s="126" t="str">
        <f>'Salary Calculations'!M175</f>
        <v>#N/A</v>
      </c>
      <c r="M187" s="79">
        <f>'Equity Calculations'!R175</f>
        <v>0</v>
      </c>
    </row>
    <row r="188">
      <c r="A188" s="67">
        <v>169.0</v>
      </c>
      <c r="B188" s="129"/>
      <c r="C188" s="129"/>
      <c r="D188" s="129"/>
      <c r="E188" s="129"/>
      <c r="F188" s="129"/>
      <c r="G188" s="129"/>
      <c r="H188" s="134"/>
      <c r="J188" s="126" t="str">
        <f>'Salary Calculations'!M176</f>
        <v>#N/A</v>
      </c>
      <c r="M188" s="79">
        <f>'Equity Calculations'!R176</f>
        <v>0</v>
      </c>
    </row>
    <row r="189">
      <c r="A189" s="67">
        <v>170.0</v>
      </c>
      <c r="B189" s="129"/>
      <c r="C189" s="129"/>
      <c r="D189" s="129"/>
      <c r="E189" s="129"/>
      <c r="F189" s="129"/>
      <c r="G189" s="129"/>
      <c r="H189" s="134"/>
      <c r="J189" s="126" t="str">
        <f>'Salary Calculations'!M177</f>
        <v>#N/A</v>
      </c>
      <c r="M189" s="79">
        <f>'Equity Calculations'!R177</f>
        <v>0</v>
      </c>
    </row>
    <row r="190">
      <c r="A190" s="67">
        <v>171.0</v>
      </c>
      <c r="B190" s="129"/>
      <c r="C190" s="129"/>
      <c r="D190" s="129"/>
      <c r="E190" s="129"/>
      <c r="F190" s="129"/>
      <c r="G190" s="129"/>
      <c r="H190" s="134"/>
      <c r="J190" s="126" t="str">
        <f>'Salary Calculations'!M178</f>
        <v>#N/A</v>
      </c>
      <c r="M190" s="79">
        <f>'Equity Calculations'!R178</f>
        <v>0</v>
      </c>
    </row>
    <row r="191">
      <c r="A191" s="67">
        <v>172.0</v>
      </c>
      <c r="B191" s="129"/>
      <c r="C191" s="129"/>
      <c r="D191" s="129"/>
      <c r="E191" s="129"/>
      <c r="F191" s="129"/>
      <c r="G191" s="129"/>
      <c r="H191" s="134"/>
      <c r="J191" s="126" t="str">
        <f>'Salary Calculations'!M179</f>
        <v>#N/A</v>
      </c>
      <c r="M191" s="79">
        <f>'Equity Calculations'!R179</f>
        <v>0</v>
      </c>
    </row>
    <row r="192">
      <c r="A192" s="67">
        <v>173.0</v>
      </c>
      <c r="B192" s="129"/>
      <c r="C192" s="129"/>
      <c r="D192" s="129"/>
      <c r="E192" s="129"/>
      <c r="F192" s="129"/>
      <c r="G192" s="129"/>
      <c r="H192" s="134"/>
      <c r="J192" s="126" t="str">
        <f>'Salary Calculations'!M180</f>
        <v>#N/A</v>
      </c>
      <c r="M192" s="79">
        <f>'Equity Calculations'!R180</f>
        <v>0</v>
      </c>
    </row>
    <row r="193">
      <c r="A193" s="67">
        <v>174.0</v>
      </c>
      <c r="B193" s="129"/>
      <c r="C193" s="129"/>
      <c r="D193" s="129"/>
      <c r="E193" s="129"/>
      <c r="F193" s="129"/>
      <c r="G193" s="129"/>
      <c r="H193" s="134"/>
      <c r="J193" s="126" t="str">
        <f>'Salary Calculations'!M181</f>
        <v>#N/A</v>
      </c>
      <c r="M193" s="79">
        <f>'Equity Calculations'!R181</f>
        <v>0</v>
      </c>
    </row>
    <row r="194">
      <c r="A194" s="67">
        <v>175.0</v>
      </c>
      <c r="B194" s="129"/>
      <c r="C194" s="129"/>
      <c r="D194" s="129"/>
      <c r="E194" s="129"/>
      <c r="F194" s="129"/>
      <c r="G194" s="129"/>
      <c r="H194" s="134"/>
      <c r="J194" s="126" t="str">
        <f>'Salary Calculations'!M182</f>
        <v>#N/A</v>
      </c>
      <c r="M194" s="79">
        <f>'Equity Calculations'!R182</f>
        <v>0</v>
      </c>
    </row>
    <row r="195">
      <c r="A195" s="67">
        <v>176.0</v>
      </c>
      <c r="B195" s="129"/>
      <c r="C195" s="129"/>
      <c r="D195" s="129"/>
      <c r="E195" s="129"/>
      <c r="F195" s="129"/>
      <c r="G195" s="129"/>
      <c r="H195" s="134"/>
      <c r="J195" s="126" t="str">
        <f>'Salary Calculations'!M183</f>
        <v>#N/A</v>
      </c>
      <c r="M195" s="79">
        <f>'Equity Calculations'!R183</f>
        <v>0</v>
      </c>
    </row>
    <row r="196">
      <c r="A196" s="67">
        <v>177.0</v>
      </c>
      <c r="B196" s="129"/>
      <c r="C196" s="129"/>
      <c r="D196" s="129"/>
      <c r="E196" s="129"/>
      <c r="F196" s="129"/>
      <c r="G196" s="129"/>
      <c r="H196" s="134"/>
      <c r="J196" s="126" t="str">
        <f>'Salary Calculations'!M184</f>
        <v>#N/A</v>
      </c>
      <c r="M196" s="79">
        <f>'Equity Calculations'!R184</f>
        <v>0</v>
      </c>
    </row>
    <row r="197">
      <c r="A197" s="67">
        <v>178.0</v>
      </c>
      <c r="B197" s="129"/>
      <c r="C197" s="129"/>
      <c r="D197" s="129"/>
      <c r="E197" s="129"/>
      <c r="F197" s="129"/>
      <c r="G197" s="129"/>
      <c r="H197" s="134"/>
      <c r="J197" s="126" t="str">
        <f>'Salary Calculations'!M185</f>
        <v>#N/A</v>
      </c>
      <c r="M197" s="79">
        <f>'Equity Calculations'!R185</f>
        <v>0</v>
      </c>
    </row>
    <row r="198">
      <c r="A198" s="67">
        <v>179.0</v>
      </c>
      <c r="B198" s="129"/>
      <c r="C198" s="129"/>
      <c r="D198" s="129"/>
      <c r="E198" s="129"/>
      <c r="F198" s="129"/>
      <c r="G198" s="129"/>
      <c r="H198" s="134"/>
      <c r="J198" s="126" t="str">
        <f>'Salary Calculations'!M186</f>
        <v>#N/A</v>
      </c>
      <c r="M198" s="79">
        <f>'Equity Calculations'!R186</f>
        <v>0</v>
      </c>
    </row>
    <row r="199">
      <c r="A199" s="67">
        <v>180.0</v>
      </c>
      <c r="B199" s="129"/>
      <c r="C199" s="129"/>
      <c r="D199" s="129"/>
      <c r="E199" s="129"/>
      <c r="F199" s="129"/>
      <c r="G199" s="129"/>
      <c r="H199" s="134"/>
      <c r="J199" s="126" t="str">
        <f>'Salary Calculations'!M187</f>
        <v>#N/A</v>
      </c>
      <c r="M199" s="79">
        <f>'Equity Calculations'!R187</f>
        <v>0</v>
      </c>
    </row>
    <row r="200">
      <c r="A200" s="67">
        <v>181.0</v>
      </c>
      <c r="B200" s="129"/>
      <c r="C200" s="129"/>
      <c r="D200" s="129"/>
      <c r="E200" s="129"/>
      <c r="F200" s="129"/>
      <c r="G200" s="129"/>
      <c r="H200" s="134"/>
      <c r="J200" s="126" t="str">
        <f>'Salary Calculations'!M188</f>
        <v>#N/A</v>
      </c>
      <c r="M200" s="79">
        <f>'Equity Calculations'!R188</f>
        <v>0</v>
      </c>
    </row>
    <row r="201">
      <c r="A201" s="67">
        <v>182.0</v>
      </c>
      <c r="B201" s="129"/>
      <c r="C201" s="129"/>
      <c r="D201" s="129"/>
      <c r="E201" s="129"/>
      <c r="F201" s="129"/>
      <c r="G201" s="129"/>
      <c r="H201" s="134"/>
      <c r="J201" s="126" t="str">
        <f>'Salary Calculations'!M189</f>
        <v>#N/A</v>
      </c>
      <c r="M201" s="79">
        <f>'Equity Calculations'!R189</f>
        <v>0</v>
      </c>
    </row>
    <row r="202">
      <c r="A202" s="67">
        <v>183.0</v>
      </c>
      <c r="B202" s="129"/>
      <c r="C202" s="129"/>
      <c r="D202" s="129"/>
      <c r="E202" s="129"/>
      <c r="F202" s="129"/>
      <c r="G202" s="129"/>
      <c r="H202" s="134"/>
      <c r="J202" s="126" t="str">
        <f>'Salary Calculations'!M190</f>
        <v>#N/A</v>
      </c>
      <c r="M202" s="79">
        <f>'Equity Calculations'!R190</f>
        <v>0</v>
      </c>
    </row>
    <row r="203">
      <c r="A203" s="67">
        <v>184.0</v>
      </c>
      <c r="B203" s="129"/>
      <c r="C203" s="129"/>
      <c r="D203" s="129"/>
      <c r="E203" s="129"/>
      <c r="F203" s="129"/>
      <c r="G203" s="129"/>
      <c r="H203" s="134"/>
      <c r="J203" s="126" t="str">
        <f>'Salary Calculations'!M191</f>
        <v>#N/A</v>
      </c>
      <c r="M203" s="79">
        <f>'Equity Calculations'!R191</f>
        <v>0</v>
      </c>
    </row>
    <row r="204">
      <c r="A204" s="67">
        <v>185.0</v>
      </c>
      <c r="B204" s="129"/>
      <c r="C204" s="129"/>
      <c r="D204" s="129"/>
      <c r="E204" s="129"/>
      <c r="F204" s="129"/>
      <c r="G204" s="129"/>
      <c r="H204" s="134"/>
      <c r="J204" s="126" t="str">
        <f>'Salary Calculations'!M192</f>
        <v>#N/A</v>
      </c>
      <c r="M204" s="79">
        <f>'Equity Calculations'!R192</f>
        <v>0</v>
      </c>
    </row>
    <row r="205">
      <c r="A205" s="67">
        <v>186.0</v>
      </c>
      <c r="B205" s="129"/>
      <c r="C205" s="129"/>
      <c r="D205" s="129"/>
      <c r="E205" s="129"/>
      <c r="F205" s="129"/>
      <c r="G205" s="129"/>
      <c r="H205" s="134"/>
      <c r="J205" s="126" t="str">
        <f>'Salary Calculations'!M193</f>
        <v>#N/A</v>
      </c>
      <c r="M205" s="79">
        <f>'Equity Calculations'!R193</f>
        <v>0</v>
      </c>
    </row>
    <row r="206">
      <c r="A206" s="67">
        <v>187.0</v>
      </c>
      <c r="B206" s="129"/>
      <c r="C206" s="129"/>
      <c r="D206" s="129"/>
      <c r="E206" s="129"/>
      <c r="F206" s="129"/>
      <c r="G206" s="129"/>
      <c r="H206" s="134"/>
      <c r="J206" s="126" t="str">
        <f>'Salary Calculations'!M194</f>
        <v>#N/A</v>
      </c>
      <c r="M206" s="79">
        <f>'Equity Calculations'!R194</f>
        <v>0</v>
      </c>
    </row>
    <row r="207">
      <c r="A207" s="67">
        <v>188.0</v>
      </c>
      <c r="B207" s="129"/>
      <c r="C207" s="129"/>
      <c r="D207" s="129"/>
      <c r="E207" s="129"/>
      <c r="F207" s="129"/>
      <c r="G207" s="129"/>
      <c r="H207" s="134"/>
      <c r="J207" s="126" t="str">
        <f>'Salary Calculations'!M195</f>
        <v>#N/A</v>
      </c>
      <c r="M207" s="79">
        <f>'Equity Calculations'!R195</f>
        <v>0</v>
      </c>
    </row>
    <row r="208">
      <c r="A208" s="67">
        <v>189.0</v>
      </c>
      <c r="B208" s="129"/>
      <c r="C208" s="129"/>
      <c r="D208" s="129"/>
      <c r="E208" s="129"/>
      <c r="F208" s="129"/>
      <c r="G208" s="129"/>
      <c r="H208" s="134"/>
      <c r="J208" s="126" t="str">
        <f>'Salary Calculations'!M196</f>
        <v>#N/A</v>
      </c>
      <c r="M208" s="79">
        <f>'Equity Calculations'!R196</f>
        <v>0</v>
      </c>
    </row>
    <row r="209">
      <c r="A209" s="67">
        <v>190.0</v>
      </c>
      <c r="B209" s="129"/>
      <c r="C209" s="129"/>
      <c r="D209" s="129"/>
      <c r="E209" s="129"/>
      <c r="F209" s="129"/>
      <c r="G209" s="129"/>
      <c r="H209" s="134"/>
      <c r="J209" s="126" t="str">
        <f>'Salary Calculations'!M197</f>
        <v>#N/A</v>
      </c>
      <c r="M209" s="79">
        <f>'Equity Calculations'!R197</f>
        <v>0</v>
      </c>
    </row>
    <row r="210">
      <c r="A210" s="67">
        <v>191.0</v>
      </c>
      <c r="B210" s="129"/>
      <c r="C210" s="129"/>
      <c r="D210" s="129"/>
      <c r="E210" s="129"/>
      <c r="F210" s="129"/>
      <c r="G210" s="129"/>
      <c r="H210" s="134"/>
      <c r="J210" s="126" t="str">
        <f>'Salary Calculations'!M198</f>
        <v>#N/A</v>
      </c>
      <c r="M210" s="79">
        <f>'Equity Calculations'!R198</f>
        <v>0</v>
      </c>
    </row>
    <row r="211">
      <c r="A211" s="67">
        <v>192.0</v>
      </c>
      <c r="B211" s="133" t="s">
        <v>175</v>
      </c>
      <c r="J211" s="126" t="str">
        <f>'Salary Calculations'!M199</f>
        <v>#N/A</v>
      </c>
      <c r="M211" s="79">
        <f>'Equity Calculations'!R199</f>
        <v>0</v>
      </c>
    </row>
    <row r="212">
      <c r="A212" s="67">
        <v>193.0</v>
      </c>
      <c r="B212" s="129"/>
      <c r="C212" s="129"/>
      <c r="D212" s="129"/>
      <c r="E212" s="129"/>
      <c r="F212" s="129"/>
      <c r="G212" s="129"/>
      <c r="H212" s="134"/>
      <c r="J212" s="126" t="str">
        <f>'Salary Calculations'!M200</f>
        <v>#N/A</v>
      </c>
      <c r="M212" s="79">
        <f>'Equity Calculations'!R200</f>
        <v>0</v>
      </c>
    </row>
    <row r="213">
      <c r="A213" s="67">
        <v>194.0</v>
      </c>
      <c r="B213" s="129"/>
      <c r="C213" s="129"/>
      <c r="D213" s="129"/>
      <c r="E213" s="129"/>
      <c r="F213" s="129"/>
      <c r="G213" s="129"/>
      <c r="H213" s="134"/>
      <c r="J213" s="126" t="str">
        <f>'Salary Calculations'!M201</f>
        <v>#N/A</v>
      </c>
      <c r="M213" s="79">
        <f>'Equity Calculations'!R201</f>
        <v>0</v>
      </c>
    </row>
    <row r="214">
      <c r="A214" s="67">
        <v>195.0</v>
      </c>
      <c r="B214" s="129"/>
      <c r="C214" s="129"/>
      <c r="D214" s="129"/>
      <c r="E214" s="129"/>
      <c r="F214" s="129"/>
      <c r="G214" s="129"/>
      <c r="H214" s="134"/>
      <c r="J214" s="126" t="str">
        <f>'Salary Calculations'!M202</f>
        <v>#N/A</v>
      </c>
      <c r="M214" s="79">
        <f>'Equity Calculations'!R202</f>
        <v>0</v>
      </c>
    </row>
    <row r="215">
      <c r="A215" s="67">
        <v>196.0</v>
      </c>
      <c r="B215" s="129"/>
      <c r="C215" s="129"/>
      <c r="D215" s="129"/>
      <c r="E215" s="129"/>
      <c r="F215" s="129"/>
      <c r="G215" s="129"/>
      <c r="H215" s="134"/>
      <c r="J215" s="126" t="str">
        <f>'Salary Calculations'!M203</f>
        <v>#N/A</v>
      </c>
      <c r="M215" s="79">
        <f>'Equity Calculations'!R203</f>
        <v>0</v>
      </c>
    </row>
    <row r="216">
      <c r="A216" s="67">
        <v>197.0</v>
      </c>
      <c r="B216" s="129"/>
      <c r="C216" s="129"/>
      <c r="D216" s="129"/>
      <c r="E216" s="129"/>
      <c r="F216" s="129"/>
      <c r="G216" s="129"/>
      <c r="H216" s="134"/>
      <c r="J216" s="126" t="str">
        <f>'Salary Calculations'!M204</f>
        <v>#N/A</v>
      </c>
      <c r="M216" s="79">
        <f>'Equity Calculations'!R204</f>
        <v>0</v>
      </c>
    </row>
    <row r="217">
      <c r="A217" s="67">
        <v>198.0</v>
      </c>
      <c r="B217" s="129"/>
      <c r="C217" s="129"/>
      <c r="D217" s="129"/>
      <c r="E217" s="129"/>
      <c r="F217" s="129"/>
      <c r="G217" s="129"/>
      <c r="H217" s="134"/>
      <c r="J217" s="126" t="str">
        <f>'Salary Calculations'!M205</f>
        <v>#N/A</v>
      </c>
      <c r="M217" s="79">
        <f>'Equity Calculations'!R205</f>
        <v>0</v>
      </c>
    </row>
    <row r="218">
      <c r="A218" s="67">
        <v>199.0</v>
      </c>
      <c r="B218" s="129"/>
      <c r="C218" s="129"/>
      <c r="D218" s="129"/>
      <c r="E218" s="129"/>
      <c r="F218" s="129"/>
      <c r="G218" s="129"/>
      <c r="H218" s="134"/>
      <c r="J218" s="126" t="str">
        <f>'Salary Calculations'!M206</f>
        <v>#N/A</v>
      </c>
      <c r="M218" s="79">
        <f>'Equity Calculations'!R206</f>
        <v>0</v>
      </c>
    </row>
  </sheetData>
  <mergeCells count="15">
    <mergeCell ref="O2:O3"/>
    <mergeCell ref="A1:I1"/>
    <mergeCell ref="K1:O1"/>
    <mergeCell ref="B2:H2"/>
    <mergeCell ref="J2:J3"/>
    <mergeCell ref="K2:K3"/>
    <mergeCell ref="M2:M3"/>
    <mergeCell ref="N2:N3"/>
    <mergeCell ref="P2:P3"/>
    <mergeCell ref="Q2:Q3"/>
    <mergeCell ref="R2:R3"/>
    <mergeCell ref="B72:H72"/>
    <mergeCell ref="B73:H73"/>
    <mergeCell ref="B120:H120"/>
    <mergeCell ref="B211:H211"/>
  </mergeCells>
  <conditionalFormatting sqref="S7:S22">
    <cfRule type="containsText" dxfId="0" priority="1" operator="containsText" text="TRUE">
      <formula>NOT(ISERROR(SEARCH(("TRUE"),(S7))))</formula>
    </cfRule>
  </conditionalFormatting>
  <conditionalFormatting sqref="M4">
    <cfRule type="cellIs" dxfId="1" priority="2" operator="greaterThan">
      <formula>25</formula>
    </cfRule>
  </conditionalFormatting>
  <conditionalFormatting sqref="S7:S22">
    <cfRule type="containsText" dxfId="1" priority="3" operator="containsText" text="FALSE">
      <formula>NOT(ISERROR(SEARCH(("FALSE"),(S7))))</formula>
    </cfRule>
  </conditionalFormatting>
  <conditionalFormatting sqref="M4">
    <cfRule type="cellIs" dxfId="0" priority="4" operator="lessThan">
      <formula>25</formula>
    </cfRule>
  </conditionalFormatting>
  <hyperlinks>
    <hyperlink r:id="rId1" ref="K1"/>
    <hyperlink r:id="rId2" ref="C69"/>
    <hyperlink r:id="rId3" ref="B7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29"/>
    <col customWidth="1" min="2" max="2" width="19.86"/>
    <col customWidth="1" min="3" max="3" width="17.57"/>
    <col customWidth="1" min="4" max="4" width="3.0"/>
    <col customWidth="1" min="5" max="5" width="18.43"/>
    <col customWidth="1" min="6" max="6" width="18.71"/>
    <col customWidth="1" min="7" max="7" width="2.86"/>
    <col customWidth="1" min="8" max="8" width="16.43"/>
    <col customWidth="1" min="9" max="10" width="17.29"/>
    <col customWidth="1" min="11" max="11" width="8.71"/>
    <col customWidth="1" min="12" max="12" width="9.29"/>
    <col customWidth="1" min="13" max="13" width="9.43"/>
    <col customWidth="1" min="14" max="14" width="11.0"/>
    <col customWidth="1" min="15" max="21" width="17.29"/>
  </cols>
  <sheetData>
    <row r="2">
      <c r="B2" s="1" t="s">
        <v>0</v>
      </c>
      <c r="J2" s="2"/>
    </row>
    <row r="3" ht="8.25" customHeight="1">
      <c r="B3" s="2"/>
      <c r="C3" s="3"/>
      <c r="D3" s="3"/>
      <c r="E3" s="3"/>
      <c r="F3" s="2"/>
      <c r="G3" s="2"/>
      <c r="H3" s="2"/>
      <c r="I3" s="2"/>
    </row>
    <row r="4">
      <c r="B4" s="5" t="s">
        <v>3</v>
      </c>
      <c r="D4" s="7" t="s">
        <v>4</v>
      </c>
      <c r="E4" s="9" t="s">
        <v>6</v>
      </c>
      <c r="G4" s="7" t="s">
        <v>4</v>
      </c>
      <c r="H4" s="11" t="s">
        <v>9</v>
      </c>
    </row>
    <row r="6">
      <c r="B6" s="13" t="s">
        <v>3</v>
      </c>
      <c r="D6" s="15"/>
      <c r="E6" s="15"/>
      <c r="F6" s="15"/>
      <c r="G6" s="15"/>
      <c r="H6" s="15"/>
      <c r="I6" s="15"/>
      <c r="J6" s="15"/>
    </row>
    <row r="7">
      <c r="B7" s="15"/>
      <c r="C7" s="15"/>
      <c r="D7" s="15"/>
      <c r="E7" s="15"/>
      <c r="F7" s="15"/>
      <c r="G7" s="15"/>
      <c r="H7" s="15"/>
      <c r="I7" s="15"/>
      <c r="J7" s="15"/>
    </row>
    <row r="8">
      <c r="B8" s="21" t="s">
        <v>13</v>
      </c>
      <c r="C8" s="21" t="s">
        <v>15</v>
      </c>
      <c r="D8" s="23" t="s">
        <v>8</v>
      </c>
      <c r="E8" s="21" t="s">
        <v>16</v>
      </c>
      <c r="F8" s="21" t="s">
        <v>17</v>
      </c>
      <c r="G8" s="25" t="s">
        <v>4</v>
      </c>
      <c r="H8" s="21" t="s">
        <v>19</v>
      </c>
      <c r="I8" s="21" t="s">
        <v>20</v>
      </c>
      <c r="J8" s="15"/>
      <c r="K8" s="26"/>
      <c r="L8" s="26"/>
      <c r="M8" s="26"/>
      <c r="N8" s="29"/>
    </row>
    <row r="9">
      <c r="B9" s="31" t="s">
        <v>24</v>
      </c>
      <c r="C9" s="31">
        <v>45000.0</v>
      </c>
      <c r="D9" s="15"/>
      <c r="E9" s="31" t="s">
        <v>26</v>
      </c>
      <c r="F9" s="31">
        <v>1.0</v>
      </c>
      <c r="G9" s="15"/>
      <c r="H9" s="31" t="s">
        <v>27</v>
      </c>
      <c r="I9" s="31">
        <v>0.0</v>
      </c>
      <c r="J9" s="15"/>
    </row>
    <row r="10">
      <c r="B10" s="31" t="s">
        <v>28</v>
      </c>
      <c r="C10" s="31">
        <v>45000.0</v>
      </c>
      <c r="D10" s="15"/>
      <c r="E10" s="31" t="s">
        <v>29</v>
      </c>
      <c r="F10" s="31">
        <v>1.1</v>
      </c>
      <c r="G10" s="15"/>
      <c r="H10" s="31" t="s">
        <v>30</v>
      </c>
      <c r="I10" s="31">
        <v>6000.0</v>
      </c>
      <c r="J10" s="15"/>
    </row>
    <row r="11">
      <c r="B11" s="31" t="s">
        <v>31</v>
      </c>
      <c r="C11" s="31">
        <v>50000.0</v>
      </c>
      <c r="D11" s="15"/>
      <c r="E11" s="31" t="s">
        <v>32</v>
      </c>
      <c r="F11" s="31">
        <v>1.2</v>
      </c>
      <c r="G11" s="15"/>
      <c r="H11" s="31" t="s">
        <v>33</v>
      </c>
      <c r="I11" s="31">
        <v>12000.0</v>
      </c>
      <c r="J11" s="15"/>
    </row>
    <row r="12">
      <c r="B12" s="31" t="s">
        <v>34</v>
      </c>
      <c r="C12" s="31">
        <v>70000.0</v>
      </c>
      <c r="D12" s="15"/>
      <c r="E12" s="31" t="s">
        <v>35</v>
      </c>
      <c r="F12" s="31">
        <v>1.3</v>
      </c>
      <c r="G12" s="15"/>
      <c r="H12" s="31" t="s">
        <v>36</v>
      </c>
      <c r="I12" s="31">
        <v>22000.0</v>
      </c>
      <c r="J12" s="15"/>
    </row>
    <row r="13">
      <c r="B13" s="31" t="s">
        <v>37</v>
      </c>
      <c r="C13" s="31">
        <v>60000.0</v>
      </c>
      <c r="D13" s="15"/>
      <c r="E13" s="31" t="s">
        <v>38</v>
      </c>
      <c r="F13" s="31">
        <v>1.4</v>
      </c>
      <c r="G13" s="15"/>
      <c r="H13" s="31" t="s">
        <v>39</v>
      </c>
      <c r="I13" s="31">
        <v>40000.0</v>
      </c>
      <c r="J13" s="15"/>
    </row>
    <row r="14">
      <c r="B14" s="31" t="s">
        <v>40</v>
      </c>
      <c r="C14" s="31">
        <v>70000.0</v>
      </c>
      <c r="D14" s="15"/>
      <c r="E14" s="15"/>
      <c r="F14" s="15"/>
      <c r="G14" s="15"/>
      <c r="H14" s="15"/>
      <c r="I14" s="15"/>
      <c r="J14" s="15"/>
    </row>
    <row r="15">
      <c r="B15" s="31" t="s">
        <v>41</v>
      </c>
      <c r="C15" s="31">
        <v>65833.0</v>
      </c>
      <c r="D15" s="15"/>
      <c r="E15" s="15"/>
      <c r="F15" s="15"/>
      <c r="G15" s="15"/>
      <c r="H15" s="15"/>
      <c r="I15" s="15"/>
      <c r="J15" s="15"/>
    </row>
    <row r="16">
      <c r="B16" s="31" t="s">
        <v>42</v>
      </c>
      <c r="C16" s="31">
        <v>70000.0</v>
      </c>
      <c r="D16" s="15"/>
      <c r="E16" s="15"/>
      <c r="F16" s="15"/>
      <c r="G16" s="15"/>
      <c r="H16" s="15"/>
      <c r="I16" s="15"/>
      <c r="J16" s="15"/>
    </row>
    <row r="17">
      <c r="B17" s="31" t="s">
        <v>43</v>
      </c>
      <c r="C17" s="31">
        <v>75000.0</v>
      </c>
      <c r="D17" s="15"/>
      <c r="E17" s="15"/>
      <c r="F17" s="15"/>
      <c r="G17" s="15"/>
      <c r="H17" s="15"/>
      <c r="I17" s="15"/>
      <c r="J17" s="15"/>
    </row>
    <row r="18">
      <c r="B18" s="31" t="s">
        <v>45</v>
      </c>
      <c r="C18" s="31">
        <v>55000.0</v>
      </c>
      <c r="D18" s="15"/>
      <c r="E18" s="15"/>
      <c r="F18" s="15"/>
      <c r="G18" s="15"/>
      <c r="H18" s="15"/>
      <c r="I18" s="15"/>
      <c r="J18" s="15"/>
    </row>
    <row r="19">
      <c r="B19" s="31" t="s">
        <v>46</v>
      </c>
      <c r="C19" s="31">
        <v>52500.0</v>
      </c>
      <c r="D19" s="15"/>
      <c r="E19" s="15"/>
      <c r="F19" s="15"/>
      <c r="G19" s="15"/>
      <c r="H19" s="15"/>
      <c r="I19" s="15"/>
      <c r="J19" s="15"/>
    </row>
    <row r="20">
      <c r="B20" s="31" t="s">
        <v>47</v>
      </c>
      <c r="C20" s="31">
        <v>55000.0</v>
      </c>
      <c r="D20" s="15"/>
      <c r="E20" s="15"/>
      <c r="F20" s="15"/>
      <c r="G20" s="15"/>
      <c r="H20" s="15"/>
      <c r="I20" s="15"/>
      <c r="J20" s="15"/>
    </row>
    <row r="21">
      <c r="B21" s="31" t="s">
        <v>49</v>
      </c>
      <c r="C21" s="31">
        <v>80000.0</v>
      </c>
      <c r="D21" s="15"/>
      <c r="E21" s="15"/>
      <c r="F21" s="15"/>
      <c r="G21" s="15"/>
      <c r="H21" s="15"/>
      <c r="I21" s="15"/>
      <c r="J21" s="15"/>
    </row>
    <row r="22">
      <c r="B22" s="31" t="s">
        <v>50</v>
      </c>
      <c r="C22" s="31">
        <v>52500.0</v>
      </c>
      <c r="D22" s="15"/>
      <c r="E22" s="15"/>
      <c r="F22" s="15"/>
      <c r="G22" s="15"/>
      <c r="H22" s="15"/>
      <c r="I22" s="15"/>
      <c r="J22" s="15"/>
    </row>
    <row r="24">
      <c r="B24" s="36" t="s">
        <v>6</v>
      </c>
      <c r="D24" s="41"/>
      <c r="E24" s="41"/>
      <c r="F24" s="41"/>
      <c r="H24" s="43" t="s">
        <v>9</v>
      </c>
      <c r="J24" s="45"/>
    </row>
    <row r="25">
      <c r="B25" s="41"/>
      <c r="C25" s="41"/>
      <c r="D25" s="41"/>
      <c r="E25" s="47" t="s">
        <v>69</v>
      </c>
      <c r="F25" s="47">
        <v>4.0</v>
      </c>
      <c r="H25" s="45"/>
      <c r="I25" s="45"/>
      <c r="J25" s="45"/>
    </row>
    <row r="26">
      <c r="B26" s="49" t="s">
        <v>70</v>
      </c>
      <c r="C26" s="49" t="s">
        <v>71</v>
      </c>
      <c r="D26" s="51" t="s">
        <v>4</v>
      </c>
      <c r="E26" s="49" t="s">
        <v>72</v>
      </c>
      <c r="F26" s="49" t="s">
        <v>73</v>
      </c>
      <c r="H26" s="53" t="s">
        <v>67</v>
      </c>
      <c r="I26" s="53" t="s">
        <v>74</v>
      </c>
      <c r="J26" s="45"/>
    </row>
    <row r="27">
      <c r="B27" s="55" t="s">
        <v>75</v>
      </c>
      <c r="C27" s="55">
        <v>2000.0</v>
      </c>
      <c r="D27" s="41"/>
      <c r="E27" s="55" t="s">
        <v>75</v>
      </c>
      <c r="F27" s="55">
        <v>1500.0</v>
      </c>
      <c r="H27" s="57" t="s">
        <v>76</v>
      </c>
      <c r="I27" s="57">
        <v>10000.0</v>
      </c>
      <c r="J27" s="45"/>
    </row>
    <row r="28">
      <c r="B28" s="55" t="s">
        <v>77</v>
      </c>
      <c r="C28" s="55">
        <v>3000.0</v>
      </c>
      <c r="D28" s="41"/>
      <c r="E28" s="55" t="s">
        <v>77</v>
      </c>
      <c r="F28" s="55">
        <v>2000.0</v>
      </c>
      <c r="H28" s="57" t="s">
        <v>78</v>
      </c>
      <c r="I28" s="57">
        <v>0.0</v>
      </c>
      <c r="J28" s="45"/>
    </row>
    <row r="29">
      <c r="B29" s="55" t="s">
        <v>79</v>
      </c>
      <c r="C29" s="55">
        <v>10000.0</v>
      </c>
      <c r="D29" s="41"/>
      <c r="E29" s="55" t="s">
        <v>79</v>
      </c>
      <c r="F29" s="55">
        <v>4000.0</v>
      </c>
      <c r="H29" s="57" t="s">
        <v>80</v>
      </c>
      <c r="I29" s="57">
        <v>0.0</v>
      </c>
      <c r="J29" s="45"/>
    </row>
    <row r="30">
      <c r="B30" s="55" t="s">
        <v>81</v>
      </c>
      <c r="C30" s="55">
        <v>15000.0</v>
      </c>
      <c r="D30" s="41"/>
      <c r="E30" s="55" t="s">
        <v>81</v>
      </c>
      <c r="F30" s="55">
        <v>8000.0</v>
      </c>
      <c r="H30" s="45"/>
      <c r="I30" s="45"/>
      <c r="J30" s="45"/>
    </row>
    <row r="31">
      <c r="B31" s="55" t="s">
        <v>82</v>
      </c>
      <c r="C31" s="55">
        <v>15000.0</v>
      </c>
      <c r="D31" s="41"/>
      <c r="E31" s="55" t="s">
        <v>82</v>
      </c>
      <c r="F31" s="55">
        <v>10000.0</v>
      </c>
      <c r="H31" s="45"/>
      <c r="I31" s="45"/>
      <c r="J31" s="45"/>
    </row>
    <row r="32">
      <c r="B32" s="55" t="s">
        <v>83</v>
      </c>
      <c r="C32" s="55">
        <v>15000.0</v>
      </c>
      <c r="D32" s="41"/>
      <c r="E32" s="55" t="s">
        <v>83</v>
      </c>
      <c r="F32" s="55">
        <v>12000.0</v>
      </c>
      <c r="H32" s="45"/>
      <c r="I32" s="45"/>
      <c r="J32" s="45"/>
    </row>
    <row r="33">
      <c r="B33" s="55" t="s">
        <v>84</v>
      </c>
      <c r="C33" s="55">
        <v>0.0</v>
      </c>
      <c r="D33" s="41"/>
      <c r="E33" s="55" t="s">
        <v>84</v>
      </c>
      <c r="F33" s="55">
        <v>0.0</v>
      </c>
    </row>
  </sheetData>
  <mergeCells count="7">
    <mergeCell ref="B2:I2"/>
    <mergeCell ref="B4:C4"/>
    <mergeCell ref="E4:F4"/>
    <mergeCell ref="H4:J4"/>
    <mergeCell ref="B6:C6"/>
    <mergeCell ref="B24:C24"/>
    <mergeCell ref="H24:I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.14"/>
    <col customWidth="1" min="2" max="3" width="17.29"/>
    <col customWidth="1" min="4" max="4" width="3.71"/>
    <col customWidth="1" min="5" max="5" width="13.57"/>
    <col customWidth="1" min="6" max="6" width="22.43"/>
    <col customWidth="1" min="7" max="7" width="4.71"/>
    <col customWidth="1" min="8" max="9" width="17.29"/>
    <col customWidth="1" min="10" max="10" width="3.57"/>
    <col customWidth="1" min="11" max="12" width="17.29"/>
    <col customWidth="1" min="13" max="13" width="3.14"/>
    <col customWidth="1" min="14" max="20" width="17.29"/>
  </cols>
  <sheetData>
    <row r="2">
      <c r="B2" s="1" t="s">
        <v>1</v>
      </c>
      <c r="J2" s="2"/>
    </row>
    <row r="3" ht="8.25" customHeight="1">
      <c r="B3" s="2"/>
      <c r="C3" s="3"/>
      <c r="D3" s="3"/>
      <c r="E3" s="3"/>
      <c r="F3" s="2"/>
      <c r="G3" s="2"/>
      <c r="H3" s="2"/>
      <c r="I3" s="2"/>
    </row>
    <row r="4">
      <c r="B4" s="5" t="s">
        <v>7</v>
      </c>
      <c r="D4" s="10" t="s">
        <v>8</v>
      </c>
      <c r="E4" s="11" t="s">
        <v>10</v>
      </c>
      <c r="G4" s="16" t="s">
        <v>12</v>
      </c>
      <c r="H4" s="18" t="s">
        <v>14</v>
      </c>
      <c r="J4" s="7" t="s">
        <v>4</v>
      </c>
      <c r="K4" s="9" t="s">
        <v>6</v>
      </c>
    </row>
    <row r="6">
      <c r="B6" s="13" t="s">
        <v>7</v>
      </c>
      <c r="D6" s="15"/>
      <c r="E6" s="15"/>
      <c r="F6" s="15"/>
      <c r="H6" s="20" t="s">
        <v>14</v>
      </c>
    </row>
    <row r="7">
      <c r="B7" s="15"/>
      <c r="C7" s="15"/>
      <c r="D7" s="15"/>
      <c r="E7" s="15"/>
      <c r="F7" s="15"/>
      <c r="H7" s="27"/>
      <c r="I7" s="27"/>
    </row>
    <row r="8">
      <c r="B8" s="21" t="s">
        <v>13</v>
      </c>
      <c r="C8" s="21" t="s">
        <v>21</v>
      </c>
      <c r="D8" s="28" t="s">
        <v>8</v>
      </c>
      <c r="E8" s="21" t="s">
        <v>22</v>
      </c>
      <c r="F8" s="21" t="s">
        <v>17</v>
      </c>
      <c r="H8" s="30" t="s">
        <v>23</v>
      </c>
      <c r="I8" s="30" t="s">
        <v>25</v>
      </c>
    </row>
    <row r="9">
      <c r="B9" s="31" t="s">
        <v>24</v>
      </c>
      <c r="C9" s="31">
        <v>0.5</v>
      </c>
      <c r="D9" s="15"/>
      <c r="E9" s="31" t="s">
        <v>26</v>
      </c>
      <c r="F9" s="33">
        <v>1.0</v>
      </c>
      <c r="H9" s="35" t="s">
        <v>51</v>
      </c>
      <c r="I9" s="37">
        <v>1.0</v>
      </c>
    </row>
    <row r="10">
      <c r="B10" s="31" t="s">
        <v>28</v>
      </c>
      <c r="C10" s="31">
        <v>0.5</v>
      </c>
      <c r="D10" s="15"/>
      <c r="E10" s="31" t="s">
        <v>29</v>
      </c>
      <c r="F10" s="33">
        <v>1.1</v>
      </c>
      <c r="H10" s="39" t="s">
        <v>55</v>
      </c>
      <c r="I10" s="37">
        <v>1.0</v>
      </c>
    </row>
    <row r="11">
      <c r="B11" s="31" t="s">
        <v>31</v>
      </c>
      <c r="C11" s="31">
        <v>0.55</v>
      </c>
      <c r="D11" s="15"/>
      <c r="E11" s="31" t="s">
        <v>32</v>
      </c>
      <c r="F11" s="33">
        <v>1.2</v>
      </c>
      <c r="H11" s="39" t="s">
        <v>58</v>
      </c>
      <c r="I11" s="37">
        <v>2.0</v>
      </c>
    </row>
    <row r="12">
      <c r="B12" s="31" t="s">
        <v>34</v>
      </c>
      <c r="C12" s="31">
        <v>0.8</v>
      </c>
      <c r="D12" s="15"/>
      <c r="E12" s="31" t="s">
        <v>38</v>
      </c>
      <c r="F12" s="33">
        <v>1.3</v>
      </c>
      <c r="H12" s="39" t="s">
        <v>59</v>
      </c>
      <c r="I12" s="37">
        <v>4.0</v>
      </c>
    </row>
    <row r="13">
      <c r="B13" s="31" t="s">
        <v>37</v>
      </c>
      <c r="C13" s="31">
        <v>0.7</v>
      </c>
      <c r="D13" s="15"/>
      <c r="E13" s="15"/>
      <c r="F13" s="15"/>
      <c r="H13" s="39" t="s">
        <v>61</v>
      </c>
      <c r="I13" s="37">
        <v>10.0</v>
      </c>
    </row>
    <row r="14">
      <c r="B14" s="31" t="s">
        <v>40</v>
      </c>
      <c r="C14" s="31">
        <v>0.75</v>
      </c>
      <c r="D14" s="15"/>
      <c r="E14" s="15"/>
      <c r="F14" s="15"/>
      <c r="H14" s="39" t="s">
        <v>62</v>
      </c>
      <c r="I14" s="37">
        <v>25.0</v>
      </c>
    </row>
    <row r="15">
      <c r="B15" s="31" t="s">
        <v>42</v>
      </c>
      <c r="C15" s="31">
        <v>0.0</v>
      </c>
      <c r="D15" s="15"/>
      <c r="E15" s="15"/>
      <c r="F15" s="15"/>
      <c r="H15" s="60"/>
      <c r="I15" s="27"/>
    </row>
    <row r="16">
      <c r="B16" s="31" t="s">
        <v>43</v>
      </c>
      <c r="C16" s="31">
        <v>0.0</v>
      </c>
      <c r="D16" s="15"/>
      <c r="E16" s="15"/>
      <c r="F16" s="15"/>
      <c r="H16" s="37" t="s">
        <v>84</v>
      </c>
      <c r="I16" s="37">
        <v>1.0</v>
      </c>
    </row>
    <row r="17">
      <c r="B17" s="31" t="s">
        <v>45</v>
      </c>
      <c r="C17" s="31">
        <v>0.65</v>
      </c>
      <c r="D17" s="15"/>
      <c r="E17" s="15"/>
      <c r="F17" s="15"/>
    </row>
    <row r="18">
      <c r="B18" s="61" t="s">
        <v>46</v>
      </c>
      <c r="C18" s="61">
        <v>0.65</v>
      </c>
      <c r="D18" s="63"/>
      <c r="E18" s="63"/>
      <c r="F18" s="63"/>
      <c r="L18" s="65">
        <f>C12*F10/I13</f>
        <v>0.088</v>
      </c>
    </row>
    <row r="19">
      <c r="B19" s="61" t="s">
        <v>47</v>
      </c>
      <c r="C19" s="61">
        <v>0.7</v>
      </c>
      <c r="D19" s="63"/>
      <c r="E19" s="63"/>
      <c r="F19" s="63"/>
      <c r="L19" s="65">
        <f>C12*F10/I13*C26</f>
        <v>0.1144</v>
      </c>
    </row>
    <row r="20">
      <c r="B20" s="69"/>
      <c r="C20" s="69"/>
    </row>
    <row r="22">
      <c r="B22" s="43" t="s">
        <v>86</v>
      </c>
      <c r="E22" s="36" t="s">
        <v>6</v>
      </c>
    </row>
    <row r="23">
      <c r="B23" s="45"/>
      <c r="C23" s="45"/>
      <c r="E23" s="55" t="s">
        <v>87</v>
      </c>
    </row>
    <row r="24">
      <c r="B24" s="53" t="s">
        <v>67</v>
      </c>
      <c r="C24" s="53" t="s">
        <v>74</v>
      </c>
      <c r="E24" s="49" t="s">
        <v>70</v>
      </c>
      <c r="F24" s="49" t="s">
        <v>71</v>
      </c>
      <c r="K24" s="26"/>
      <c r="L24" s="26"/>
    </row>
    <row r="25">
      <c r="B25" s="57" t="s">
        <v>76</v>
      </c>
      <c r="C25" s="71">
        <v>1.0</v>
      </c>
      <c r="E25" s="55" t="s">
        <v>84</v>
      </c>
      <c r="F25" s="55">
        <v>0.0</v>
      </c>
      <c r="K25" s="73"/>
    </row>
    <row r="26">
      <c r="B26" s="57" t="s">
        <v>78</v>
      </c>
      <c r="C26" s="71">
        <v>1.3</v>
      </c>
      <c r="E26" s="55" t="s">
        <v>75</v>
      </c>
      <c r="F26" s="55">
        <v>0.1</v>
      </c>
      <c r="J26" s="75"/>
      <c r="K26" s="73"/>
      <c r="N26" s="77"/>
      <c r="Q26" s="78"/>
      <c r="R26" s="77"/>
    </row>
    <row r="27">
      <c r="B27" s="57" t="s">
        <v>80</v>
      </c>
      <c r="C27" s="71">
        <v>0.0</v>
      </c>
      <c r="E27" s="55" t="s">
        <v>77</v>
      </c>
      <c r="F27" s="55">
        <v>0.2</v>
      </c>
      <c r="J27" s="75"/>
      <c r="K27" s="73"/>
      <c r="N27" s="77"/>
      <c r="Q27" s="78"/>
      <c r="R27" s="77"/>
    </row>
    <row r="28">
      <c r="B28" s="57" t="s">
        <v>89</v>
      </c>
      <c r="C28" s="57">
        <v>0.0</v>
      </c>
      <c r="E28" s="80"/>
      <c r="F28" s="80"/>
      <c r="J28" s="75"/>
      <c r="K28" s="73"/>
      <c r="N28" s="77"/>
      <c r="Q28" s="78"/>
      <c r="R28" s="77"/>
    </row>
    <row r="29">
      <c r="B29" s="45"/>
      <c r="C29" s="45"/>
      <c r="E29" s="41"/>
      <c r="F29" s="41"/>
      <c r="J29" s="75"/>
      <c r="K29" s="73"/>
      <c r="N29" s="77"/>
      <c r="Q29" s="78"/>
      <c r="R29" s="77"/>
    </row>
    <row r="30">
      <c r="B30" s="45"/>
      <c r="C30" s="45"/>
      <c r="E30" s="41"/>
      <c r="F30" s="41"/>
      <c r="K30" s="73"/>
      <c r="N30" s="77"/>
      <c r="Q30" s="78"/>
      <c r="R30" s="77"/>
    </row>
    <row r="31">
      <c r="B31" s="45"/>
      <c r="C31" s="45"/>
      <c r="E31" s="41"/>
      <c r="F31" s="41"/>
      <c r="K31" s="73"/>
      <c r="N31" s="77"/>
      <c r="Q31" s="78"/>
      <c r="R31" s="77"/>
    </row>
    <row r="32">
      <c r="B32" s="45"/>
      <c r="C32" s="45"/>
      <c r="E32" s="41"/>
      <c r="F32" s="41"/>
      <c r="K32" s="81"/>
      <c r="N32" s="77"/>
      <c r="Q32" s="78"/>
    </row>
    <row r="33">
      <c r="B33" s="45"/>
      <c r="C33" s="45"/>
      <c r="E33" s="41"/>
      <c r="F33" s="41"/>
      <c r="N33" s="77"/>
      <c r="Q33" s="78"/>
    </row>
    <row r="34">
      <c r="N34" s="77"/>
      <c r="Q34" s="78"/>
    </row>
    <row r="35">
      <c r="N35" s="77"/>
      <c r="Q35" s="78"/>
    </row>
    <row r="36">
      <c r="N36" s="77"/>
      <c r="Q36" s="78"/>
    </row>
    <row r="37">
      <c r="N37" s="77"/>
      <c r="Q37" s="78"/>
    </row>
    <row r="38">
      <c r="N38" s="77"/>
      <c r="Q38" s="78"/>
    </row>
    <row r="39">
      <c r="N39" s="77"/>
      <c r="Q39" s="78"/>
    </row>
    <row r="40">
      <c r="N40" s="77"/>
    </row>
    <row r="41">
      <c r="N41" s="77"/>
    </row>
    <row r="42">
      <c r="N42" s="77"/>
    </row>
    <row r="43">
      <c r="N43" s="77"/>
    </row>
    <row r="44">
      <c r="N44" s="77"/>
    </row>
    <row r="45">
      <c r="N45" s="77"/>
    </row>
    <row r="46">
      <c r="N46" s="77"/>
    </row>
    <row r="47">
      <c r="N47" s="77"/>
    </row>
    <row r="48">
      <c r="N48" s="77"/>
    </row>
    <row r="49">
      <c r="N49" s="77"/>
    </row>
    <row r="50">
      <c r="N50" s="77"/>
    </row>
    <row r="51">
      <c r="N51" s="77"/>
    </row>
    <row r="52">
      <c r="N52" s="77"/>
    </row>
    <row r="53">
      <c r="N53" s="77"/>
    </row>
    <row r="54">
      <c r="N54" s="77"/>
    </row>
    <row r="55">
      <c r="N55" s="77"/>
    </row>
    <row r="56">
      <c r="N56" s="77"/>
    </row>
    <row r="57">
      <c r="N57" s="77"/>
    </row>
    <row r="58">
      <c r="N58" s="77"/>
    </row>
    <row r="59">
      <c r="N59" s="77"/>
    </row>
    <row r="60">
      <c r="N60" s="77"/>
    </row>
    <row r="61">
      <c r="N61" s="77"/>
    </row>
    <row r="62">
      <c r="N62" s="77"/>
    </row>
    <row r="63">
      <c r="N63" s="77"/>
    </row>
    <row r="64">
      <c r="N64" s="77"/>
    </row>
    <row r="65">
      <c r="N65" s="77"/>
    </row>
    <row r="66">
      <c r="N66" s="77"/>
    </row>
    <row r="67">
      <c r="N67" s="77"/>
    </row>
    <row r="68">
      <c r="N68" s="77"/>
    </row>
    <row r="69">
      <c r="N69" s="77"/>
    </row>
    <row r="70">
      <c r="N70" s="77"/>
    </row>
    <row r="71">
      <c r="N71" s="77"/>
    </row>
    <row r="72">
      <c r="N72" s="77"/>
    </row>
    <row r="73">
      <c r="N73" s="77"/>
    </row>
    <row r="74">
      <c r="N74" s="77"/>
    </row>
    <row r="75">
      <c r="N75" s="77"/>
    </row>
    <row r="76">
      <c r="N76" s="77"/>
    </row>
    <row r="77">
      <c r="N77" s="77"/>
    </row>
    <row r="78">
      <c r="N78" s="77"/>
    </row>
    <row r="79">
      <c r="N79" s="77"/>
    </row>
    <row r="80">
      <c r="N80" s="77"/>
    </row>
    <row r="81">
      <c r="N81" s="77"/>
    </row>
    <row r="82">
      <c r="N82" s="77"/>
    </row>
    <row r="83">
      <c r="N83" s="77"/>
    </row>
    <row r="84">
      <c r="N84" s="77"/>
    </row>
    <row r="85">
      <c r="N85" s="77"/>
    </row>
    <row r="86">
      <c r="N86" s="77"/>
    </row>
    <row r="87">
      <c r="N87" s="77"/>
    </row>
    <row r="88">
      <c r="N88" s="77"/>
    </row>
    <row r="89">
      <c r="N89" s="77"/>
    </row>
    <row r="90">
      <c r="N90" s="77"/>
    </row>
    <row r="91">
      <c r="N91" s="77"/>
    </row>
    <row r="92">
      <c r="N92" s="77"/>
    </row>
    <row r="93">
      <c r="N93" s="77"/>
    </row>
    <row r="94">
      <c r="N94" s="77"/>
    </row>
    <row r="95">
      <c r="N95" s="77"/>
    </row>
    <row r="96">
      <c r="N96" s="77"/>
    </row>
    <row r="97">
      <c r="N97" s="77"/>
    </row>
    <row r="98">
      <c r="N98" s="77"/>
    </row>
    <row r="99">
      <c r="N99" s="77"/>
    </row>
    <row r="100">
      <c r="N100" s="77"/>
    </row>
    <row r="101">
      <c r="N101" s="77"/>
    </row>
    <row r="102">
      <c r="N102" s="77"/>
    </row>
    <row r="103">
      <c r="N103" s="77"/>
    </row>
    <row r="104">
      <c r="N104" s="77"/>
    </row>
    <row r="105">
      <c r="N105" s="77"/>
    </row>
    <row r="106">
      <c r="N106" s="77"/>
    </row>
    <row r="107">
      <c r="N107" s="77"/>
    </row>
    <row r="108">
      <c r="N108" s="77"/>
    </row>
    <row r="109">
      <c r="N109" s="77"/>
    </row>
    <row r="110">
      <c r="N110" s="77"/>
    </row>
    <row r="111">
      <c r="N111" s="77"/>
    </row>
    <row r="112">
      <c r="N112" s="77"/>
    </row>
    <row r="113">
      <c r="N113" s="77"/>
    </row>
    <row r="114">
      <c r="N114" s="77"/>
    </row>
    <row r="115">
      <c r="N115" s="77"/>
    </row>
    <row r="116">
      <c r="N116" s="77"/>
    </row>
    <row r="117">
      <c r="N117" s="77"/>
    </row>
    <row r="118">
      <c r="N118" s="77"/>
    </row>
    <row r="119">
      <c r="N119" s="77"/>
    </row>
    <row r="120">
      <c r="N120" s="77"/>
    </row>
    <row r="121">
      <c r="N121" s="77"/>
    </row>
    <row r="122">
      <c r="N122" s="77"/>
    </row>
    <row r="123">
      <c r="N123" s="77"/>
    </row>
    <row r="124">
      <c r="N124" s="77"/>
    </row>
    <row r="125">
      <c r="N125" s="77"/>
    </row>
    <row r="126">
      <c r="N126" s="77"/>
    </row>
    <row r="127">
      <c r="N127" s="77"/>
    </row>
    <row r="128">
      <c r="N128" s="77"/>
    </row>
    <row r="129">
      <c r="N129" s="77"/>
    </row>
    <row r="130">
      <c r="N130" s="77"/>
    </row>
    <row r="131">
      <c r="N131" s="77"/>
    </row>
    <row r="132">
      <c r="N132" s="77"/>
    </row>
    <row r="133">
      <c r="N133" s="77"/>
    </row>
    <row r="134">
      <c r="N134" s="77"/>
    </row>
    <row r="135">
      <c r="N135" s="77"/>
    </row>
    <row r="136">
      <c r="N136" s="77"/>
    </row>
    <row r="137">
      <c r="N137" s="77"/>
    </row>
    <row r="138">
      <c r="N138" s="77"/>
    </row>
    <row r="139">
      <c r="N139" s="77"/>
    </row>
    <row r="140">
      <c r="N140" s="77"/>
    </row>
    <row r="141">
      <c r="N141" s="77"/>
    </row>
    <row r="142">
      <c r="N142" s="77"/>
    </row>
    <row r="143">
      <c r="N143" s="77"/>
    </row>
    <row r="144">
      <c r="N144" s="77"/>
    </row>
    <row r="145">
      <c r="N145" s="77"/>
    </row>
    <row r="146">
      <c r="N146" s="77"/>
    </row>
  </sheetData>
  <mergeCells count="10">
    <mergeCell ref="B4:C4"/>
    <mergeCell ref="E4:F4"/>
    <mergeCell ref="H4:I4"/>
    <mergeCell ref="K4:L4"/>
    <mergeCell ref="B6:C6"/>
    <mergeCell ref="B22:C22"/>
    <mergeCell ref="E22:F22"/>
    <mergeCell ref="E23:F23"/>
    <mergeCell ref="B2:I2"/>
    <mergeCell ref="H6:I6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2.75"/>
  <cols>
    <col customWidth="1" min="1" max="1" width="4.14"/>
    <col customWidth="1" min="2" max="4" width="17.29"/>
    <col customWidth="1" min="5" max="5" width="9.71"/>
    <col customWidth="1" min="6" max="6" width="10.57"/>
    <col customWidth="1" min="7" max="7" width="11.43"/>
    <col customWidth="1" min="8" max="8" width="10.0"/>
    <col customWidth="1" min="9" max="9" width="3.0"/>
    <col customWidth="1" min="10" max="10" width="10.71"/>
    <col customWidth="1" min="11" max="11" width="12.71"/>
    <col customWidth="1" min="12" max="12" width="12.29"/>
    <col customWidth="1" min="13" max="13" width="13.43"/>
    <col customWidth="1" min="14" max="20" width="17.29"/>
  </cols>
  <sheetData>
    <row r="1">
      <c r="A1" s="81"/>
      <c r="J1" s="19"/>
      <c r="K1" s="19"/>
      <c r="L1" s="19"/>
      <c r="M1" s="19"/>
    </row>
    <row r="2">
      <c r="A2" s="81"/>
      <c r="B2" s="83"/>
      <c r="C2" s="83"/>
      <c r="D2" s="83"/>
      <c r="E2" s="83"/>
      <c r="F2" s="83"/>
      <c r="G2" s="83"/>
      <c r="H2" s="85"/>
      <c r="I2" s="87"/>
      <c r="J2" s="90" t="s">
        <v>90</v>
      </c>
      <c r="K2" s="91"/>
      <c r="L2" s="91"/>
      <c r="M2" s="92"/>
      <c r="N2" s="40"/>
    </row>
    <row r="3">
      <c r="A3" s="93"/>
      <c r="B3" s="44" t="s">
        <v>63</v>
      </c>
      <c r="C3" s="44" t="s">
        <v>64</v>
      </c>
      <c r="D3" s="44" t="s">
        <v>22</v>
      </c>
      <c r="E3" s="44" t="s">
        <v>65</v>
      </c>
      <c r="F3" s="44" t="s">
        <v>66</v>
      </c>
      <c r="G3" s="44" t="s">
        <v>67</v>
      </c>
      <c r="H3" s="46" t="s">
        <v>68</v>
      </c>
      <c r="I3" s="24"/>
      <c r="J3" s="94" t="s">
        <v>92</v>
      </c>
      <c r="K3" s="95" t="s">
        <v>66</v>
      </c>
      <c r="L3" s="96" t="s">
        <v>67</v>
      </c>
      <c r="M3" s="97" t="s">
        <v>76</v>
      </c>
      <c r="N3" s="40"/>
    </row>
    <row r="4">
      <c r="A4" s="81"/>
      <c r="B4" s="54"/>
      <c r="C4" s="54"/>
      <c r="D4" s="54"/>
      <c r="E4" s="54"/>
      <c r="F4" s="54"/>
      <c r="G4" s="54"/>
      <c r="H4" s="56"/>
      <c r="J4" s="98"/>
      <c r="K4" s="99"/>
      <c r="L4" s="100"/>
      <c r="M4" s="59"/>
    </row>
    <row r="5">
      <c r="A5" s="101">
        <f>'Current Individual SalaryEquity'!A5</f>
        <v>1</v>
      </c>
      <c r="B5" s="70" t="str">
        <f>'Current Individual SalaryEquity'!B5</f>
        <v>Joel</v>
      </c>
      <c r="C5" s="70" t="str">
        <f>'Current Individual SalaryEquity'!C5</f>
        <v>Executive Officer</v>
      </c>
      <c r="D5" s="70" t="str">
        <f>'Current Individual SalaryEquity'!D5</f>
        <v>Advanced</v>
      </c>
      <c r="E5" s="70" t="str">
        <f>'Current Individual SalaryEquity'!E5</f>
        <v>A</v>
      </c>
      <c r="F5" s="70" t="str">
        <f>'Current Individual SalaryEquity'!F5</f>
        <v>CEO</v>
      </c>
      <c r="G5" s="70" t="str">
        <f>'Current Individual SalaryEquity'!G5</f>
        <v>Equity</v>
      </c>
      <c r="H5" s="70" t="str">
        <f>'Current Individual SalaryEquity'!H5</f>
        <v>1-2</v>
      </c>
      <c r="J5" s="104">
        <f t="array" ref="J5">INDEX('Salary Formula'!B$9:C$20,MATCH(C5,'Salary Formula'!B$9:B$20,0),2)*INDEX('Salary Formula'!E$9:F$13,MATCH(D5,'Salary Formula'!E$9:E$13,0),2)+INDEX('Salary Formula'!H$9:I$13,MATCH(E5,'Salary Formula'!H$9:H$13,0),2)</f>
        <v>112000</v>
      </c>
      <c r="K5" s="106">
        <f t="array" ref="K5">INDEX('Salary Formula'!B$27:C$33,MATCH(F5,'Salary Formula'!B$27:B$33,0),2)+(INDEX('Salary Formula'!E$27:F$33,MATCH(F5,'Salary Formula'!B$27:B$33,0),2)*'Salary Formula'!F$25)</f>
        <v>63000</v>
      </c>
      <c r="L5" s="107">
        <f t="array" ref="L5">INDEX('Salary Formula'!H$27:I$29,MATCH(G5,'Salary Formula'!H$27:H$29,0),2)</f>
        <v>0</v>
      </c>
      <c r="M5" s="65">
        <f t="shared" ref="M5:M206" si="1">J5+K5+L5</f>
        <v>175000</v>
      </c>
      <c r="N5" s="65">
        <f t="array" ref="N5">INDEX('Salary Formula'!B$9:C$20,MATCH(C5,'Salary Formula'!B$9:B$20,0),2)</f>
        <v>75000</v>
      </c>
      <c r="O5" s="65">
        <f>MATCH(C5,'Salary Formula'!B$9:B$20,0)</f>
        <v>9</v>
      </c>
    </row>
    <row r="6">
      <c r="A6" s="101">
        <f>'Current Individual SalaryEquity'!A6</f>
        <v>2</v>
      </c>
      <c r="B6" s="70" t="str">
        <f>'Current Individual SalaryEquity'!B6</f>
        <v>Leo</v>
      </c>
      <c r="C6" s="70" t="str">
        <f>'Current Individual SalaryEquity'!C6</f>
        <v>Operations Officer</v>
      </c>
      <c r="D6" s="70" t="str">
        <f>'Current Individual SalaryEquity'!D6</f>
        <v>Advanced</v>
      </c>
      <c r="E6" s="70" t="str">
        <f>'Current Individual SalaryEquity'!E6</f>
        <v>A</v>
      </c>
      <c r="F6" s="70" t="str">
        <f>'Current Individual SalaryEquity'!F6</f>
        <v>COO</v>
      </c>
      <c r="G6" s="70" t="str">
        <f>'Current Individual SalaryEquity'!G6</f>
        <v>Equity</v>
      </c>
      <c r="H6" s="70" t="str">
        <f>'Current Individual SalaryEquity'!H6</f>
        <v>1-2</v>
      </c>
      <c r="J6" s="104">
        <f t="array" ref="J6">INDEX('Salary Formula'!B$9:C$20,MATCH(C6,'Salary Formula'!B$9:B$20,0),2)*INDEX('Salary Formula'!E$9:F$13,MATCH(D6,'Salary Formula'!E$9:E$13,0),2)+INDEX('Salary Formula'!H$9:I$13,MATCH(E6,'Salary Formula'!H$9:H$13,0),2)</f>
        <v>106000</v>
      </c>
      <c r="K6" s="106">
        <f t="array" ref="K6">INDEX('Salary Formula'!B$27:C$33,MATCH(F6,'Salary Formula'!B$27:B$33,0),2)+(INDEX('Salary Formula'!E$27:F$33,MATCH(F6,'Salary Formula'!B$27:B$33,0),2)*'Salary Formula'!F$25)</f>
        <v>55000</v>
      </c>
      <c r="L6" s="107">
        <f t="array" ref="L6">INDEX('Salary Formula'!H$27:I$29,MATCH(G6,'Salary Formula'!H$27:H$29,0),2)</f>
        <v>0</v>
      </c>
      <c r="M6" s="65">
        <f t="shared" si="1"/>
        <v>161000</v>
      </c>
    </row>
    <row r="7">
      <c r="A7" s="101">
        <f>'Current Individual SalaryEquity'!A7</f>
        <v>3</v>
      </c>
      <c r="B7" s="70" t="str">
        <f>'Current Individual SalaryEquity'!B7</f>
        <v>Andy</v>
      </c>
      <c r="C7" s="70" t="str">
        <f>'Current Individual SalaryEquity'!C7</f>
        <v>Engineer</v>
      </c>
      <c r="D7" s="70" t="str">
        <f>'Current Individual SalaryEquity'!D7</f>
        <v>Intermediate</v>
      </c>
      <c r="E7" s="70" t="str">
        <f>'Current Individual SalaryEquity'!E7</f>
        <v>SF Engineer</v>
      </c>
      <c r="F7" s="70" t="str">
        <f>'Current Individual SalaryEquity'!F7</f>
        <v>Senior</v>
      </c>
      <c r="G7" s="70" t="str">
        <f>'Current Individual SalaryEquity'!G7</f>
        <v>Salary</v>
      </c>
      <c r="H7" s="70" t="str">
        <f>'Current Individual SalaryEquity'!H7</f>
        <v>3-6</v>
      </c>
      <c r="J7" s="104">
        <f t="array" ref="J7">INDEX('Salary Formula'!B$9:C$20,MATCH(C7,'Salary Formula'!B$9:B$20,0),2)*INDEX('Salary Formula'!E$9:F$13,MATCH(D7,'Salary Formula'!E$9:E$13,0),2)+INDEX('Salary Formula'!H$9:I$13,MATCH(E7,'Salary Formula'!H$9:H$13,0),2)</f>
        <v>117000</v>
      </c>
      <c r="K7" s="106">
        <f t="array" ref="K7">INDEX('Salary Formula'!B$27:C$33,MATCH(F7,'Salary Formula'!B$27:B$33,0),2)+(INDEX('Salary Formula'!E$27:F$33,MATCH(F7,'Salary Formula'!B$27:B$33,0),2)*'Salary Formula'!F$25)</f>
        <v>8000</v>
      </c>
      <c r="L7" s="107">
        <f t="array" ref="L7">INDEX('Salary Formula'!H$27:I$29,MATCH(G7,'Salary Formula'!H$27:H$29,0),2)</f>
        <v>10000</v>
      </c>
      <c r="M7" s="65">
        <f t="shared" si="1"/>
        <v>135000</v>
      </c>
    </row>
    <row r="8">
      <c r="A8" s="101">
        <f>'Current Individual SalaryEquity'!A8</f>
        <v>4</v>
      </c>
      <c r="B8" s="70" t="str">
        <f>'Current Individual SalaryEquity'!B8</f>
        <v>Sunil</v>
      </c>
      <c r="C8" s="70" t="str">
        <f>'Current Individual SalaryEquity'!C8</f>
        <v>Engineer</v>
      </c>
      <c r="D8" s="70" t="str">
        <f>'Current Individual SalaryEquity'!D8</f>
        <v>Master</v>
      </c>
      <c r="E8" s="70" t="str">
        <f>'Current Individual SalaryEquity'!E8</f>
        <v>A</v>
      </c>
      <c r="F8" s="70" t="str">
        <f>'Current Individual SalaryEquity'!F8</f>
        <v>C-Level</v>
      </c>
      <c r="G8" s="70" t="str">
        <f>'Current Individual SalaryEquity'!G8</f>
        <v>Salary</v>
      </c>
      <c r="H8" s="70" t="str">
        <f>'Current Individual SalaryEquity'!H8</f>
        <v>3-6</v>
      </c>
      <c r="J8" s="104">
        <f t="array" ref="J8">INDEX('Salary Formula'!B$9:C$20,MATCH(C8,'Salary Formula'!B$9:B$20,0),2)*INDEX('Salary Formula'!E$9:F$13,MATCH(D8,'Salary Formula'!E$9:E$13,0),2)+INDEX('Salary Formula'!H$9:I$13,MATCH(E8,'Salary Formula'!H$9:H$13,0),2)</f>
        <v>120000</v>
      </c>
      <c r="K8" s="106">
        <f t="array" ref="K8">INDEX('Salary Formula'!B$27:C$33,MATCH(F8,'Salary Formula'!B$27:B$33,0),2)+(INDEX('Salary Formula'!E$27:F$33,MATCH(F8,'Salary Formula'!B$27:B$33,0),2)*'Salary Formula'!F$25)</f>
        <v>47000</v>
      </c>
      <c r="L8" s="107">
        <f t="array" ref="L8">INDEX('Salary Formula'!H$27:I$29,MATCH(G8,'Salary Formula'!H$27:H$29,0),2)</f>
        <v>10000</v>
      </c>
      <c r="M8" s="65">
        <f t="shared" si="1"/>
        <v>177000</v>
      </c>
    </row>
    <row r="9">
      <c r="A9" s="101">
        <f>'Current Individual SalaryEquity'!A9</f>
        <v>5</v>
      </c>
      <c r="B9" s="70" t="str">
        <f>'Current Individual SalaryEquity'!B9</f>
        <v>Carolyn</v>
      </c>
      <c r="C9" s="70" t="str">
        <f>'Current Individual SalaryEquity'!C9</f>
        <v>Happiness Officer</v>
      </c>
      <c r="D9" s="70" t="str">
        <f>'Current Individual SalaryEquity'!D9</f>
        <v>Advanced</v>
      </c>
      <c r="E9" s="68" t="s">
        <v>33</v>
      </c>
      <c r="F9" s="70" t="str">
        <f>'Current Individual SalaryEquity'!F9</f>
        <v>C-Level</v>
      </c>
      <c r="G9" s="70" t="str">
        <f>'Current Individual SalaryEquity'!G9</f>
        <v>Equity</v>
      </c>
      <c r="H9" s="70" t="str">
        <f>'Current Individual SalaryEquity'!H9</f>
        <v>3-6</v>
      </c>
      <c r="J9" s="104">
        <f t="array" ref="J9">INDEX('Salary Formula'!B$9:C$20,MATCH(C9,'Salary Formula'!B$9:B$20,0),2)*INDEX('Salary Formula'!E$9:F$13,MATCH(D9,'Salary Formula'!E$9:E$13,0),2)+INDEX('Salary Formula'!H$9:I$13,MATCH(E9,'Salary Formula'!H$9:H$13,0),2)</f>
        <v>90999.6</v>
      </c>
      <c r="K9" s="106">
        <f t="array" ref="K9">INDEX('Salary Formula'!B$27:C$33,MATCH(F9,'Salary Formula'!B$27:B$33,0),2)+(INDEX('Salary Formula'!E$27:F$33,MATCH(F9,'Salary Formula'!B$27:B$33,0),2)*'Salary Formula'!F$25)</f>
        <v>47000</v>
      </c>
      <c r="L9" s="107">
        <f t="array" ref="L9">INDEX('Salary Formula'!H$27:I$29,MATCH(G9,'Salary Formula'!H$27:H$29,0),2)</f>
        <v>0</v>
      </c>
      <c r="M9" s="65">
        <f t="shared" si="1"/>
        <v>137999.6</v>
      </c>
    </row>
    <row r="10">
      <c r="A10" s="101">
        <f>'Current Individual SalaryEquity'!A10</f>
        <v>6</v>
      </c>
      <c r="B10" s="70" t="str">
        <f>'Current Individual SalaryEquity'!B10</f>
        <v>Åsa</v>
      </c>
      <c r="C10" s="70" t="str">
        <f>'Current Individual SalaryEquity'!C10</f>
        <v>Happiness Hero</v>
      </c>
      <c r="D10" s="70" t="str">
        <f>'Current Individual SalaryEquity'!D10</f>
        <v>Advanced</v>
      </c>
      <c r="E10" s="70" t="str">
        <f>'Current Individual SalaryEquity'!E10</f>
        <v>A</v>
      </c>
      <c r="F10" s="70" t="str">
        <f>'Current Individual SalaryEquity'!F10</f>
        <v>Senior</v>
      </c>
      <c r="G10" s="70" t="str">
        <f>'Current Individual SalaryEquity'!G10</f>
        <v>Equity</v>
      </c>
      <c r="H10" s="70" t="str">
        <f>'Current Individual SalaryEquity'!H10</f>
        <v>7-15</v>
      </c>
      <c r="J10" s="104">
        <f t="array" ref="J10">INDEX('Salary Formula'!B$9:C$20,MATCH(C10,'Salary Formula'!B$9:B$20,0),2)*INDEX('Salary Formula'!E$9:F$13,MATCH(D10,'Salary Formula'!E$9:E$13,0),2)+INDEX('Salary Formula'!H$9:I$13,MATCH(E10,'Salary Formula'!H$9:H$13,0),2)</f>
        <v>76000</v>
      </c>
      <c r="K10" s="106">
        <f t="array" ref="K10">INDEX('Salary Formula'!B$27:C$33,MATCH(F10,'Salary Formula'!B$27:B$33,0),2)+(INDEX('Salary Formula'!E$27:F$33,MATCH(F10,'Salary Formula'!B$27:B$33,0),2)*'Salary Formula'!F$25)</f>
        <v>8000</v>
      </c>
      <c r="L10" s="107">
        <f t="array" ref="L10">INDEX('Salary Formula'!H$27:I$29,MATCH(G10,'Salary Formula'!H$27:H$29,0),2)</f>
        <v>0</v>
      </c>
      <c r="M10" s="65">
        <f t="shared" si="1"/>
        <v>84000</v>
      </c>
    </row>
    <row r="11">
      <c r="A11" s="101">
        <f>'Current Individual SalaryEquity'!A11</f>
        <v>7</v>
      </c>
      <c r="B11" s="70" t="str">
        <f>'Current Individual SalaryEquity'!B11</f>
        <v>Colin</v>
      </c>
      <c r="C11" s="70" t="str">
        <f>'Current Individual SalaryEquity'!C11</f>
        <v>Engineer</v>
      </c>
      <c r="D11" s="70" t="str">
        <f>'Current Individual SalaryEquity'!D11</f>
        <v>Advanced</v>
      </c>
      <c r="E11" s="70" t="str">
        <f>'Current Individual SalaryEquity'!E11</f>
        <v>B</v>
      </c>
      <c r="F11" s="70" t="str">
        <f>'Current Individual SalaryEquity'!F11</f>
        <v>Senior</v>
      </c>
      <c r="G11" s="70" t="str">
        <f>'Current Individual SalaryEquity'!G11</f>
        <v>Salary</v>
      </c>
      <c r="H11" s="70" t="str">
        <f>'Current Individual SalaryEquity'!H11</f>
        <v>7-15</v>
      </c>
      <c r="J11" s="104">
        <f t="array" ref="J11">INDEX('Salary Formula'!B$9:C$20,MATCH(C11,'Salary Formula'!B$9:B$20,0),2)*INDEX('Salary Formula'!E$9:F$13,MATCH(D11,'Salary Formula'!E$9:E$13,0),2)+INDEX('Salary Formula'!H$9:I$13,MATCH(E11,'Salary Formula'!H$9:H$13,0),2)</f>
        <v>96000</v>
      </c>
      <c r="K11" s="106">
        <f t="array" ref="K11">INDEX('Salary Formula'!B$27:C$33,MATCH(F11,'Salary Formula'!B$27:B$33,0),2)+(INDEX('Salary Formula'!E$27:F$33,MATCH(F11,'Salary Formula'!B$27:B$33,0),2)*'Salary Formula'!F$25)</f>
        <v>8000</v>
      </c>
      <c r="L11" s="107">
        <f t="array" ref="L11">INDEX('Salary Formula'!H$27:I$29,MATCH(G11,'Salary Formula'!H$27:H$29,0),2)</f>
        <v>10000</v>
      </c>
      <c r="M11" s="65">
        <f t="shared" si="1"/>
        <v>114000</v>
      </c>
    </row>
    <row r="12">
      <c r="A12" s="101">
        <f>'Current Individual SalaryEquity'!A12</f>
        <v>8</v>
      </c>
      <c r="B12" s="70" t="str">
        <f>'Current Individual SalaryEquity'!B12</f>
        <v>Brian</v>
      </c>
      <c r="C12" s="70" t="str">
        <f>'Current Individual SalaryEquity'!C12</f>
        <v>Product Creator</v>
      </c>
      <c r="D12" s="70" t="str">
        <f>'Current Individual SalaryEquity'!D12</f>
        <v>Intermediate</v>
      </c>
      <c r="E12" s="70" t="str">
        <f>'Current Individual SalaryEquity'!E12</f>
        <v>SF Engineer</v>
      </c>
      <c r="F12" s="70" t="str">
        <f>'Current Individual SalaryEquity'!F12</f>
        <v>Senior</v>
      </c>
      <c r="G12" s="70" t="str">
        <f>'Current Individual SalaryEquity'!G12</f>
        <v>Salary</v>
      </c>
      <c r="H12" s="70" t="str">
        <f>'Current Individual SalaryEquity'!H12</f>
        <v>7-15</v>
      </c>
      <c r="J12" s="104">
        <f t="array" ref="J12">INDEX('Salary Formula'!B$9:C$20,MATCH(C12,'Salary Formula'!B$9:B$20,0),2)*INDEX('Salary Formula'!E$9:F$13,MATCH(D12,'Salary Formula'!E$9:E$13,0),2)+INDEX('Salary Formula'!H$9:I$13,MATCH(E12,'Salary Formula'!H$9:H$13,0),2)</f>
        <v>117000</v>
      </c>
      <c r="K12" s="106">
        <f t="array" ref="K12">INDEX('Salary Formula'!B$27:C$33,MATCH(F12,'Salary Formula'!B$27:B$33,0),2)+(INDEX('Salary Formula'!E$27:F$33,MATCH(F12,'Salary Formula'!B$27:B$33,0),2)*'Salary Formula'!F$25)</f>
        <v>8000</v>
      </c>
      <c r="L12" s="107">
        <f t="array" ref="L12">INDEX('Salary Formula'!H$27:I$29,MATCH(G12,'Salary Formula'!H$27:H$29,0),2)</f>
        <v>10000</v>
      </c>
      <c r="M12" s="65">
        <f t="shared" si="1"/>
        <v>135000</v>
      </c>
    </row>
    <row r="13">
      <c r="A13" s="101">
        <f>'Current Individual SalaryEquity'!A13</f>
        <v>8</v>
      </c>
      <c r="B13" s="70" t="str">
        <f>'Current Individual SalaryEquity'!B13</f>
        <v>Niel</v>
      </c>
      <c r="C13" s="70" t="str">
        <f>'Current Individual SalaryEquity'!C13</f>
        <v>Engineer</v>
      </c>
      <c r="D13" s="70" t="str">
        <f>'Current Individual SalaryEquity'!D13</f>
        <v>Advanced</v>
      </c>
      <c r="E13" s="70" t="str">
        <f>'Current Individual SalaryEquity'!E13</f>
        <v>C</v>
      </c>
      <c r="F13" s="70" t="str">
        <f>'Current Individual SalaryEquity'!F13</f>
        <v>Senior</v>
      </c>
      <c r="G13" s="70" t="str">
        <f>'Current Individual SalaryEquity'!G13</f>
        <v>Salary</v>
      </c>
      <c r="H13" s="70" t="str">
        <f>'Current Individual SalaryEquity'!H13</f>
        <v>7-15</v>
      </c>
      <c r="J13" s="104">
        <f t="array" ref="J13">INDEX('Salary Formula'!B$9:C$20,MATCH(C13,'Salary Formula'!B$9:B$20,0),2)*INDEX('Salary Formula'!E$9:F$13,MATCH(D13,'Salary Formula'!E$9:E$13,0),2)+INDEX('Salary Formula'!H$9:I$13,MATCH(E13,'Salary Formula'!H$9:H$13,0),2)</f>
        <v>90000</v>
      </c>
      <c r="K13" s="106">
        <f t="array" ref="K13">INDEX('Salary Formula'!B$27:C$33,MATCH(F13,'Salary Formula'!B$27:B$33,0),2)+(INDEX('Salary Formula'!E$27:F$33,MATCH(F13,'Salary Formula'!B$27:B$33,0),2)*'Salary Formula'!F$25)</f>
        <v>8000</v>
      </c>
      <c r="L13" s="107">
        <f t="array" ref="L13">INDEX('Salary Formula'!H$27:I$29,MATCH(G13,'Salary Formula'!H$27:H$29,0),2)</f>
        <v>10000</v>
      </c>
      <c r="M13" s="65">
        <f t="shared" si="1"/>
        <v>108000</v>
      </c>
    </row>
    <row r="14">
      <c r="A14" s="101">
        <f>'Current Individual SalaryEquity'!A14</f>
        <v>9</v>
      </c>
      <c r="B14" s="70" t="str">
        <f>'Current Individual SalaryEquity'!B14</f>
        <v>Mary</v>
      </c>
      <c r="C14" s="70" t="str">
        <f>'Current Individual SalaryEquity'!C14</f>
        <v>Happiness Hero</v>
      </c>
      <c r="D14" s="70" t="str">
        <f>'Current Individual SalaryEquity'!D14</f>
        <v>Advanced</v>
      </c>
      <c r="E14" s="70" t="str">
        <f>'Current Individual SalaryEquity'!E14</f>
        <v>A</v>
      </c>
      <c r="F14" s="70" t="str">
        <f>'Current Individual SalaryEquity'!F14</f>
        <v>Senior</v>
      </c>
      <c r="G14" s="70" t="str">
        <f>'Current Individual SalaryEquity'!G14</f>
        <v>Equity</v>
      </c>
      <c r="H14" s="70" t="str">
        <f>'Current Individual SalaryEquity'!H14</f>
        <v>16-30</v>
      </c>
      <c r="J14" s="104">
        <f t="array" ref="J14">INDEX('Salary Formula'!B$9:C$20,MATCH(C14,'Salary Formula'!B$9:B$20,0),2)*INDEX('Salary Formula'!E$9:F$13,MATCH(D14,'Salary Formula'!E$9:E$13,0),2)+INDEX('Salary Formula'!H$9:I$13,MATCH(E14,'Salary Formula'!H$9:H$13,0),2)</f>
        <v>76000</v>
      </c>
      <c r="K14" s="106">
        <f t="array" ref="K14">INDEX('Salary Formula'!B$27:C$33,MATCH(F14,'Salary Formula'!B$27:B$33,0),2)+(INDEX('Salary Formula'!E$27:F$33,MATCH(F14,'Salary Formula'!B$27:B$33,0),2)*'Salary Formula'!F$25)</f>
        <v>8000</v>
      </c>
      <c r="L14" s="107">
        <f t="array" ref="L14">INDEX('Salary Formula'!H$27:I$29,MATCH(G14,'Salary Formula'!H$27:H$29,0),2)</f>
        <v>0</v>
      </c>
      <c r="M14" s="65">
        <f t="shared" si="1"/>
        <v>84000</v>
      </c>
    </row>
    <row r="15">
      <c r="A15" s="101">
        <f>'Current Individual SalaryEquity'!A15</f>
        <v>10</v>
      </c>
      <c r="B15" s="70" t="str">
        <f>'Current Individual SalaryEquity'!B15</f>
        <v>Adam</v>
      </c>
      <c r="C15" s="70" t="str">
        <f>'Current Individual SalaryEquity'!C15</f>
        <v>Happiness Hero</v>
      </c>
      <c r="D15" s="70" t="str">
        <f>'Current Individual SalaryEquity'!D15</f>
        <v>Advanced</v>
      </c>
      <c r="E15" s="70" t="str">
        <f>'Current Individual SalaryEquity'!E15</f>
        <v>B</v>
      </c>
      <c r="F15" s="70" t="str">
        <f>'Current Individual SalaryEquity'!F15</f>
        <v>-</v>
      </c>
      <c r="G15" s="70" t="str">
        <f>'Current Individual SalaryEquity'!G15</f>
        <v>Salary</v>
      </c>
      <c r="H15" s="70" t="str">
        <f>'Current Individual SalaryEquity'!H15</f>
        <v>16-30</v>
      </c>
      <c r="J15" s="104">
        <f t="array" ref="J15">INDEX('Salary Formula'!B$9:C$20,MATCH(C15,'Salary Formula'!B$9:B$20,0),2)*INDEX('Salary Formula'!E$9:F$13,MATCH(D15,'Salary Formula'!E$9:E$13,0),2)+INDEX('Salary Formula'!H$9:I$13,MATCH(E15,'Salary Formula'!H$9:H$13,0),2)</f>
        <v>66000</v>
      </c>
      <c r="K15" s="106">
        <f t="array" ref="K15">INDEX('Salary Formula'!B$27:C$33,MATCH(F15,'Salary Formula'!B$27:B$33,0),2)+(INDEX('Salary Formula'!E$27:F$33,MATCH(F15,'Salary Formula'!B$27:B$33,0),2)*'Salary Formula'!F$25)</f>
        <v>0</v>
      </c>
      <c r="L15" s="107">
        <f t="array" ref="L15">INDEX('Salary Formula'!H$27:I$29,MATCH(G15,'Salary Formula'!H$27:H$29,0),2)</f>
        <v>10000</v>
      </c>
      <c r="M15" s="65">
        <f t="shared" si="1"/>
        <v>76000</v>
      </c>
    </row>
    <row r="16">
      <c r="A16" s="101">
        <f>'Current Individual SalaryEquity'!A16</f>
        <v>11</v>
      </c>
      <c r="B16" s="70" t="str">
        <f>'Current Individual SalaryEquity'!B16</f>
        <v>Daniel</v>
      </c>
      <c r="C16" s="70" t="str">
        <f>'Current Individual SalaryEquity'!C16</f>
        <v>Weekend Warrior</v>
      </c>
      <c r="D16" s="70" t="str">
        <f>'Current Individual SalaryEquity'!D16</f>
        <v>Intermediate</v>
      </c>
      <c r="E16" s="70" t="str">
        <f>'Current Individual SalaryEquity'!E16</f>
        <v>A</v>
      </c>
      <c r="F16" s="70" t="str">
        <f>'Current Individual SalaryEquity'!F16</f>
        <v>-</v>
      </c>
      <c r="G16" s="70" t="str">
        <f>'Current Individual SalaryEquity'!G16</f>
        <v>Equity</v>
      </c>
      <c r="H16" s="70" t="str">
        <f>'Current Individual SalaryEquity'!H16</f>
        <v>16-30</v>
      </c>
      <c r="J16" s="104">
        <f t="array" ref="J16">INDEX('Salary Formula'!B$9:C$20,MATCH(C16,'Salary Formula'!B$9:B$20,0),2)*INDEX('Salary Formula'!E$9:F$13,MATCH(D16,'Salary Formula'!E$9:E$13,0),2)+INDEX('Salary Formula'!H$9:I$13,MATCH(E16,'Salary Formula'!H$9:H$13,0),2)</f>
        <v>71500</v>
      </c>
      <c r="K16" s="106">
        <f t="array" ref="K16">INDEX('Salary Formula'!B$27:C$33,MATCH(F16,'Salary Formula'!B$27:B$33,0),2)+(INDEX('Salary Formula'!E$27:F$33,MATCH(F16,'Salary Formula'!B$27:B$33,0),2)*'Salary Formula'!F$25)</f>
        <v>0</v>
      </c>
      <c r="L16" s="107">
        <f t="array" ref="L16">INDEX('Salary Formula'!H$27:I$29,MATCH(G16,'Salary Formula'!H$27:H$29,0),2)</f>
        <v>0</v>
      </c>
      <c r="M16" s="65">
        <f t="shared" si="1"/>
        <v>71500</v>
      </c>
    </row>
    <row r="17">
      <c r="A17" s="101">
        <f>'Current Individual SalaryEquity'!A17</f>
        <v>12</v>
      </c>
      <c r="B17" s="70" t="str">
        <f>'Current Individual SalaryEquity'!B17</f>
        <v>Steven</v>
      </c>
      <c r="C17" s="70" t="str">
        <f>'Current Individual SalaryEquity'!C17</f>
        <v>Engineer</v>
      </c>
      <c r="D17" s="70" t="str">
        <f>'Current Individual SalaryEquity'!D17</f>
        <v>Advanced</v>
      </c>
      <c r="E17" s="70" t="str">
        <f>'Current Individual SalaryEquity'!E17</f>
        <v>C</v>
      </c>
      <c r="F17" s="70" t="str">
        <f>'Current Individual SalaryEquity'!F17</f>
        <v>-</v>
      </c>
      <c r="G17" s="70" t="str">
        <f>'Current Individual SalaryEquity'!G17</f>
        <v>Salary</v>
      </c>
      <c r="H17" s="70" t="str">
        <f>'Current Individual SalaryEquity'!H17</f>
        <v>16-30</v>
      </c>
      <c r="J17" s="104">
        <f t="array" ref="J17">INDEX('Salary Formula'!B$9:C$20,MATCH(C17,'Salary Formula'!B$9:B$20,0),2)*INDEX('Salary Formula'!E$9:F$13,MATCH(D17,'Salary Formula'!E$9:E$13,0),2)+INDEX('Salary Formula'!H$9:I$13,MATCH(E17,'Salary Formula'!H$9:H$13,0),2)</f>
        <v>90000</v>
      </c>
      <c r="K17" s="106">
        <f t="array" ref="K17">INDEX('Salary Formula'!B$27:C$33,MATCH(F17,'Salary Formula'!B$27:B$33,0),2)+(INDEX('Salary Formula'!E$27:F$33,MATCH(F17,'Salary Formula'!B$27:B$33,0),2)*'Salary Formula'!F$25)</f>
        <v>0</v>
      </c>
      <c r="L17" s="107">
        <f t="array" ref="L17">INDEX('Salary Formula'!H$27:I$29,MATCH(G17,'Salary Formula'!H$27:H$29,0),2)</f>
        <v>10000</v>
      </c>
      <c r="M17" s="65">
        <f t="shared" si="1"/>
        <v>100000</v>
      </c>
    </row>
    <row r="18">
      <c r="A18" s="101">
        <f>'Current Individual SalaryEquity'!A18</f>
        <v>13</v>
      </c>
      <c r="B18" s="70" t="str">
        <f>'Current Individual SalaryEquity'!B18</f>
        <v>Courtney</v>
      </c>
      <c r="C18" s="70" t="str">
        <f>'Current Individual SalaryEquity'!C18</f>
        <v>Content Crafter</v>
      </c>
      <c r="D18" s="70" t="str">
        <f>'Current Individual SalaryEquity'!D18</f>
        <v>Advanced</v>
      </c>
      <c r="E18" s="70" t="str">
        <f>'Current Individual SalaryEquity'!E18</f>
        <v>B</v>
      </c>
      <c r="F18" s="70" t="str">
        <f>'Current Individual SalaryEquity'!F18</f>
        <v>Senior</v>
      </c>
      <c r="G18" s="70" t="str">
        <f>'Current Individual SalaryEquity'!G18</f>
        <v>Equity</v>
      </c>
      <c r="H18" s="70" t="str">
        <f>'Current Individual SalaryEquity'!H18</f>
        <v>16-30</v>
      </c>
      <c r="J18" s="104">
        <f t="array" ref="J18">INDEX('Salary Formula'!B$9:C$20,MATCH(C18,'Salary Formula'!B$9:B$20,0),2)*INDEX('Salary Formula'!E$9:F$13,MATCH(D18,'Salary Formula'!E$9:E$13,0),2)+INDEX('Salary Formula'!H$9:I$13,MATCH(E18,'Salary Formula'!H$9:H$13,0),2)</f>
        <v>72000</v>
      </c>
      <c r="K18" s="106">
        <f t="array" ref="K18">INDEX('Salary Formula'!B$27:C$33,MATCH(F18,'Salary Formula'!B$27:B$33,0),2)+(INDEX('Salary Formula'!E$27:F$33,MATCH(F18,'Salary Formula'!B$27:B$33,0),2)*'Salary Formula'!F$25)</f>
        <v>8000</v>
      </c>
      <c r="L18" s="107">
        <f t="array" ref="L18">INDEX('Salary Formula'!H$27:I$29,MATCH(G18,'Salary Formula'!H$27:H$29,0),2)</f>
        <v>0</v>
      </c>
      <c r="M18" s="65">
        <f t="shared" si="1"/>
        <v>80000</v>
      </c>
    </row>
    <row r="19">
      <c r="A19" s="101">
        <f>'Current Individual SalaryEquity'!A19</f>
        <v>14</v>
      </c>
      <c r="B19" s="70" t="str">
        <f>'Current Individual SalaryEquity'!B19</f>
        <v>Dan</v>
      </c>
      <c r="C19" s="70" t="str">
        <f>'Current Individual SalaryEquity'!C19</f>
        <v>Engineer</v>
      </c>
      <c r="D19" s="70" t="str">
        <f>'Current Individual SalaryEquity'!D19</f>
        <v>Advanced</v>
      </c>
      <c r="E19" s="70" t="str">
        <f>'Current Individual SalaryEquity'!E19</f>
        <v>A</v>
      </c>
      <c r="F19" s="70" t="str">
        <f>'Current Individual SalaryEquity'!F19</f>
        <v>Senior</v>
      </c>
      <c r="G19" s="70" t="str">
        <f>'Current Individual SalaryEquity'!G19</f>
        <v>Salary</v>
      </c>
      <c r="H19" s="70" t="str">
        <f>'Current Individual SalaryEquity'!H19</f>
        <v>16-30</v>
      </c>
      <c r="J19" s="104">
        <f t="array" ref="J19">INDEX('Salary Formula'!B$9:C$20,MATCH(C19,'Salary Formula'!B$9:B$20,0),2)*INDEX('Salary Formula'!E$9:F$13,MATCH(D19,'Salary Formula'!E$9:E$13,0),2)+INDEX('Salary Formula'!H$9:I$13,MATCH(E19,'Salary Formula'!H$9:H$13,0),2)</f>
        <v>106000</v>
      </c>
      <c r="K19" s="106">
        <f t="array" ref="K19">INDEX('Salary Formula'!B$27:C$33,MATCH(F19,'Salary Formula'!B$27:B$33,0),2)+(INDEX('Salary Formula'!E$27:F$33,MATCH(F19,'Salary Formula'!B$27:B$33,0),2)*'Salary Formula'!F$25)</f>
        <v>8000</v>
      </c>
      <c r="L19" s="107">
        <f t="array" ref="L19">INDEX('Salary Formula'!H$27:I$29,MATCH(G19,'Salary Formula'!H$27:H$29,0),2)</f>
        <v>10000</v>
      </c>
      <c r="M19" s="65">
        <f t="shared" si="1"/>
        <v>124000</v>
      </c>
    </row>
    <row r="20">
      <c r="A20" s="101">
        <f>'Current Individual SalaryEquity'!A20</f>
        <v>15</v>
      </c>
      <c r="B20" s="70" t="str">
        <f>'Current Individual SalaryEquity'!B20</f>
        <v>Patrik</v>
      </c>
      <c r="C20" s="70" t="str">
        <f>'Current Individual SalaryEquity'!C20</f>
        <v>Customer Research</v>
      </c>
      <c r="D20" s="70" t="str">
        <f>'Current Individual SalaryEquity'!D20</f>
        <v>Advanced</v>
      </c>
      <c r="E20" s="70" t="str">
        <f>'Current Individual SalaryEquity'!E20</f>
        <v>B</v>
      </c>
      <c r="F20" s="70" t="str">
        <f>'Current Individual SalaryEquity'!F20</f>
        <v>-</v>
      </c>
      <c r="G20" s="70" t="str">
        <f>'Current Individual SalaryEquity'!G20</f>
        <v>Equity</v>
      </c>
      <c r="H20" s="70" t="str">
        <f>'Current Individual SalaryEquity'!H20</f>
        <v>16-30</v>
      </c>
      <c r="J20" s="104">
        <f t="array" ref="J20">INDEX('Salary Formula'!B$9:C$20,MATCH(C20,'Salary Formula'!B$9:B$20,0),2)*INDEX('Salary Formula'!E$9:F$13,MATCH(D20,'Salary Formula'!E$9:E$13,0),2)+INDEX('Salary Formula'!H$9:I$13,MATCH(E20,'Salary Formula'!H$9:H$13,0),2)</f>
        <v>75000</v>
      </c>
      <c r="K20" s="106">
        <f t="array" ref="K20">INDEX('Salary Formula'!B$27:C$33,MATCH(F20,'Salary Formula'!B$27:B$33,0),2)+(INDEX('Salary Formula'!E$27:F$33,MATCH(F20,'Salary Formula'!B$27:B$33,0),2)*'Salary Formula'!F$25)</f>
        <v>0</v>
      </c>
      <c r="L20" s="107">
        <f t="array" ref="L20">INDEX('Salary Formula'!H$27:I$29,MATCH(G20,'Salary Formula'!H$27:H$29,0),2)</f>
        <v>0</v>
      </c>
      <c r="M20" s="65">
        <f t="shared" si="1"/>
        <v>75000</v>
      </c>
    </row>
    <row r="21">
      <c r="A21" s="101">
        <f>'Current Individual SalaryEquity'!A21</f>
        <v>16</v>
      </c>
      <c r="B21" s="70" t="str">
        <f>'Current Individual SalaryEquity'!B21</f>
        <v>Kevan</v>
      </c>
      <c r="C21" s="70" t="str">
        <f>'Current Individual SalaryEquity'!C21</f>
        <v>Content Crafter</v>
      </c>
      <c r="D21" s="70" t="str">
        <f>'Current Individual SalaryEquity'!D21</f>
        <v>Advanced</v>
      </c>
      <c r="E21" s="70" t="str">
        <f>'Current Individual SalaryEquity'!E21</f>
        <v>C</v>
      </c>
      <c r="F21" s="70" t="str">
        <f>'Current Individual SalaryEquity'!F21</f>
        <v>Senior</v>
      </c>
      <c r="G21" s="70" t="str">
        <f>'Current Individual SalaryEquity'!G21</f>
        <v>Salary</v>
      </c>
      <c r="H21" s="70" t="str">
        <f>'Current Individual SalaryEquity'!H21</f>
        <v>16-30</v>
      </c>
      <c r="J21" s="104">
        <f t="array" ref="J21">INDEX('Salary Formula'!B$9:C$20,MATCH(C21,'Salary Formula'!B$9:B$20,0),2)*INDEX('Salary Formula'!E$9:F$13,MATCH(D21,'Salary Formula'!E$9:E$13,0),2)+INDEX('Salary Formula'!H$9:I$13,MATCH(E21,'Salary Formula'!H$9:H$13,0),2)</f>
        <v>66000</v>
      </c>
      <c r="K21" s="106">
        <f t="array" ref="K21">INDEX('Salary Formula'!B$27:C$33,MATCH(F21,'Salary Formula'!B$27:B$33,0),2)+(INDEX('Salary Formula'!E$27:F$33,MATCH(F21,'Salary Formula'!B$27:B$33,0),2)*'Salary Formula'!F$25)</f>
        <v>8000</v>
      </c>
      <c r="L21" s="107">
        <f t="array" ref="L21">INDEX('Salary Formula'!H$27:I$29,MATCH(G21,'Salary Formula'!H$27:H$29,0),2)</f>
        <v>10000</v>
      </c>
      <c r="M21" s="65">
        <f t="shared" si="1"/>
        <v>84000</v>
      </c>
    </row>
    <row r="22">
      <c r="A22" s="101">
        <f>'Current Individual SalaryEquity'!A22</f>
        <v>17</v>
      </c>
      <c r="B22" s="70" t="str">
        <f>'Current Individual SalaryEquity'!B22</f>
        <v>Dave</v>
      </c>
      <c r="C22" s="70" t="str">
        <f>'Current Individual SalaryEquity'!C22</f>
        <v>Weekend Warrior</v>
      </c>
      <c r="D22" s="70" t="str">
        <f>'Current Individual SalaryEquity'!D22</f>
        <v>Advanced</v>
      </c>
      <c r="E22" s="70" t="str">
        <f>'Current Individual SalaryEquity'!E22</f>
        <v>A</v>
      </c>
      <c r="F22" s="70" t="str">
        <f>'Current Individual SalaryEquity'!F22</f>
        <v>-</v>
      </c>
      <c r="G22" s="70" t="str">
        <f>'Current Individual SalaryEquity'!G22</f>
        <v>Equity</v>
      </c>
      <c r="H22" s="70" t="str">
        <f>'Current Individual SalaryEquity'!H22</f>
        <v>16-30</v>
      </c>
      <c r="J22" s="104">
        <f t="array" ref="J22">INDEX('Salary Formula'!B$9:C$20,MATCH(C22,'Salary Formula'!B$9:B$20,0),2)*INDEX('Salary Formula'!E$9:F$13,MATCH(D22,'Salary Formula'!E$9:E$13,0),2)+INDEX('Salary Formula'!H$9:I$13,MATCH(E22,'Salary Formula'!H$9:H$13,0),2)</f>
        <v>76000</v>
      </c>
      <c r="K22" s="106">
        <f t="array" ref="K22">INDEX('Salary Formula'!B$27:C$33,MATCH(F22,'Salary Formula'!B$27:B$33,0),2)+(INDEX('Salary Formula'!E$27:F$33,MATCH(F22,'Salary Formula'!B$27:B$33,0),2)*'Salary Formula'!F$25)</f>
        <v>0</v>
      </c>
      <c r="L22" s="107">
        <f t="array" ref="L22">INDEX('Salary Formula'!H$27:I$29,MATCH(G22,'Salary Formula'!H$27:H$29,0),2)</f>
        <v>0</v>
      </c>
      <c r="M22" s="65">
        <f t="shared" si="1"/>
        <v>76000</v>
      </c>
    </row>
    <row r="23">
      <c r="A23" s="101">
        <f>'Current Individual SalaryEquity'!A23</f>
        <v>18</v>
      </c>
      <c r="B23" s="70" t="str">
        <f>'Current Individual SalaryEquity'!B23</f>
        <v>Rodolphe</v>
      </c>
      <c r="C23" s="70" t="str">
        <f>'Current Individual SalaryEquity'!C23</f>
        <v>Onboarding Specialist</v>
      </c>
      <c r="D23" s="70" t="str">
        <f>'Current Individual SalaryEquity'!D23</f>
        <v>Advanced</v>
      </c>
      <c r="E23" s="70" t="str">
        <f>'Current Individual SalaryEquity'!E23</f>
        <v>A</v>
      </c>
      <c r="F23" s="70" t="str">
        <f>'Current Individual SalaryEquity'!F23</f>
        <v>-</v>
      </c>
      <c r="G23" s="70" t="str">
        <f>'Current Individual SalaryEquity'!G23</f>
        <v>Equity</v>
      </c>
      <c r="H23" s="70" t="str">
        <f>'Current Individual SalaryEquity'!H23</f>
        <v>16-30</v>
      </c>
      <c r="J23" s="104">
        <f t="array" ref="J23">INDEX('Salary Formula'!B$9:C$20,MATCH(C23,'Salary Formula'!B$9:B$20,0),2)*INDEX('Salary Formula'!E$9:F$13,MATCH(D23,'Salary Formula'!E$9:E$13,0),2)+INDEX('Salary Formula'!H$9:I$13,MATCH(E23,'Salary Formula'!H$9:H$13,0),2)</f>
        <v>88000</v>
      </c>
      <c r="K23" s="106">
        <f t="array" ref="K23">INDEX('Salary Formula'!B$27:C$33,MATCH(F23,'Salary Formula'!B$27:B$33,0),2)+(INDEX('Salary Formula'!E$27:F$33,MATCH(F23,'Salary Formula'!B$27:B$33,0),2)*'Salary Formula'!F$25)</f>
        <v>0</v>
      </c>
      <c r="L23" s="107">
        <f t="array" ref="L23">INDEX('Salary Formula'!H$27:I$29,MATCH(G23,'Salary Formula'!H$27:H$29,0),2)</f>
        <v>0</v>
      </c>
      <c r="M23" s="65">
        <f t="shared" si="1"/>
        <v>88000</v>
      </c>
    </row>
    <row r="24">
      <c r="A24" s="101">
        <f>'Current Individual SalaryEquity'!A24</f>
        <v>19</v>
      </c>
      <c r="B24" s="70" t="str">
        <f>'Current Individual SalaryEquity'!B24</f>
        <v>Michael</v>
      </c>
      <c r="C24" s="70" t="str">
        <f>'Current Individual SalaryEquity'!C24</f>
        <v>Engineer</v>
      </c>
      <c r="D24" s="70" t="str">
        <f>'Current Individual SalaryEquity'!D24</f>
        <v>Advanced</v>
      </c>
      <c r="E24" s="70" t="str">
        <f>'Current Individual SalaryEquity'!E24</f>
        <v>C</v>
      </c>
      <c r="F24" s="70" t="str">
        <f>'Current Individual SalaryEquity'!F24</f>
        <v>-</v>
      </c>
      <c r="G24" s="70" t="str">
        <f>'Current Individual SalaryEquity'!G24</f>
        <v>Salary</v>
      </c>
      <c r="H24" s="70" t="str">
        <f>'Current Individual SalaryEquity'!H24</f>
        <v>16-30</v>
      </c>
      <c r="J24" s="104">
        <f t="array" ref="J24">INDEX('Salary Formula'!B$9:C$20,MATCH(C24,'Salary Formula'!B$9:B$20,0),2)*INDEX('Salary Formula'!E$9:F$13,MATCH(D24,'Salary Formula'!E$9:E$13,0),2)+INDEX('Salary Formula'!H$9:I$13,MATCH(E24,'Salary Formula'!H$9:H$13,0),2)</f>
        <v>90000</v>
      </c>
      <c r="K24" s="106">
        <f t="array" ref="K24">INDEX('Salary Formula'!B$27:C$33,MATCH(F24,'Salary Formula'!B$27:B$33,0),2)+(INDEX('Salary Formula'!E$27:F$33,MATCH(F24,'Salary Formula'!B$27:B$33,0),2)*'Salary Formula'!F$25)</f>
        <v>0</v>
      </c>
      <c r="L24" s="107">
        <f t="array" ref="L24">INDEX('Salary Formula'!H$27:I$29,MATCH(G24,'Salary Formula'!H$27:H$29,0),2)</f>
        <v>10000</v>
      </c>
      <c r="M24" s="65">
        <f t="shared" si="1"/>
        <v>100000</v>
      </c>
    </row>
    <row r="25">
      <c r="A25" s="101">
        <f>'Current Individual SalaryEquity'!A25</f>
        <v>20</v>
      </c>
      <c r="B25" s="70" t="str">
        <f>'Current Individual SalaryEquity'!B25</f>
        <v>Nicole</v>
      </c>
      <c r="C25" s="70" t="str">
        <f>'Current Individual SalaryEquity'!C25</f>
        <v>Happiness Hero</v>
      </c>
      <c r="D25" s="70" t="str">
        <f>'Current Individual SalaryEquity'!D25</f>
        <v>Intermediate</v>
      </c>
      <c r="E25" s="70" t="str">
        <f>'Current Individual SalaryEquity'!E25</f>
        <v>B</v>
      </c>
      <c r="F25" s="70" t="str">
        <f>'Current Individual SalaryEquity'!F25</f>
        <v>-</v>
      </c>
      <c r="G25" s="70" t="str">
        <f>'Current Individual SalaryEquity'!G25</f>
        <v>Salary</v>
      </c>
      <c r="H25" s="70" t="str">
        <f>'Current Individual SalaryEquity'!H25</f>
        <v>16-30</v>
      </c>
      <c r="J25" s="104">
        <f t="array" ref="J25">INDEX('Salary Formula'!B$9:C$20,MATCH(C25,'Salary Formula'!B$9:B$20,0),2)*INDEX('Salary Formula'!E$9:F$13,MATCH(D25,'Salary Formula'!E$9:E$13,0),2)+INDEX('Salary Formula'!H$9:I$13,MATCH(E25,'Salary Formula'!H$9:H$13,0),2)</f>
        <v>61500</v>
      </c>
      <c r="K25" s="106">
        <f t="array" ref="K25">INDEX('Salary Formula'!B$27:C$33,MATCH(F25,'Salary Formula'!B$27:B$33,0),2)+(INDEX('Salary Formula'!E$27:F$33,MATCH(F25,'Salary Formula'!B$27:B$33,0),2)*'Salary Formula'!F$25)</f>
        <v>0</v>
      </c>
      <c r="L25" s="107">
        <f t="array" ref="L25">INDEX('Salary Formula'!H$27:I$29,MATCH(G25,'Salary Formula'!H$27:H$29,0),2)</f>
        <v>10000</v>
      </c>
      <c r="M25" s="65">
        <f t="shared" si="1"/>
        <v>71500</v>
      </c>
    </row>
    <row r="26">
      <c r="A26" s="101">
        <f>'Current Individual SalaryEquity'!A26</f>
        <v>21</v>
      </c>
      <c r="B26" s="70" t="str">
        <f>'Current Individual SalaryEquity'!B26</f>
        <v>Octavio</v>
      </c>
      <c r="C26" s="70" t="str">
        <f>'Current Individual SalaryEquity'!C26</f>
        <v>Happiness Hero</v>
      </c>
      <c r="D26" s="70" t="str">
        <f>'Current Individual SalaryEquity'!D26</f>
        <v>Intermediate</v>
      </c>
      <c r="E26" s="70" t="str">
        <f>'Current Individual SalaryEquity'!E26</f>
        <v>B</v>
      </c>
      <c r="F26" s="70" t="str">
        <f>'Current Individual SalaryEquity'!F26</f>
        <v>-</v>
      </c>
      <c r="G26" s="70" t="str">
        <f>'Current Individual SalaryEquity'!G26</f>
        <v>Salary</v>
      </c>
      <c r="H26" s="70" t="str">
        <f>'Current Individual SalaryEquity'!H26</f>
        <v>16-30</v>
      </c>
      <c r="J26" s="104">
        <f t="array" ref="J26">INDEX('Salary Formula'!B$9:C$20,MATCH(C26,'Salary Formula'!B$9:B$20,0),2)*INDEX('Salary Formula'!E$9:F$13,MATCH(D26,'Salary Formula'!E$9:E$13,0),2)+INDEX('Salary Formula'!H$9:I$13,MATCH(E26,'Salary Formula'!H$9:H$13,0),2)</f>
        <v>61500</v>
      </c>
      <c r="K26" s="106">
        <f t="array" ref="K26">INDEX('Salary Formula'!B$27:C$33,MATCH(F26,'Salary Formula'!B$27:B$33,0),2)+(INDEX('Salary Formula'!E$27:F$33,MATCH(F26,'Salary Formula'!B$27:B$33,0),2)*'Salary Formula'!F$25)</f>
        <v>0</v>
      </c>
      <c r="L26" s="107">
        <f t="array" ref="L26">INDEX('Salary Formula'!H$27:I$29,MATCH(G26,'Salary Formula'!H$27:H$29,0),2)</f>
        <v>10000</v>
      </c>
      <c r="M26" s="65">
        <f t="shared" si="1"/>
        <v>71500</v>
      </c>
    </row>
    <row r="27">
      <c r="A27" s="101">
        <f>'Current Individual SalaryEquity'!A27</f>
        <v>22</v>
      </c>
      <c r="B27" s="70" t="str">
        <f>'Current Individual SalaryEquity'!B27</f>
        <v>Tom</v>
      </c>
      <c r="C27" s="70" t="str">
        <f>'Current Individual SalaryEquity'!C27</f>
        <v>Engineer</v>
      </c>
      <c r="D27" s="70" t="str">
        <f>'Current Individual SalaryEquity'!D27</f>
        <v>Advanced</v>
      </c>
      <c r="E27" s="70" t="str">
        <f>'Current Individual SalaryEquity'!E27</f>
        <v>B</v>
      </c>
      <c r="F27" s="70" t="str">
        <f>'Current Individual SalaryEquity'!F27</f>
        <v>-</v>
      </c>
      <c r="G27" s="70" t="str">
        <f>'Current Individual SalaryEquity'!G27</f>
        <v>Equity</v>
      </c>
      <c r="H27" s="70" t="str">
        <f>'Current Individual SalaryEquity'!H27</f>
        <v>16-30</v>
      </c>
      <c r="J27" s="104">
        <f t="array" ref="J27">INDEX('Salary Formula'!B$9:C$20,MATCH(C27,'Salary Formula'!B$9:B$20,0),2)*INDEX('Salary Formula'!E$9:F$13,MATCH(D27,'Salary Formula'!E$9:E$13,0),2)+INDEX('Salary Formula'!H$9:I$13,MATCH(E27,'Salary Formula'!H$9:H$13,0),2)</f>
        <v>96000</v>
      </c>
      <c r="K27" s="106">
        <f t="array" ref="K27">INDEX('Salary Formula'!B$27:C$33,MATCH(F27,'Salary Formula'!B$27:B$33,0),2)+(INDEX('Salary Formula'!E$27:F$33,MATCH(F27,'Salary Formula'!B$27:B$33,0),2)*'Salary Formula'!F$25)</f>
        <v>0</v>
      </c>
      <c r="L27" s="107">
        <f t="array" ref="L27">INDEX('Salary Formula'!H$27:I$29,MATCH(G27,'Salary Formula'!H$27:H$29,0),2)</f>
        <v>0</v>
      </c>
      <c r="M27" s="65">
        <f t="shared" si="1"/>
        <v>96000</v>
      </c>
    </row>
    <row r="28">
      <c r="A28" s="101">
        <f>'Current Individual SalaryEquity'!A28</f>
        <v>23</v>
      </c>
      <c r="B28" s="70" t="str">
        <f>'Current Individual SalaryEquity'!B28</f>
        <v>Mike</v>
      </c>
      <c r="C28" s="70" t="str">
        <f>'Current Individual SalaryEquity'!C28</f>
        <v>Engineer</v>
      </c>
      <c r="D28" s="70" t="str">
        <f>'Current Individual SalaryEquity'!D28</f>
        <v>Intermediate</v>
      </c>
      <c r="E28" s="70" t="str">
        <f>'Current Individual SalaryEquity'!E28</f>
        <v>B</v>
      </c>
      <c r="F28" s="70" t="str">
        <f>'Current Individual SalaryEquity'!F28</f>
        <v>-</v>
      </c>
      <c r="G28" s="70" t="str">
        <f>'Current Individual SalaryEquity'!G28</f>
        <v>Salary</v>
      </c>
      <c r="H28" s="70" t="str">
        <f>'Current Individual SalaryEquity'!H28</f>
        <v>16-30</v>
      </c>
      <c r="J28" s="104">
        <f t="array" ref="J28">INDEX('Salary Formula'!B$9:C$20,MATCH(C28,'Salary Formula'!B$9:B$20,0),2)*INDEX('Salary Formula'!E$9:F$13,MATCH(D28,'Salary Formula'!E$9:E$13,0),2)+INDEX('Salary Formula'!H$9:I$13,MATCH(E28,'Salary Formula'!H$9:H$13,0),2)</f>
        <v>89000</v>
      </c>
      <c r="K28" s="106">
        <f t="array" ref="K28">INDEX('Salary Formula'!B$27:C$33,MATCH(F28,'Salary Formula'!B$27:B$33,0),2)+(INDEX('Salary Formula'!E$27:F$33,MATCH(F28,'Salary Formula'!B$27:B$33,0),2)*'Salary Formula'!F$25)</f>
        <v>0</v>
      </c>
      <c r="L28" s="107">
        <f t="array" ref="L28">INDEX('Salary Formula'!H$27:I$29,MATCH(G28,'Salary Formula'!H$27:H$29,0),2)</f>
        <v>10000</v>
      </c>
      <c r="M28" s="65">
        <f t="shared" si="1"/>
        <v>99000</v>
      </c>
    </row>
    <row r="29">
      <c r="A29" s="101">
        <f>'Current Individual SalaryEquity'!A29</f>
        <v>24</v>
      </c>
      <c r="B29" s="70" t="str">
        <f>'Current Individual SalaryEquity'!B29</f>
        <v>José</v>
      </c>
      <c r="C29" s="70" t="str">
        <f>'Current Individual SalaryEquity'!C29</f>
        <v>Engineer</v>
      </c>
      <c r="D29" s="70" t="str">
        <f>'Current Individual SalaryEquity'!D29</f>
        <v>Advanced</v>
      </c>
      <c r="E29" s="70" t="str">
        <f>'Current Individual SalaryEquity'!E29</f>
        <v>B</v>
      </c>
      <c r="F29" s="70" t="str">
        <f>'Current Individual SalaryEquity'!F29</f>
        <v>-</v>
      </c>
      <c r="G29" s="70" t="str">
        <f>'Current Individual SalaryEquity'!G29</f>
        <v>Equity</v>
      </c>
      <c r="H29" s="70" t="str">
        <f>'Current Individual SalaryEquity'!H29</f>
        <v>31-60</v>
      </c>
      <c r="J29" s="104">
        <f t="array" ref="J29">INDEX('Salary Formula'!B$9:C$20,MATCH(C29,'Salary Formula'!B$9:B$20,0),2)*INDEX('Salary Formula'!E$9:F$13,MATCH(D29,'Salary Formula'!E$9:E$13,0),2)+INDEX('Salary Formula'!H$9:I$13,MATCH(E29,'Salary Formula'!H$9:H$13,0),2)</f>
        <v>96000</v>
      </c>
      <c r="K29" s="106">
        <f t="array" ref="K29">INDEX('Salary Formula'!B$27:C$33,MATCH(F29,'Salary Formula'!B$27:B$33,0),2)+(INDEX('Salary Formula'!E$27:F$33,MATCH(F29,'Salary Formula'!B$27:B$33,0),2)*'Salary Formula'!F$25)</f>
        <v>0</v>
      </c>
      <c r="L29" s="107">
        <f t="array" ref="L29">INDEX('Salary Formula'!H$27:I$29,MATCH(G29,'Salary Formula'!H$27:H$29,0),2)</f>
        <v>0</v>
      </c>
      <c r="M29" s="65">
        <f t="shared" si="1"/>
        <v>96000</v>
      </c>
    </row>
    <row r="30">
      <c r="A30" s="101">
        <f>'Current Individual SalaryEquity'!A30</f>
        <v>25</v>
      </c>
      <c r="B30" s="70" t="str">
        <f>'Current Individual SalaryEquity'!B30</f>
        <v>Tom Dunn</v>
      </c>
      <c r="C30" s="70" t="str">
        <f>'Current Individual SalaryEquity'!C30</f>
        <v>Customer Research</v>
      </c>
      <c r="D30" s="70" t="str">
        <f>'Current Individual SalaryEquity'!D30</f>
        <v>Intermediate</v>
      </c>
      <c r="E30" s="70" t="str">
        <f>'Current Individual SalaryEquity'!E30</f>
        <v>B</v>
      </c>
      <c r="F30" s="70" t="str">
        <f>'Current Individual SalaryEquity'!F30</f>
        <v>-</v>
      </c>
      <c r="G30" s="70" t="str">
        <f>'Current Individual SalaryEquity'!G30</f>
        <v>Equity</v>
      </c>
      <c r="H30" s="70" t="str">
        <f>'Current Individual SalaryEquity'!H30</f>
        <v>31-60</v>
      </c>
      <c r="J30" s="104">
        <f t="array" ref="J30">INDEX('Salary Formula'!B$9:C$20,MATCH(C30,'Salary Formula'!B$9:B$20,0),2)*INDEX('Salary Formula'!E$9:F$13,MATCH(D30,'Salary Formula'!E$9:E$13,0),2)+INDEX('Salary Formula'!H$9:I$13,MATCH(E30,'Salary Formula'!H$9:H$13,0),2)</f>
        <v>69750</v>
      </c>
      <c r="K30" s="106">
        <f t="array" ref="K30">INDEX('Salary Formula'!B$27:C$33,MATCH(F30,'Salary Formula'!B$27:B$33,0),2)+(INDEX('Salary Formula'!E$27:F$33,MATCH(F30,'Salary Formula'!B$27:B$33,0),2)*'Salary Formula'!F$25)</f>
        <v>0</v>
      </c>
      <c r="L30" s="107">
        <f t="array" ref="L30">INDEX('Salary Formula'!H$27:I$29,MATCH(G30,'Salary Formula'!H$27:H$29,0),2)</f>
        <v>0</v>
      </c>
      <c r="M30" s="65">
        <f t="shared" si="1"/>
        <v>69750</v>
      </c>
    </row>
    <row r="31">
      <c r="A31" s="101">
        <f>'Current Individual SalaryEquity'!A31</f>
        <v>26</v>
      </c>
      <c r="B31" s="70" t="str">
        <f>'Current Individual SalaryEquity'!B31</f>
        <v>Maxime</v>
      </c>
      <c r="C31" s="70" t="str">
        <f>'Current Individual SalaryEquity'!C31</f>
        <v>Growth and Data</v>
      </c>
      <c r="D31" s="70" t="str">
        <f>'Current Individual SalaryEquity'!D31</f>
        <v>Intermediate</v>
      </c>
      <c r="E31" s="70" t="str">
        <f>'Current Individual SalaryEquity'!E31</f>
        <v>B</v>
      </c>
      <c r="F31" s="70" t="str">
        <f>'Current Individual SalaryEquity'!F31</f>
        <v>-</v>
      </c>
      <c r="G31" s="70" t="str">
        <f>'Current Individual SalaryEquity'!G31</f>
        <v>Salary</v>
      </c>
      <c r="H31" s="70" t="str">
        <f>'Current Individual SalaryEquity'!H31</f>
        <v>31-60</v>
      </c>
      <c r="J31" s="104">
        <f t="array" ref="J31">INDEX('Salary Formula'!B$9:C$20,MATCH(C31,'Salary Formula'!B$9:B$20,0),2)*INDEX('Salary Formula'!E$9:F$13,MATCH(D31,'Salary Formula'!E$9:E$13,0),2)+INDEX('Salary Formula'!H$9:I$13,MATCH(E31,'Salary Formula'!H$9:H$13,0),2)</f>
        <v>72500</v>
      </c>
      <c r="K31" s="106">
        <f t="array" ref="K31">INDEX('Salary Formula'!B$27:C$33,MATCH(F31,'Salary Formula'!B$27:B$33,0),2)+(INDEX('Salary Formula'!E$27:F$33,MATCH(F31,'Salary Formula'!B$27:B$33,0),2)*'Salary Formula'!F$25)</f>
        <v>0</v>
      </c>
      <c r="L31" s="107">
        <f t="array" ref="L31">INDEX('Salary Formula'!H$27:I$29,MATCH(G31,'Salary Formula'!H$27:H$29,0),2)</f>
        <v>10000</v>
      </c>
      <c r="M31" s="65">
        <f t="shared" si="1"/>
        <v>82500</v>
      </c>
    </row>
    <row r="32">
      <c r="A32" s="101">
        <f>'Current Individual SalaryEquity'!A28</f>
        <v>23</v>
      </c>
      <c r="B32" s="70" t="str">
        <f>'Current Individual SalaryEquity'!B32</f>
        <v>Philippe</v>
      </c>
      <c r="C32" s="70" t="str">
        <f>'Current Individual SalaryEquity'!C32</f>
        <v>Engineer</v>
      </c>
      <c r="D32" s="70" t="str">
        <f>'Current Individual SalaryEquity'!D32</f>
        <v>Intermediate</v>
      </c>
      <c r="E32" s="70" t="str">
        <f>'Current Individual SalaryEquity'!E32</f>
        <v>B</v>
      </c>
      <c r="F32" s="70" t="str">
        <f>'Current Individual SalaryEquity'!F32</f>
        <v>-</v>
      </c>
      <c r="G32" s="70" t="str">
        <f>'Current Individual SalaryEquity'!G32</f>
        <v>Salary</v>
      </c>
      <c r="H32" s="70" t="str">
        <f>'Current Individual SalaryEquity'!H32</f>
        <v>31-60</v>
      </c>
      <c r="J32" s="104">
        <f t="array" ref="J32">INDEX('Salary Formula'!B$9:C$18,MATCH(C32,'Salary Formula'!B$9:B$18,0),2)*INDEX('Salary Formula'!E$9:F$13,MATCH(D32,'Salary Formula'!E$9:E$13,0),2)+INDEX('Salary Formula'!H$9:I$13,MATCH(E32,'Salary Formula'!H$9:H$13,0),2)</f>
        <v>89000</v>
      </c>
      <c r="K32" s="106">
        <f t="array" ref="K32">INDEX('Salary Formula'!B$27:C$33,MATCH(F32,'Salary Formula'!B$27:B$33,0),2)+(INDEX('Salary Formula'!E$27:F$33,MATCH(F32,'Salary Formula'!B$27:B$33,0),2)*'Salary Formula'!F$25)</f>
        <v>0</v>
      </c>
      <c r="L32" s="107">
        <f t="array" ref="L32">INDEX('Salary Formula'!H$27:I$29,MATCH(G32,'Salary Formula'!H$27:H$29,0),2)</f>
        <v>10000</v>
      </c>
      <c r="M32" s="65">
        <f t="shared" si="1"/>
        <v>99000</v>
      </c>
    </row>
    <row r="33">
      <c r="A33" s="101">
        <f>'Current Individual SalaryEquity'!A29</f>
        <v>24</v>
      </c>
      <c r="B33" s="70" t="str">
        <f>'Current Individual SalaryEquity'!B33</f>
        <v>Eric</v>
      </c>
      <c r="C33" s="70" t="str">
        <f>'Current Individual SalaryEquity'!C33</f>
        <v>Engineer</v>
      </c>
      <c r="D33" s="70" t="str">
        <f>'Current Individual SalaryEquity'!D33</f>
        <v>Intermediate</v>
      </c>
      <c r="E33" s="70" t="str">
        <f>'Current Individual SalaryEquity'!E33</f>
        <v>B</v>
      </c>
      <c r="F33" s="70" t="str">
        <f>'Current Individual SalaryEquity'!F33</f>
        <v>-</v>
      </c>
      <c r="G33" s="70" t="str">
        <f>'Current Individual SalaryEquity'!G33</f>
        <v>Pending</v>
      </c>
      <c r="H33" s="70" t="str">
        <f>'Current Individual SalaryEquity'!H33</f>
        <v>31-60</v>
      </c>
      <c r="J33" s="104">
        <f t="array" ref="J33">INDEX('Salary Formula'!B$9:C$18,MATCH(C33,'Salary Formula'!B$9:B$18,0),2)*INDEX('Salary Formula'!E$9:F$13,MATCH(D33,'Salary Formula'!E$9:E$13,0),2)+INDEX('Salary Formula'!H$9:I$13,MATCH(E33,'Salary Formula'!H$9:H$13,0),2)</f>
        <v>89000</v>
      </c>
      <c r="K33" s="106">
        <f t="array" ref="K33">INDEX('Salary Formula'!B$27:C$33,MATCH(F33,'Salary Formula'!B$27:B$33,0),2)+(INDEX('Salary Formula'!E$27:F$33,MATCH(F33,'Salary Formula'!B$27:B$33,0),2)*'Salary Formula'!F$25)</f>
        <v>0</v>
      </c>
      <c r="L33" s="107" t="str">
        <f t="array" ref="L33">INDEX('Salary Formula'!H$27:I$29,MATCH(G33,'Salary Formula'!H$27:H$29,0),2)</f>
        <v>#N/A</v>
      </c>
      <c r="M33" s="65" t="str">
        <f t="shared" si="1"/>
        <v>#N/A</v>
      </c>
    </row>
    <row r="34">
      <c r="A34" s="101">
        <f>'Current Individual SalaryEquity'!A31</f>
        <v>26</v>
      </c>
      <c r="B34" s="70" t="str">
        <f>'Current Individual SalaryEquity'!B34</f>
        <v>Dave O</v>
      </c>
      <c r="C34" s="70" t="str">
        <f>'Current Individual SalaryEquity'!C34</f>
        <v>Designer</v>
      </c>
      <c r="D34" s="70" t="str">
        <f>'Current Individual SalaryEquity'!D34</f>
        <v>Intermediate</v>
      </c>
      <c r="E34" s="70" t="str">
        <f>'Current Individual SalaryEquity'!E34</f>
        <v>B</v>
      </c>
      <c r="F34" s="70" t="str">
        <f>'Current Individual SalaryEquity'!F34</f>
        <v>-</v>
      </c>
      <c r="G34" s="70" t="str">
        <f>'Current Individual SalaryEquity'!G34</f>
        <v>Salary</v>
      </c>
      <c r="H34" s="70" t="str">
        <f>'Current Individual SalaryEquity'!H34</f>
        <v>31-60</v>
      </c>
      <c r="J34" s="104">
        <f t="array" ref="J34">INDEX('Salary Formula'!B$9:C$18,MATCH(C34,'Salary Formula'!B$9:B$18,0),2)*INDEX('Salary Formula'!E$9:F$13,MATCH(D34,'Salary Formula'!E$9:E$13,0),2)+INDEX('Salary Formula'!H$9:I$13,MATCH(E34,'Salary Formula'!H$9:H$13,0),2)</f>
        <v>78000</v>
      </c>
      <c r="K34" s="106">
        <f t="array" ref="K34">INDEX('Salary Formula'!B$27:C$33,MATCH(F34,'Salary Formula'!B$27:B$33,0),2)+(INDEX('Salary Formula'!E$27:F$33,MATCH(F34,'Salary Formula'!B$27:B$33,0),2)*'Salary Formula'!F$25)</f>
        <v>0</v>
      </c>
      <c r="L34" s="107">
        <f t="array" ref="L34">INDEX('Salary Formula'!H$27:I$29,MATCH(G34,'Salary Formula'!H$27:H$29,0),2)</f>
        <v>10000</v>
      </c>
      <c r="M34" s="65">
        <f t="shared" si="1"/>
        <v>88000</v>
      </c>
    </row>
    <row r="35">
      <c r="A35" s="101">
        <f>'Current Individual SalaryEquity'!A31</f>
        <v>26</v>
      </c>
      <c r="B35" s="70" t="str">
        <f>'Current Individual SalaryEquity'!B35</f>
        <v>Julian</v>
      </c>
      <c r="C35" s="70" t="str">
        <f>'Current Individual SalaryEquity'!C35</f>
        <v>Growth and Data</v>
      </c>
      <c r="D35" s="70" t="str">
        <f>'Current Individual SalaryEquity'!D35</f>
        <v>Intermediate</v>
      </c>
      <c r="E35" s="70" t="str">
        <f>'Current Individual SalaryEquity'!E35</f>
        <v>B</v>
      </c>
      <c r="F35" s="70" t="str">
        <f>'Current Individual SalaryEquity'!F35</f>
        <v>-</v>
      </c>
      <c r="G35" s="70" t="str">
        <f>'Current Individual SalaryEquity'!G35</f>
        <v>Salary</v>
      </c>
      <c r="H35" s="70" t="str">
        <f>'Current Individual SalaryEquity'!H35</f>
        <v>31-60</v>
      </c>
      <c r="J35" s="104" t="str">
        <f t="array" ref="J35">INDEX('Salary Formula'!B$9:C$18,MATCH(C35,'Salary Formula'!B$9:B$18,0),2)*INDEX('Salary Formula'!E$9:F$13,MATCH(D35,'Salary Formula'!E$9:E$13,0),2)+INDEX('Salary Formula'!H$9:I$13,MATCH(E35,'Salary Formula'!H$9:H$13,0),2)</f>
        <v>#N/A</v>
      </c>
      <c r="K35" s="106">
        <f t="array" ref="K35">INDEX('Salary Formula'!B$27:C$33,MATCH(F35,'Salary Formula'!B$27:B$33,0),2)+(INDEX('Salary Formula'!E$27:F$33,MATCH(F35,'Salary Formula'!B$27:B$33,0),2)*'Salary Formula'!F$25)</f>
        <v>0</v>
      </c>
      <c r="L35" s="107">
        <f t="array" ref="L35">INDEX('Salary Formula'!H$27:I$29,MATCH(G35,'Salary Formula'!H$27:H$29,0),2)</f>
        <v>10000</v>
      </c>
      <c r="M35" s="65" t="str">
        <f t="shared" si="1"/>
        <v>#N/A</v>
      </c>
    </row>
    <row r="36">
      <c r="A36" s="101">
        <f>'Current Individual SalaryEquity'!A32</f>
        <v>27</v>
      </c>
      <c r="B36" s="70" t="str">
        <f>'Current Individual SalaryEquity'!B32</f>
        <v>Philippe</v>
      </c>
      <c r="C36" s="70" t="str">
        <f>'Current Individual SalaryEquity'!C32</f>
        <v>Engineer</v>
      </c>
      <c r="D36" s="70" t="str">
        <f>'Current Individual SalaryEquity'!D32</f>
        <v>Intermediate</v>
      </c>
      <c r="E36" s="70" t="str">
        <f>'Current Individual SalaryEquity'!E32</f>
        <v>B</v>
      </c>
      <c r="F36" s="70" t="str">
        <f>'Current Individual SalaryEquity'!F32</f>
        <v>-</v>
      </c>
      <c r="G36" s="70" t="str">
        <f>'Current Individual SalaryEquity'!G32</f>
        <v>Salary</v>
      </c>
      <c r="H36" s="70" t="str">
        <f>'Current Individual SalaryEquity'!H32</f>
        <v>31-60</v>
      </c>
      <c r="J36" s="104">
        <f t="array" ref="J36">INDEX('Salary Formula'!B$9:C$18,MATCH(C36,'Salary Formula'!B$9:B$18,0),2)*INDEX('Salary Formula'!E$9:F$13,MATCH(D36,'Salary Formula'!E$9:E$13,0),2)+INDEX('Salary Formula'!H$9:I$13,MATCH(E36,'Salary Formula'!H$9:H$13,0),2)</f>
        <v>89000</v>
      </c>
      <c r="K36" s="106">
        <f t="array" ref="K36">INDEX('Salary Formula'!B$27:C$33,MATCH(F36,'Salary Formula'!B$27:B$33,0),2)+(INDEX('Salary Formula'!E$27:F$33,MATCH(F36,'Salary Formula'!B$27:B$33,0),2)*'Salary Formula'!F$25)</f>
        <v>0</v>
      </c>
      <c r="L36" s="107">
        <f t="array" ref="L36">INDEX('Salary Formula'!H$27:I$29,MATCH(G36,'Salary Formula'!H$27:H$29,0),2)</f>
        <v>10000</v>
      </c>
      <c r="M36" s="65">
        <f t="shared" si="1"/>
        <v>99000</v>
      </c>
    </row>
    <row r="37">
      <c r="A37" s="101">
        <f>'Current Individual SalaryEquity'!A33</f>
        <v>28</v>
      </c>
      <c r="B37" s="70" t="str">
        <f>'Current Individual SalaryEquity'!B33</f>
        <v>Eric</v>
      </c>
      <c r="C37" s="70" t="str">
        <f>'Current Individual SalaryEquity'!C33</f>
        <v>Engineer</v>
      </c>
      <c r="D37" s="70" t="str">
        <f>'Current Individual SalaryEquity'!D33</f>
        <v>Intermediate</v>
      </c>
      <c r="E37" s="70" t="str">
        <f>'Current Individual SalaryEquity'!E33</f>
        <v>B</v>
      </c>
      <c r="F37" s="70" t="str">
        <f>'Current Individual SalaryEquity'!F33</f>
        <v>-</v>
      </c>
      <c r="G37" s="70" t="str">
        <f>'Current Individual SalaryEquity'!G33</f>
        <v>Pending</v>
      </c>
      <c r="H37" s="70" t="str">
        <f>'Current Individual SalaryEquity'!H33</f>
        <v>31-60</v>
      </c>
      <c r="J37" s="104">
        <f t="array" ref="J37">INDEX('Salary Formula'!B$9:C$18,MATCH(C37,'Salary Formula'!B$9:B$18,0),2)*INDEX('Salary Formula'!E$9:F$13,MATCH(D37,'Salary Formula'!E$9:E$13,0),2)+INDEX('Salary Formula'!H$9:I$13,MATCH(E37,'Salary Formula'!H$9:H$13,0),2)</f>
        <v>89000</v>
      </c>
      <c r="K37" s="106">
        <f t="array" ref="K37">INDEX('Salary Formula'!B$27:C$33,MATCH(F37,'Salary Formula'!B$27:B$33,0),2)+(INDEX('Salary Formula'!E$27:F$33,MATCH(F37,'Salary Formula'!B$27:B$33,0),2)*'Salary Formula'!F$25)</f>
        <v>0</v>
      </c>
      <c r="L37" s="107" t="str">
        <f t="array" ref="L37">INDEX('Salary Formula'!H$27:I$29,MATCH(G37,'Salary Formula'!H$27:H$29,0),2)</f>
        <v>#N/A</v>
      </c>
      <c r="M37" s="65" t="str">
        <f t="shared" si="1"/>
        <v>#N/A</v>
      </c>
    </row>
    <row r="38">
      <c r="A38" s="101">
        <f>'Current Individual SalaryEquity'!A34</f>
        <v>29</v>
      </c>
      <c r="B38" s="70" t="str">
        <f>'Current Individual SalaryEquity'!B34</f>
        <v>Dave O</v>
      </c>
      <c r="C38" s="70" t="str">
        <f>'Current Individual SalaryEquity'!C34</f>
        <v>Designer</v>
      </c>
      <c r="D38" s="70" t="str">
        <f>'Current Individual SalaryEquity'!D34</f>
        <v>Intermediate</v>
      </c>
      <c r="E38" s="70" t="str">
        <f>'Current Individual SalaryEquity'!E34</f>
        <v>B</v>
      </c>
      <c r="F38" s="70" t="str">
        <f>'Current Individual SalaryEquity'!F34</f>
        <v>-</v>
      </c>
      <c r="G38" s="70" t="str">
        <f>'Current Individual SalaryEquity'!G34</f>
        <v>Salary</v>
      </c>
      <c r="H38" s="70" t="str">
        <f>'Current Individual SalaryEquity'!H34</f>
        <v>31-60</v>
      </c>
      <c r="J38" s="104">
        <f t="array" ref="J38">INDEX('Salary Formula'!B$9:C$18,MATCH(C38,'Salary Formula'!B$9:B$18,0),2)*INDEX('Salary Formula'!E$9:F$13,MATCH(D38,'Salary Formula'!E$9:E$13,0),2)+INDEX('Salary Formula'!H$9:I$13,MATCH(E38,'Salary Formula'!H$9:H$13,0),2)</f>
        <v>78000</v>
      </c>
      <c r="K38" s="106">
        <f t="array" ref="K38">INDEX('Salary Formula'!B$27:C$33,MATCH(F38,'Salary Formula'!B$27:B$33,0),2)+(INDEX('Salary Formula'!E$27:F$33,MATCH(F38,'Salary Formula'!B$27:B$33,0),2)*'Salary Formula'!F$25)</f>
        <v>0</v>
      </c>
      <c r="L38" s="107">
        <f t="array" ref="L38">INDEX('Salary Formula'!H$27:I$29,MATCH(G38,'Salary Formula'!H$27:H$29,0),2)</f>
        <v>10000</v>
      </c>
      <c r="M38" s="65">
        <f t="shared" si="1"/>
        <v>88000</v>
      </c>
    </row>
    <row r="39">
      <c r="A39" s="101">
        <f>'Current Individual SalaryEquity'!A35</f>
        <v>30</v>
      </c>
      <c r="B39" s="70" t="str">
        <f>'Current Individual SalaryEquity'!B35</f>
        <v>Julian</v>
      </c>
      <c r="C39" s="70" t="str">
        <f>'Current Individual SalaryEquity'!C35</f>
        <v>Growth and Data</v>
      </c>
      <c r="D39" s="70" t="str">
        <f>'Current Individual SalaryEquity'!D35</f>
        <v>Intermediate</v>
      </c>
      <c r="E39" s="70" t="str">
        <f>'Current Individual SalaryEquity'!E35</f>
        <v>B</v>
      </c>
      <c r="F39" s="70" t="str">
        <f>'Current Individual SalaryEquity'!F35</f>
        <v>-</v>
      </c>
      <c r="G39" s="70" t="str">
        <f>'Current Individual SalaryEquity'!G35</f>
        <v>Salary</v>
      </c>
      <c r="H39" s="70" t="str">
        <f>'Current Individual SalaryEquity'!H35</f>
        <v>31-60</v>
      </c>
      <c r="J39" s="104" t="str">
        <f t="array" ref="J39">INDEX('Salary Formula'!B$9:C$18,MATCH(C39,'Salary Formula'!B$9:B$18,0),2)*INDEX('Salary Formula'!E$9:F$13,MATCH(D39,'Salary Formula'!E$9:E$13,0),2)+INDEX('Salary Formula'!H$9:I$13,MATCH(E39,'Salary Formula'!H$9:H$13,0),2)</f>
        <v>#N/A</v>
      </c>
      <c r="K39" s="106">
        <f t="array" ref="K39">INDEX('Salary Formula'!B$27:C$33,MATCH(F39,'Salary Formula'!B$27:B$33,0),2)+(INDEX('Salary Formula'!E$27:F$33,MATCH(F39,'Salary Formula'!B$27:B$33,0),2)*'Salary Formula'!F$25)</f>
        <v>0</v>
      </c>
      <c r="L39" s="107">
        <f t="array" ref="L39">INDEX('Salary Formula'!H$27:I$29,MATCH(G39,'Salary Formula'!H$27:H$29,0),2)</f>
        <v>10000</v>
      </c>
      <c r="M39" s="65" t="str">
        <f t="shared" si="1"/>
        <v>#N/A</v>
      </c>
    </row>
    <row r="40">
      <c r="A40" s="101">
        <f>'Current Individual SalaryEquity'!A36</f>
        <v>31</v>
      </c>
      <c r="B40" s="70" t="str">
        <f>'Current Individual SalaryEquity'!B36</f>
        <v>Jim</v>
      </c>
      <c r="C40" s="70" t="str">
        <f>'Current Individual SalaryEquity'!C36</f>
        <v>Product Creator</v>
      </c>
      <c r="D40" s="70" t="str">
        <f>'Current Individual SalaryEquity'!D36</f>
        <v>Intermediate</v>
      </c>
      <c r="E40" s="70" t="str">
        <f>'Current Individual SalaryEquity'!E36</f>
        <v>B</v>
      </c>
      <c r="F40" s="70" t="str">
        <f>'Current Individual SalaryEquity'!F36</f>
        <v>-</v>
      </c>
      <c r="G40" s="70" t="str">
        <f>'Current Individual SalaryEquity'!G36</f>
        <v>Equity</v>
      </c>
      <c r="H40" s="70" t="str">
        <f>'Current Individual SalaryEquity'!H36</f>
        <v>31-60</v>
      </c>
      <c r="J40" s="104">
        <f t="array" ref="J40">INDEX('Salary Formula'!B$9:C$18,MATCH(C40,'Salary Formula'!B$9:B$18,0),2)*INDEX('Salary Formula'!E$9:F$13,MATCH(D40,'Salary Formula'!E$9:E$13,0),2)+INDEX('Salary Formula'!H$9:I$13,MATCH(E40,'Salary Formula'!H$9:H$13,0),2)</f>
        <v>89000</v>
      </c>
      <c r="K40" s="106">
        <f t="array" ref="K40">INDEX('Salary Formula'!B$27:C$33,MATCH(F40,'Salary Formula'!B$27:B$33,0),2)+(INDEX('Salary Formula'!E$27:F$33,MATCH(F40,'Salary Formula'!B$27:B$33,0),2)*'Salary Formula'!F$25)</f>
        <v>0</v>
      </c>
      <c r="L40" s="107">
        <f t="array" ref="L40">INDEX('Salary Formula'!H$27:I$29,MATCH(G40,'Salary Formula'!H$27:H$29,0),2)</f>
        <v>0</v>
      </c>
      <c r="M40" s="65">
        <f t="shared" si="1"/>
        <v>89000</v>
      </c>
    </row>
    <row r="41">
      <c r="A41" s="101">
        <f>'Current Individual SalaryEquity'!A37</f>
        <v>32</v>
      </c>
      <c r="B41" s="70" t="str">
        <f>'Current Individual SalaryEquity'!B37</f>
        <v>Kat</v>
      </c>
      <c r="C41" s="70" t="str">
        <f>'Current Individual SalaryEquity'!C37</f>
        <v>Engineer</v>
      </c>
      <c r="D41" s="70" t="str">
        <f>'Current Individual SalaryEquity'!D37</f>
        <v>Intermediate</v>
      </c>
      <c r="E41" s="70" t="str">
        <f>'Current Individual SalaryEquity'!E37</f>
        <v>B</v>
      </c>
      <c r="F41" s="70" t="str">
        <f>'Current Individual SalaryEquity'!F37</f>
        <v>-</v>
      </c>
      <c r="G41" s="70" t="str">
        <f>'Current Individual SalaryEquity'!G37</f>
        <v>Salary</v>
      </c>
      <c r="H41" s="70" t="str">
        <f>'Current Individual SalaryEquity'!H37</f>
        <v>31-60</v>
      </c>
      <c r="J41" s="104">
        <f t="array" ref="J41">INDEX('Salary Formula'!B$9:C$18,MATCH(C41,'Salary Formula'!B$9:B$18,0),2)*INDEX('Salary Formula'!E$9:F$13,MATCH(D41,'Salary Formula'!E$9:E$13,0),2)+INDEX('Salary Formula'!H$9:I$13,MATCH(E41,'Salary Formula'!H$9:H$13,0),2)</f>
        <v>89000</v>
      </c>
      <c r="K41" s="106">
        <f t="array" ref="K41">INDEX('Salary Formula'!B$27:C$33,MATCH(F41,'Salary Formula'!B$27:B$33,0),2)+(INDEX('Salary Formula'!E$27:F$33,MATCH(F41,'Salary Formula'!B$27:B$33,0),2)*'Salary Formula'!F$25)</f>
        <v>0</v>
      </c>
      <c r="L41" s="107">
        <f t="array" ref="L41">INDEX('Salary Formula'!H$27:I$29,MATCH(G41,'Salary Formula'!H$27:H$29,0),2)</f>
        <v>10000</v>
      </c>
      <c r="M41" s="65">
        <f t="shared" si="1"/>
        <v>99000</v>
      </c>
    </row>
    <row r="42">
      <c r="A42" s="101">
        <f>'Current Individual SalaryEquity'!A38</f>
        <v>33</v>
      </c>
      <c r="B42" s="70" t="str">
        <f>'Current Individual SalaryEquity'!B38</f>
        <v>Danny</v>
      </c>
      <c r="C42" s="70" t="str">
        <f>'Current Individual SalaryEquity'!C38</f>
        <v>Happiness Hero</v>
      </c>
      <c r="D42" s="70" t="str">
        <f>'Current Individual SalaryEquity'!D38</f>
        <v>Intermediate</v>
      </c>
      <c r="E42" s="70" t="str">
        <f>'Current Individual SalaryEquity'!E38</f>
        <v>B</v>
      </c>
      <c r="F42" s="70" t="str">
        <f>'Current Individual SalaryEquity'!F38</f>
        <v>-</v>
      </c>
      <c r="G42" s="70" t="str">
        <f>'Current Individual SalaryEquity'!G38</f>
        <v>Salary</v>
      </c>
      <c r="H42" s="70" t="str">
        <f>'Current Individual SalaryEquity'!H38</f>
        <v>31-60</v>
      </c>
      <c r="J42" s="104">
        <f t="array" ref="J42">INDEX('Salary Formula'!B$9:C$18,MATCH(C42,'Salary Formula'!B$9:B$18,0),2)*INDEX('Salary Formula'!E$9:F$13,MATCH(D42,'Salary Formula'!E$9:E$13,0),2)+INDEX('Salary Formula'!H$9:I$13,MATCH(E42,'Salary Formula'!H$9:H$13,0),2)</f>
        <v>61500</v>
      </c>
      <c r="K42" s="106">
        <f t="array" ref="K42">INDEX('Salary Formula'!B$27:C$33,MATCH(F42,'Salary Formula'!B$27:B$33,0),2)+(INDEX('Salary Formula'!E$27:F$33,MATCH(F42,'Salary Formula'!B$27:B$33,0),2)*'Salary Formula'!F$25)</f>
        <v>0</v>
      </c>
      <c r="L42" s="107">
        <f t="array" ref="L42">INDEX('Salary Formula'!H$27:I$29,MATCH(G42,'Salary Formula'!H$27:H$29,0),2)</f>
        <v>10000</v>
      </c>
      <c r="M42" s="65">
        <f t="shared" si="1"/>
        <v>71500</v>
      </c>
    </row>
    <row r="43">
      <c r="A43" s="101">
        <f>'Current Individual SalaryEquity'!A39</f>
        <v>34</v>
      </c>
      <c r="B43" s="70" t="str">
        <f>'Current Individual SalaryEquity'!B39</f>
        <v>Marc Anthony</v>
      </c>
      <c r="C43" s="70" t="str">
        <f>'Current Individual SalaryEquity'!C39</f>
        <v>Product Creator</v>
      </c>
      <c r="D43" s="70" t="str">
        <f>'Current Individual SalaryEquity'!D39</f>
        <v>Intermediate</v>
      </c>
      <c r="E43" s="70" t="str">
        <f>'Current Individual SalaryEquity'!E39</f>
        <v>A</v>
      </c>
      <c r="F43" s="70" t="str">
        <f>'Current Individual SalaryEquity'!F39</f>
        <v>-</v>
      </c>
      <c r="G43" s="70" t="str">
        <f>'Current Individual SalaryEquity'!G39</f>
        <v>Equity</v>
      </c>
      <c r="H43" s="70" t="str">
        <f>'Current Individual SalaryEquity'!H39</f>
        <v>31-60</v>
      </c>
      <c r="J43" s="104">
        <f t="array" ref="J43">INDEX('Salary Formula'!B$9:C$18,MATCH(C43,'Salary Formula'!B$9:B$18,0),2)*INDEX('Salary Formula'!E$9:F$13,MATCH(D43,'Salary Formula'!E$9:E$13,0),2)+INDEX('Salary Formula'!H$9:I$13,MATCH(E43,'Salary Formula'!H$9:H$13,0),2)</f>
        <v>99000</v>
      </c>
      <c r="K43" s="106">
        <f t="array" ref="K43">INDEX('Salary Formula'!B$27:C$33,MATCH(F43,'Salary Formula'!B$27:B$33,0),2)+(INDEX('Salary Formula'!E$27:F$33,MATCH(F43,'Salary Formula'!B$27:B$33,0),2)*'Salary Formula'!F$25)</f>
        <v>0</v>
      </c>
      <c r="L43" s="107">
        <f t="array" ref="L43">INDEX('Salary Formula'!H$27:I$29,MATCH(G43,'Salary Formula'!H$27:H$29,0),2)</f>
        <v>0</v>
      </c>
      <c r="M43" s="65">
        <f t="shared" si="1"/>
        <v>99000</v>
      </c>
    </row>
    <row r="44">
      <c r="A44" s="101" t="str">
        <f t="shared" ref="A44:H44" si="2">{}</f>
        <v>#REF!</v>
      </c>
      <c r="B44" s="70" t="str">
        <f t="shared" si="2"/>
        <v>#REF!</v>
      </c>
      <c r="C44" s="70" t="str">
        <f t="shared" si="2"/>
        <v>#REF!</v>
      </c>
      <c r="D44" s="70" t="str">
        <f t="shared" si="2"/>
        <v>#REF!</v>
      </c>
      <c r="E44" s="70" t="str">
        <f t="shared" si="2"/>
        <v>#REF!</v>
      </c>
      <c r="F44" s="70" t="str">
        <f t="shared" si="2"/>
        <v>#REF!</v>
      </c>
      <c r="G44" s="70" t="str">
        <f t="shared" si="2"/>
        <v>#REF!</v>
      </c>
      <c r="H44" s="70" t="str">
        <f t="shared" si="2"/>
        <v>#REF!</v>
      </c>
      <c r="J44" s="104" t="str">
        <f t="array" ref="J44">INDEX('Salary Formula'!B$9:C$18,MATCH(C44,'Salary Formula'!B$9:B$18,0),2)*INDEX('Salary Formula'!E$9:F$13,MATCH(D44,'Salary Formula'!E$9:E$13,0),2)+INDEX('Salary Formula'!H$9:I$13,MATCH(E44,'Salary Formula'!H$9:H$13,0),2)</f>
        <v>#REF!</v>
      </c>
      <c r="K44" s="106" t="str">
        <f t="array" ref="K44">INDEX('Salary Formula'!B$27:C$33,MATCH(F44,'Salary Formula'!B$27:B$33,0),2)+(INDEX('Salary Formula'!E$27:F$33,MATCH(F44,'Salary Formula'!B$27:B$33,0),2)*'Salary Formula'!F$25)</f>
        <v>#REF!</v>
      </c>
      <c r="L44" s="107" t="str">
        <f t="array" ref="L44">INDEX('Salary Formula'!H$27:I$29,MATCH(G44,'Salary Formula'!H$27:H$29,0),2)</f>
        <v>#REF!</v>
      </c>
      <c r="M44" s="65" t="str">
        <f t="shared" si="1"/>
        <v>#REF!</v>
      </c>
    </row>
    <row r="45">
      <c r="A45" s="101" t="str">
        <f t="shared" ref="A45:H45" si="3">{}</f>
        <v>#REF!</v>
      </c>
      <c r="B45" s="70" t="str">
        <f t="shared" si="3"/>
        <v>#REF!</v>
      </c>
      <c r="C45" s="70" t="str">
        <f t="shared" si="3"/>
        <v>#REF!</v>
      </c>
      <c r="D45" s="70" t="str">
        <f t="shared" si="3"/>
        <v>#REF!</v>
      </c>
      <c r="E45" s="70" t="str">
        <f t="shared" si="3"/>
        <v>#REF!</v>
      </c>
      <c r="F45" s="70" t="str">
        <f t="shared" si="3"/>
        <v>#REF!</v>
      </c>
      <c r="G45" s="70" t="str">
        <f t="shared" si="3"/>
        <v>#REF!</v>
      </c>
      <c r="H45" s="70" t="str">
        <f t="shared" si="3"/>
        <v>#REF!</v>
      </c>
      <c r="J45" s="104" t="str">
        <f t="array" ref="J45">INDEX('Salary Formula'!B$9:C$18,MATCH(C45,'Salary Formula'!B$9:B$18,0),2)*INDEX('Salary Formula'!E$9:F$13,MATCH(D45,'Salary Formula'!E$9:E$13,0),2)+INDEX('Salary Formula'!H$9:I$13,MATCH(E45,'Salary Formula'!H$9:H$13,0),2)</f>
        <v>#REF!</v>
      </c>
      <c r="K45" s="106" t="str">
        <f t="array" ref="K45">INDEX('Salary Formula'!B$27:C$33,MATCH(F45,'Salary Formula'!B$27:B$33,0),2)+(INDEX('Salary Formula'!E$27:F$33,MATCH(F45,'Salary Formula'!B$27:B$33,0),2)*'Salary Formula'!F$25)</f>
        <v>#REF!</v>
      </c>
      <c r="L45" s="107" t="str">
        <f t="array" ref="L45">INDEX('Salary Formula'!H$27:I$29,MATCH(G45,'Salary Formula'!H$27:H$29,0),2)</f>
        <v>#REF!</v>
      </c>
      <c r="M45" s="65" t="str">
        <f t="shared" si="1"/>
        <v>#REF!</v>
      </c>
    </row>
    <row r="46">
      <c r="A46" s="101" t="str">
        <f t="shared" ref="A46:H46" si="4">{}</f>
        <v>#REF!</v>
      </c>
      <c r="B46" s="70" t="str">
        <f t="shared" si="4"/>
        <v>#REF!</v>
      </c>
      <c r="C46" s="70" t="str">
        <f t="shared" si="4"/>
        <v>#REF!</v>
      </c>
      <c r="D46" s="70" t="str">
        <f t="shared" si="4"/>
        <v>#REF!</v>
      </c>
      <c r="E46" s="70" t="str">
        <f t="shared" si="4"/>
        <v>#REF!</v>
      </c>
      <c r="F46" s="70" t="str">
        <f t="shared" si="4"/>
        <v>#REF!</v>
      </c>
      <c r="G46" s="70" t="str">
        <f t="shared" si="4"/>
        <v>#REF!</v>
      </c>
      <c r="H46" s="70" t="str">
        <f t="shared" si="4"/>
        <v>#REF!</v>
      </c>
      <c r="J46" s="104" t="str">
        <f t="array" ref="J46">INDEX('Salary Formula'!B$9:C$18,MATCH(C46,'Salary Formula'!B$9:B$18,0),2)*INDEX('Salary Formula'!E$9:F$13,MATCH(D46,'Salary Formula'!E$9:E$13,0),2)+INDEX('Salary Formula'!H$9:I$13,MATCH(E46,'Salary Formula'!H$9:H$13,0),2)</f>
        <v>#REF!</v>
      </c>
      <c r="K46" s="106" t="str">
        <f t="array" ref="K46">INDEX('Salary Formula'!B$27:C$33,MATCH(F46,'Salary Formula'!B$27:B$33,0),2)+(INDEX('Salary Formula'!E$27:F$33,MATCH(F46,'Salary Formula'!B$27:B$33,0),2)*'Salary Formula'!F$25)</f>
        <v>#REF!</v>
      </c>
      <c r="L46" s="107" t="str">
        <f t="array" ref="L46">INDEX('Salary Formula'!H$27:I$29,MATCH(G46,'Salary Formula'!H$27:H$29,0),2)</f>
        <v>#REF!</v>
      </c>
      <c r="M46" s="65" t="str">
        <f t="shared" si="1"/>
        <v>#REF!</v>
      </c>
    </row>
    <row r="47">
      <c r="A47" s="101">
        <f>'Current Individual SalaryEquity'!A40</f>
        <v>35</v>
      </c>
      <c r="B47" s="70" t="str">
        <f>'Current Individual SalaryEquity'!B69</f>
        <v>You?</v>
      </c>
      <c r="C47" s="70" t="str">
        <f>'Current Individual SalaryEquity'!C40</f>
        <v>Engineer</v>
      </c>
      <c r="D47" s="70" t="str">
        <f>'Current Individual SalaryEquity'!D40</f>
        <v>Advanced</v>
      </c>
      <c r="E47" s="70" t="str">
        <f>'Current Individual SalaryEquity'!E40</f>
        <v>B</v>
      </c>
      <c r="F47" s="70" t="str">
        <f>'Current Individual SalaryEquity'!F40</f>
        <v>-</v>
      </c>
      <c r="G47" s="70" t="str">
        <f>'Current Individual SalaryEquity'!G40</f>
        <v>Pending</v>
      </c>
      <c r="H47" s="70" t="str">
        <f>'Current Individual SalaryEquity'!H40</f>
        <v>31-60</v>
      </c>
      <c r="J47" s="104">
        <f t="array" ref="J47">INDEX('Salary Formula'!B$9:C$18,MATCH(C47,'Salary Formula'!B$9:B$18,0),2)*INDEX('Salary Formula'!E$9:F$13,MATCH(D47,'Salary Formula'!E$9:E$13,0),2)+INDEX('Salary Formula'!H$9:I$13,MATCH(E47,'Salary Formula'!H$9:H$13,0),2)</f>
        <v>96000</v>
      </c>
      <c r="K47" s="106">
        <f t="array" ref="K47">INDEX('Salary Formula'!B$27:C$33,MATCH(F47,'Salary Formula'!B$27:B$33,0),2)+(INDEX('Salary Formula'!E$27:F$33,MATCH(F47,'Salary Formula'!B$27:B$33,0),2)*'Salary Formula'!F$25)</f>
        <v>0</v>
      </c>
      <c r="L47" s="107" t="str">
        <f t="array" ref="L47">INDEX('Salary Formula'!H$27:I$29,MATCH(G47,'Salary Formula'!H$27:H$29,0),2)</f>
        <v>#N/A</v>
      </c>
      <c r="M47" s="65" t="str">
        <f t="shared" si="1"/>
        <v>#N/A</v>
      </c>
    </row>
    <row r="48">
      <c r="A48" s="101">
        <f>'Current Individual SalaryEquity'!A41</f>
        <v>36</v>
      </c>
      <c r="B48" s="70" t="str">
        <f>'Current Individual SalaryEquity'!B69</f>
        <v>You?</v>
      </c>
      <c r="C48" s="70" t="str">
        <f>'Current Individual SalaryEquity'!C41</f>
        <v>Product Designer</v>
      </c>
      <c r="D48" s="70" t="str">
        <f>'Current Individual SalaryEquity'!D41</f>
        <v>Intermediate</v>
      </c>
      <c r="E48" s="70" t="str">
        <f>'Current Individual SalaryEquity'!E41</f>
        <v>B</v>
      </c>
      <c r="F48" s="70" t="str">
        <f>'Current Individual SalaryEquity'!F41</f>
        <v>-</v>
      </c>
      <c r="G48" s="70" t="str">
        <f>'Current Individual SalaryEquity'!G41</f>
        <v>Equity</v>
      </c>
      <c r="H48" s="70" t="str">
        <f>'Current Individual SalaryEquity'!H41</f>
        <v>31-60</v>
      </c>
      <c r="J48" s="104" t="str">
        <f t="array" ref="J48">INDEX('Salary Formula'!B$9:C$18,MATCH(C48,'Salary Formula'!B$9:B$18,0),2)*INDEX('Salary Formula'!E$9:F$13,MATCH(D48,'Salary Formula'!E$9:E$13,0),2)+INDEX('Salary Formula'!H$9:I$13,MATCH(E48,'Salary Formula'!H$9:H$13,0),2)</f>
        <v>#N/A</v>
      </c>
      <c r="K48" s="106">
        <f t="array" ref="K48">INDEX('Salary Formula'!B$27:C$33,MATCH(F48,'Salary Formula'!B$27:B$33,0),2)+(INDEX('Salary Formula'!E$27:F$33,MATCH(F48,'Salary Formula'!B$27:B$33,0),2)*'Salary Formula'!F$25)</f>
        <v>0</v>
      </c>
      <c r="L48" s="107">
        <f t="array" ref="L48">INDEX('Salary Formula'!H$27:I$29,MATCH(G48,'Salary Formula'!H$27:H$29,0),2)</f>
        <v>0</v>
      </c>
      <c r="M48" s="65" t="str">
        <f t="shared" si="1"/>
        <v>#N/A</v>
      </c>
    </row>
    <row r="49">
      <c r="A49" s="101" t="str">
        <f t="shared" ref="A49:H49" si="5">{}</f>
        <v>#REF!</v>
      </c>
      <c r="B49" s="70" t="str">
        <f t="shared" si="5"/>
        <v>#REF!</v>
      </c>
      <c r="C49" s="70" t="str">
        <f t="shared" si="5"/>
        <v>#REF!</v>
      </c>
      <c r="D49" s="70" t="str">
        <f t="shared" si="5"/>
        <v>#REF!</v>
      </c>
      <c r="E49" s="70" t="str">
        <f t="shared" si="5"/>
        <v>#REF!</v>
      </c>
      <c r="F49" s="70" t="str">
        <f t="shared" si="5"/>
        <v>#REF!</v>
      </c>
      <c r="G49" s="70" t="str">
        <f t="shared" si="5"/>
        <v>#REF!</v>
      </c>
      <c r="H49" s="70" t="str">
        <f t="shared" si="5"/>
        <v>#REF!</v>
      </c>
      <c r="J49" s="104" t="str">
        <f t="array" ref="J49">INDEX('Salary Formula'!B$9:C$18,MATCH(C49,'Salary Formula'!B$9:B$18,0),2)*INDEX('Salary Formula'!E$9:F$13,MATCH(D49,'Salary Formula'!E$9:E$13,0),2)+INDEX('Salary Formula'!H$9:I$13,MATCH(E49,'Salary Formula'!H$9:H$13,0),2)</f>
        <v>#REF!</v>
      </c>
      <c r="K49" s="106" t="str">
        <f t="array" ref="K49">INDEX('Salary Formula'!B$27:C$33,MATCH(F49,'Salary Formula'!B$27:B$33,0),2)+(INDEX('Salary Formula'!E$27:F$33,MATCH(F49,'Salary Formula'!B$27:B$33,0),2)*'Salary Formula'!F$25)</f>
        <v>#REF!</v>
      </c>
      <c r="L49" s="107" t="str">
        <f t="array" ref="L49">INDEX('Salary Formula'!H$27:I$29,MATCH(G49,'Salary Formula'!H$27:H$29,0),2)</f>
        <v>#REF!</v>
      </c>
      <c r="M49" s="65" t="str">
        <f t="shared" si="1"/>
        <v>#REF!</v>
      </c>
    </row>
    <row r="50">
      <c r="A50" s="101" t="str">
        <f t="array" ref="A50">{}</f>
        <v>#REF!</v>
      </c>
      <c r="B50" s="70" t="str">
        <f>'Current Individual SalaryEquity'!B72</f>
        <v>Hey there! Our new Salary formula is ready and is now shared - all salaries here are up to date, and calculated with the new formula
 -Rodolphe (Nov. 2015)</v>
      </c>
      <c r="C50" s="70" t="str">
        <f>'Current Individual SalaryEquity'!C72</f>
        <v/>
      </c>
      <c r="D50" s="70" t="str">
        <f>'Current Individual SalaryEquity'!D72</f>
        <v/>
      </c>
      <c r="E50" s="70" t="str">
        <f>'Current Individual SalaryEquity'!E72</f>
        <v/>
      </c>
      <c r="F50" s="70" t="str">
        <f>'Current Individual SalaryEquity'!F72</f>
        <v/>
      </c>
      <c r="G50" s="70" t="str">
        <f t="shared" ref="G50:H50" si="6">{}</f>
        <v>#REF!</v>
      </c>
      <c r="H50" s="70" t="str">
        <f t="shared" si="6"/>
        <v>#REF!</v>
      </c>
      <c r="J50" s="104" t="str">
        <f t="array" ref="J50">INDEX('Salary Formula'!B$9:C$18,MATCH(C50,'Salary Formula'!B$9:B$18,0),2)*INDEX('Salary Formula'!E$9:F$13,MATCH(D50,'Salary Formula'!E$9:E$13,0),2)+INDEX('Salary Formula'!H$9:I$13,MATCH(E50,'Salary Formula'!H$9:H$13,0),2)</f>
        <v>#N/A</v>
      </c>
      <c r="K50" s="106" t="str">
        <f t="array" ref="K50">INDEX('Salary Formula'!B$27:C$33,MATCH(F50,'Salary Formula'!B$27:B$33,0),2)+(INDEX('Salary Formula'!E$27:F$33,MATCH(F50,'Salary Formula'!B$27:B$33,0),2)*'Salary Formula'!F$25)</f>
        <v>#N/A</v>
      </c>
      <c r="L50" s="107" t="str">
        <f t="array" ref="L50">INDEX('Salary Formula'!H$27:I$29,MATCH(G50,'Salary Formula'!H$27:H$29,0),2)</f>
        <v>#REF!</v>
      </c>
      <c r="M50" s="65" t="str">
        <f t="shared" si="1"/>
        <v>#N/A</v>
      </c>
    </row>
    <row r="51">
      <c r="A51" s="101">
        <f>'Current Individual SalaryEquity'!A43</f>
        <v>38</v>
      </c>
      <c r="B51" s="70" t="str">
        <f>'Current Individual SalaryEquity'!B43</f>
        <v>Sandrine</v>
      </c>
      <c r="C51" s="70" t="str">
        <f>'Current Individual SalaryEquity'!C43</f>
        <v>Multimedia Producer</v>
      </c>
      <c r="D51" s="70" t="str">
        <f>'Current Individual SalaryEquity'!D43</f>
        <v>Intermediate</v>
      </c>
      <c r="E51" s="70" t="str">
        <f>'Current Individual SalaryEquity'!E43</f>
        <v>A</v>
      </c>
      <c r="F51" s="70" t="str">
        <f>'Current Individual SalaryEquity'!F43</f>
        <v>-</v>
      </c>
      <c r="G51" s="70" t="str">
        <f>'Current Individual SalaryEquity'!G43</f>
        <v>Salary</v>
      </c>
      <c r="H51" s="70" t="str">
        <f>'Current Individual SalaryEquity'!H43</f>
        <v>31-60</v>
      </c>
      <c r="J51" s="104" t="str">
        <f t="array" ref="J51">INDEX('Salary Formula'!B$9:C$18,MATCH(C51,'Salary Formula'!B$9:B$18,0),2)*INDEX('Salary Formula'!E$9:F$13,MATCH(D51,'Salary Formula'!E$9:E$13,0),2)+INDEX('Salary Formula'!H$9:I$13,MATCH(E51,'Salary Formula'!H$9:H$13,0),2)</f>
        <v>#N/A</v>
      </c>
      <c r="K51" s="106">
        <f t="array" ref="K51">INDEX('Salary Formula'!B$27:C$33,MATCH(F51,'Salary Formula'!B$27:B$33,0),2)+(INDEX('Salary Formula'!E$27:F$33,MATCH(F51,'Salary Formula'!B$27:B$33,0),2)*'Salary Formula'!F$25)</f>
        <v>0</v>
      </c>
      <c r="L51" s="107">
        <f t="array" ref="L51">INDEX('Salary Formula'!H$27:I$29,MATCH(G51,'Salary Formula'!H$27:H$29,0),2)</f>
        <v>10000</v>
      </c>
      <c r="M51" s="65" t="str">
        <f t="shared" si="1"/>
        <v>#N/A</v>
      </c>
    </row>
    <row r="52">
      <c r="A52" s="101" t="str">
        <f t="shared" ref="A52:H52" si="7">{}</f>
        <v>#REF!</v>
      </c>
      <c r="B52" s="70" t="str">
        <f t="shared" si="7"/>
        <v>#REF!</v>
      </c>
      <c r="C52" s="70" t="str">
        <f t="shared" si="7"/>
        <v>#REF!</v>
      </c>
      <c r="D52" s="70" t="str">
        <f t="shared" si="7"/>
        <v>#REF!</v>
      </c>
      <c r="E52" s="70" t="str">
        <f t="shared" si="7"/>
        <v>#REF!</v>
      </c>
      <c r="F52" s="70" t="str">
        <f t="shared" si="7"/>
        <v>#REF!</v>
      </c>
      <c r="G52" s="70" t="str">
        <f t="shared" si="7"/>
        <v>#REF!</v>
      </c>
      <c r="H52" s="70" t="str">
        <f t="shared" si="7"/>
        <v>#REF!</v>
      </c>
      <c r="J52" s="104" t="str">
        <f t="array" ref="J52">INDEX('Salary Formula'!B$9:C$18,MATCH(C52,'Salary Formula'!B$9:B$18,0),2)*INDEX('Salary Formula'!E$9:F$13,MATCH(D52,'Salary Formula'!E$9:E$13,0),2)+INDEX('Salary Formula'!H$9:I$13,MATCH(E52,'Salary Formula'!H$9:H$13,0),2)</f>
        <v>#REF!</v>
      </c>
      <c r="K52" s="106" t="str">
        <f t="array" ref="K52">INDEX('Salary Formula'!B$27:C$33,MATCH(F52,'Salary Formula'!B$27:B$33,0),2)+(INDEX('Salary Formula'!E$27:F$33,MATCH(F52,'Salary Formula'!B$27:B$33,0),2)*'Salary Formula'!F$25)</f>
        <v>#REF!</v>
      </c>
      <c r="L52" s="107" t="str">
        <f t="array" ref="L52">INDEX('Salary Formula'!H$27:I$29,MATCH(G52,'Salary Formula'!H$27:H$29,0),2)</f>
        <v>#REF!</v>
      </c>
      <c r="M52" s="65" t="str">
        <f t="shared" si="1"/>
        <v>#REF!</v>
      </c>
    </row>
    <row r="53">
      <c r="A53" s="101" t="str">
        <f t="shared" ref="A53:H53" si="8">{}</f>
        <v>#REF!</v>
      </c>
      <c r="B53" s="70" t="str">
        <f t="shared" si="8"/>
        <v>#REF!</v>
      </c>
      <c r="C53" s="70" t="str">
        <f t="shared" si="8"/>
        <v>#REF!</v>
      </c>
      <c r="D53" s="70" t="str">
        <f t="shared" si="8"/>
        <v>#REF!</v>
      </c>
      <c r="E53" s="70" t="str">
        <f t="shared" si="8"/>
        <v>#REF!</v>
      </c>
      <c r="F53" s="70" t="str">
        <f t="shared" si="8"/>
        <v>#REF!</v>
      </c>
      <c r="G53" s="70" t="str">
        <f t="shared" si="8"/>
        <v>#REF!</v>
      </c>
      <c r="H53" s="70" t="str">
        <f t="shared" si="8"/>
        <v>#REF!</v>
      </c>
      <c r="J53" s="104" t="str">
        <f t="array" ref="J53">INDEX('Salary Formula'!B$9:C$18,MATCH(C53,'Salary Formula'!B$9:B$18,0),2)*INDEX('Salary Formula'!E$9:F$13,MATCH(D53,'Salary Formula'!E$9:E$13,0),2)+INDEX('Salary Formula'!H$9:I$13,MATCH(E53,'Salary Formula'!H$9:H$13,0),2)</f>
        <v>#REF!</v>
      </c>
      <c r="K53" s="106" t="str">
        <f t="array" ref="K53">INDEX('Salary Formula'!B$27:C$33,MATCH(F53,'Salary Formula'!B$27:B$33,0),2)+(INDEX('Salary Formula'!E$27:F$33,MATCH(F53,'Salary Formula'!B$27:B$33,0),2)*'Salary Formula'!F$25)</f>
        <v>#REF!</v>
      </c>
      <c r="L53" s="107" t="str">
        <f t="array" ref="L53">INDEX('Salary Formula'!H$27:I$29,MATCH(G53,'Salary Formula'!H$27:H$29,0),2)</f>
        <v>#REF!</v>
      </c>
      <c r="M53" s="65" t="str">
        <f t="shared" si="1"/>
        <v>#REF!</v>
      </c>
    </row>
    <row r="54">
      <c r="A54" s="101">
        <f>'Current Individual SalaryEquity'!A54</f>
        <v>49</v>
      </c>
      <c r="B54" s="70" t="str">
        <f>'Current Individual SalaryEquity'!B69</f>
        <v>You?</v>
      </c>
      <c r="C54" s="135" t="str">
        <f>'Current Individual SalaryEquity'!C69</f>
        <v>buffer.com/journey</v>
      </c>
      <c r="D54" s="70" t="str">
        <f>'Current Individual SalaryEquity'!D54</f>
        <v>Advanced</v>
      </c>
      <c r="E54" s="70" t="str">
        <f>'Current Individual SalaryEquity'!E54</f>
        <v>B</v>
      </c>
      <c r="F54" s="70" t="str">
        <f>'Current Individual SalaryEquity'!F54</f>
        <v>-</v>
      </c>
      <c r="G54" s="70" t="str">
        <f>'Current Individual SalaryEquity'!G54</f>
        <v>Pending</v>
      </c>
      <c r="H54" s="70" t="str">
        <f>'Current Individual SalaryEquity'!H54</f>
        <v>31-60</v>
      </c>
      <c r="J54" s="104" t="str">
        <f t="array" ref="J54">INDEX('Salary Formula'!B$9:C$18,MATCH(C54,'Salary Formula'!B$9:B$18,0),2)*INDEX('Salary Formula'!E$9:F$13,MATCH(D54,'Salary Formula'!E$9:E$13,0),2)+INDEX('Salary Formula'!H$9:I$13,MATCH(E54,'Salary Formula'!H$9:H$13,0),2)</f>
        <v>#N/A</v>
      </c>
      <c r="K54" s="106">
        <f t="array" ref="K54">INDEX('Salary Formula'!B$27:C$33,MATCH(F54,'Salary Formula'!B$27:B$33,0),2)+(INDEX('Salary Formula'!E$27:F$33,MATCH(F54,'Salary Formula'!B$27:B$33,0),2)*'Salary Formula'!F$25)</f>
        <v>0</v>
      </c>
      <c r="L54" s="107" t="str">
        <f t="array" ref="L54">INDEX('Salary Formula'!H$27:I$29,MATCH(G54,'Salary Formula'!H$27:H$29,0),2)</f>
        <v>#N/A</v>
      </c>
      <c r="M54" s="65" t="str">
        <f t="shared" si="1"/>
        <v>#N/A</v>
      </c>
    </row>
    <row r="55">
      <c r="A55" s="101">
        <f>'Current Individual SalaryEquity'!A45</f>
        <v>40</v>
      </c>
      <c r="B55" s="70" t="str">
        <f>'Current Individual SalaryEquity'!B72</f>
        <v>Hey there! Our new Salary formula is ready and is now shared - all salaries here are up to date, and calculated with the new formula
 -Rodolphe (Nov. 2015)</v>
      </c>
      <c r="C55" s="70" t="str">
        <f>'Current Individual SalaryEquity'!C72</f>
        <v/>
      </c>
      <c r="D55" s="70" t="str">
        <f>'Current Individual SalaryEquity'!D72</f>
        <v/>
      </c>
      <c r="E55" s="70" t="str">
        <f>'Current Individual SalaryEquity'!E72</f>
        <v/>
      </c>
      <c r="F55" s="70" t="str">
        <f>'Current Individual SalaryEquity'!F72</f>
        <v/>
      </c>
      <c r="G55" s="70" t="str">
        <f>'Current Individual SalaryEquity'!G45</f>
        <v>Salary</v>
      </c>
      <c r="H55" s="70" t="str">
        <f>'Current Individual SalaryEquity'!H45</f>
        <v>31-60</v>
      </c>
      <c r="J55" s="104" t="str">
        <f t="array" ref="J55">INDEX('Salary Formula'!B$9:C$18,MATCH(C55,'Salary Formula'!B$9:B$18,0),2)*INDEX('Salary Formula'!E$9:F$13,MATCH(D55,'Salary Formula'!E$9:E$13,0),2)+INDEX('Salary Formula'!H$9:I$13,MATCH(E55,'Salary Formula'!H$9:H$13,0),2)</f>
        <v>#N/A</v>
      </c>
      <c r="K55" s="106" t="str">
        <f t="array" ref="K55">INDEX('Salary Formula'!B$27:C$33,MATCH(F55,'Salary Formula'!B$27:B$33,0),2)+(INDEX('Salary Formula'!E$27:F$33,MATCH(F55,'Salary Formula'!B$27:B$33,0),2)*'Salary Formula'!F$25)</f>
        <v>#N/A</v>
      </c>
      <c r="L55" s="107">
        <f t="array" ref="L55">INDEX('Salary Formula'!H$27:I$29,MATCH(G55,'Salary Formula'!H$27:H$29,0),2)</f>
        <v>10000</v>
      </c>
      <c r="M55" s="65" t="str">
        <f t="shared" si="1"/>
        <v>#N/A</v>
      </c>
    </row>
    <row r="56">
      <c r="A56" s="101">
        <f>'Current Individual SalaryEquity'!A48</f>
        <v>43</v>
      </c>
      <c r="B56" s="70" t="str">
        <f>'Current Individual SalaryEquity'!B69</f>
        <v>You?</v>
      </c>
      <c r="C56" s="135" t="str">
        <f>'Current Individual SalaryEquity'!C69</f>
        <v>buffer.com/journey</v>
      </c>
      <c r="D56" s="70" t="str">
        <f>'Current Individual SalaryEquity'!D48</f>
        <v>Intermediate</v>
      </c>
      <c r="E56" s="70" t="str">
        <f>'Current Individual SalaryEquity'!E48</f>
        <v>B</v>
      </c>
      <c r="F56" s="70" t="str">
        <f>'Current Individual SalaryEquity'!F48</f>
        <v>-</v>
      </c>
      <c r="G56" s="70" t="str">
        <f>'Current Individual SalaryEquity'!G48</f>
        <v>Pending</v>
      </c>
      <c r="H56" s="70" t="str">
        <f>'Current Individual SalaryEquity'!H48</f>
        <v>31-60</v>
      </c>
      <c r="J56" s="104" t="str">
        <f t="array" ref="J56">INDEX('Salary Formula'!B$9:C$18,MATCH(C56,'Salary Formula'!B$9:B$18,0),2)*INDEX('Salary Formula'!E$9:F$13,MATCH(D56,'Salary Formula'!E$9:E$13,0),2)+INDEX('Salary Formula'!H$9:I$13,MATCH(E56,'Salary Formula'!H$9:H$13,0),2)</f>
        <v>#N/A</v>
      </c>
      <c r="K56" s="106">
        <f t="array" ref="K56">INDEX('Salary Formula'!B$27:C$33,MATCH(F56,'Salary Formula'!B$27:B$33,0),2)+(INDEX('Salary Formula'!E$27:F$33,MATCH(F56,'Salary Formula'!B$27:B$33,0),2)*'Salary Formula'!F$25)</f>
        <v>0</v>
      </c>
      <c r="L56" s="107" t="str">
        <f t="array" ref="L56">INDEX('Salary Formula'!H$27:I$29,MATCH(G56,'Salary Formula'!H$27:H$29,0),2)</f>
        <v>#N/A</v>
      </c>
      <c r="M56" s="65" t="str">
        <f t="shared" si="1"/>
        <v>#N/A</v>
      </c>
    </row>
    <row r="57">
      <c r="A57" s="101">
        <f>'Current Individual SalaryEquity'!A69</f>
        <v>66</v>
      </c>
      <c r="B57" s="70" t="str">
        <f>'Current Individual SalaryEquity'!B69</f>
        <v>You?</v>
      </c>
      <c r="C57" s="135" t="str">
        <f>'Current Individual SalaryEquity'!C69</f>
        <v>buffer.com/journey</v>
      </c>
      <c r="D57" s="70" t="str">
        <f>'Current Individual SalaryEquity'!D69</f>
        <v/>
      </c>
      <c r="E57" s="70" t="str">
        <f>'Current Individual SalaryEquity'!E69</f>
        <v/>
      </c>
      <c r="F57" s="70" t="str">
        <f>'Current Individual SalaryEquity'!F69</f>
        <v/>
      </c>
      <c r="G57" s="70" t="str">
        <f>'Current Individual SalaryEquity'!G69</f>
        <v/>
      </c>
      <c r="H57" s="70" t="str">
        <f>'Current Individual SalaryEquity'!H69</f>
        <v/>
      </c>
      <c r="J57" s="104" t="str">
        <f t="array" ref="J57">INDEX('Salary Formula'!B$9:C$18,MATCH(C57,'Salary Formula'!B$9:B$18,0),2)*INDEX('Salary Formula'!E$9:F$13,MATCH(D57,'Salary Formula'!E$9:E$13,0),2)+INDEX('Salary Formula'!H$9:I$13,MATCH(E57,'Salary Formula'!H$9:H$13,0),2)</f>
        <v>#N/A</v>
      </c>
      <c r="K57" s="106" t="str">
        <f t="array" ref="K57">INDEX('Salary Formula'!B$27:C$33,MATCH(F57,'Salary Formula'!B$27:B$33,0),2)+(INDEX('Salary Formula'!E$27:F$33,MATCH(F57,'Salary Formula'!B$27:B$33,0),2)*'Salary Formula'!F$25)</f>
        <v>#N/A</v>
      </c>
      <c r="L57" s="107" t="str">
        <f t="array" ref="L57">INDEX('Salary Formula'!H$27:I$29,MATCH(G57,'Salary Formula'!H$27:H$29,0),2)</f>
        <v>#N/A</v>
      </c>
      <c r="M57" s="65" t="str">
        <f t="shared" si="1"/>
        <v>#N/A</v>
      </c>
    </row>
    <row r="58">
      <c r="A58" s="101">
        <f>'Current Individual SalaryEquity'!A60</f>
        <v>55</v>
      </c>
      <c r="B58" s="70" t="str">
        <f>'Current Individual SalaryEquity'!B70</f>
        <v/>
      </c>
      <c r="C58" s="70" t="str">
        <f>'Current Individual SalaryEquity'!C70</f>
        <v/>
      </c>
      <c r="D58" s="70" t="str">
        <f>'Current Individual SalaryEquity'!D70</f>
        <v/>
      </c>
      <c r="E58" s="70" t="str">
        <f>'Current Individual SalaryEquity'!E70</f>
        <v/>
      </c>
      <c r="F58" s="70" t="str">
        <f>'Current Individual SalaryEquity'!F70</f>
        <v/>
      </c>
      <c r="G58" s="70" t="str">
        <f>'Current Individual SalaryEquity'!G70</f>
        <v/>
      </c>
      <c r="H58" s="70" t="str">
        <f>'Current Individual SalaryEquity'!H70</f>
        <v/>
      </c>
      <c r="J58" s="104" t="str">
        <f t="array" ref="J58">INDEX('Salary Formula'!B$9:C$18,MATCH(C58,'Salary Formula'!B$9:B$18,0),2)*INDEX('Salary Formula'!E$9:F$13,MATCH(D58,'Salary Formula'!E$9:E$13,0),2)+INDEX('Salary Formula'!H$9:I$13,MATCH(E58,'Salary Formula'!H$9:H$13,0),2)</f>
        <v>#N/A</v>
      </c>
      <c r="K58" s="106" t="str">
        <f t="array" ref="K58">INDEX('Salary Formula'!B$27:C$33,MATCH(F58,'Salary Formula'!B$27:B$33,0),2)+(INDEX('Salary Formula'!E$27:F$33,MATCH(F58,'Salary Formula'!B$27:B$33,0),2)*'Salary Formula'!F$25)</f>
        <v>#N/A</v>
      </c>
      <c r="L58" s="107" t="str">
        <f t="array" ref="L58">INDEX('Salary Formula'!H$27:I$29,MATCH(G58,'Salary Formula'!H$27:H$29,0),2)</f>
        <v>#N/A</v>
      </c>
      <c r="M58" s="65" t="str">
        <f t="shared" si="1"/>
        <v>#N/A</v>
      </c>
    </row>
    <row r="59">
      <c r="A59" s="101">
        <f>'Current Individual SalaryEquity'!A71</f>
        <v>68</v>
      </c>
      <c r="B59" s="70" t="str">
        <f>'Current Individual SalaryEquity'!B71</f>
        <v/>
      </c>
      <c r="C59" s="70" t="str">
        <f>'Current Individual SalaryEquity'!C71</f>
        <v/>
      </c>
      <c r="D59" s="70" t="str">
        <f>'Current Individual SalaryEquity'!D71</f>
        <v/>
      </c>
      <c r="E59" s="70" t="str">
        <f>'Current Individual SalaryEquity'!E71</f>
        <v/>
      </c>
      <c r="F59" s="70" t="str">
        <f>'Current Individual SalaryEquity'!F71</f>
        <v/>
      </c>
      <c r="G59" s="70" t="str">
        <f>'Current Individual SalaryEquity'!G71</f>
        <v/>
      </c>
      <c r="H59" s="70" t="str">
        <f>'Current Individual SalaryEquity'!H71</f>
        <v/>
      </c>
      <c r="J59" s="104" t="str">
        <f t="array" ref="J59">INDEX('Salary Formula'!B$9:C$18,MATCH(C59,'Salary Formula'!B$9:B$18,0),2)*INDEX('Salary Formula'!E$9:F$13,MATCH(D59,'Salary Formula'!E$9:E$13,0),2)+INDEX('Salary Formula'!H$9:I$13,MATCH(E59,'Salary Formula'!H$9:H$13,0),2)</f>
        <v>#N/A</v>
      </c>
      <c r="K59" s="106" t="str">
        <f t="array" ref="K59">INDEX('Salary Formula'!B$27:C$33,MATCH(F59,'Salary Formula'!B$27:B$33,0),2)+(INDEX('Salary Formula'!E$27:F$33,MATCH(F59,'Salary Formula'!B$27:B$33,0),2)*'Salary Formula'!F$25)</f>
        <v>#N/A</v>
      </c>
      <c r="L59" s="107" t="str">
        <f t="array" ref="L59">INDEX('Salary Formula'!H$27:I$29,MATCH(G59,'Salary Formula'!H$27:H$29,0),2)</f>
        <v>#N/A</v>
      </c>
      <c r="M59" s="65" t="str">
        <f t="shared" si="1"/>
        <v>#N/A</v>
      </c>
    </row>
    <row r="60">
      <c r="A60" s="101">
        <f>'Current Individual SalaryEquity'!A72</f>
        <v>69</v>
      </c>
      <c r="B60" s="70" t="str">
        <f>'Current Individual SalaryEquity'!B72</f>
        <v>Hey there! Our new Salary formula is ready and is now shared - all salaries here are up to date, and calculated with the new formula
 -Rodolphe (Nov. 2015)</v>
      </c>
      <c r="C60" s="70" t="str">
        <f>'Current Individual SalaryEquity'!C72</f>
        <v/>
      </c>
      <c r="D60" s="70" t="str">
        <f>'Current Individual SalaryEquity'!D72</f>
        <v/>
      </c>
      <c r="E60" s="70" t="str">
        <f>'Current Individual SalaryEquity'!E72</f>
        <v/>
      </c>
      <c r="F60" s="70" t="str">
        <f>'Current Individual SalaryEquity'!F72</f>
        <v/>
      </c>
      <c r="G60" s="70" t="str">
        <f>'Current Individual SalaryEquity'!G72</f>
        <v/>
      </c>
      <c r="H60" s="70" t="str">
        <f>'Current Individual SalaryEquity'!H72</f>
        <v/>
      </c>
      <c r="J60" s="104" t="str">
        <f t="array" ref="J60">INDEX('Salary Formula'!B$9:C$18,MATCH(C60,'Salary Formula'!B$9:B$18,0),2)*INDEX('Salary Formula'!E$9:F$13,MATCH(D60,'Salary Formula'!E$9:E$13,0),2)+INDEX('Salary Formula'!H$9:I$13,MATCH(E60,'Salary Formula'!H$9:H$13,0),2)</f>
        <v>#N/A</v>
      </c>
      <c r="K60" s="106" t="str">
        <f t="array" ref="K60">INDEX('Salary Formula'!B$27:C$33,MATCH(F60,'Salary Formula'!B$27:B$33,0),2)+(INDEX('Salary Formula'!E$27:F$33,MATCH(F60,'Salary Formula'!B$27:B$33,0),2)*'Salary Formula'!F$25)</f>
        <v>#N/A</v>
      </c>
      <c r="L60" s="107" t="str">
        <f t="array" ref="L60">INDEX('Salary Formula'!H$27:I$29,MATCH(G60,'Salary Formula'!H$27:H$29,0),2)</f>
        <v>#N/A</v>
      </c>
      <c r="M60" s="65" t="str">
        <f t="shared" si="1"/>
        <v>#N/A</v>
      </c>
    </row>
    <row r="61">
      <c r="A61" s="101">
        <f>'Current Individual SalaryEquity'!A73</f>
        <v>70</v>
      </c>
      <c r="B61" s="135" t="str">
        <f>'Current Individual SalaryEquity'!B73</f>
        <v>https://goo.gl/KTfkKE                                </v>
      </c>
      <c r="C61" s="70" t="str">
        <f>'Current Individual SalaryEquity'!C73</f>
        <v/>
      </c>
      <c r="D61" s="70" t="str">
        <f>'Current Individual SalaryEquity'!D73</f>
        <v/>
      </c>
      <c r="E61" s="70" t="str">
        <f>'Current Individual SalaryEquity'!E73</f>
        <v/>
      </c>
      <c r="F61" s="70" t="str">
        <f>'Current Individual SalaryEquity'!F73</f>
        <v/>
      </c>
      <c r="G61" s="70" t="str">
        <f>'Current Individual SalaryEquity'!G73</f>
        <v/>
      </c>
      <c r="H61" s="70" t="str">
        <f>'Current Individual SalaryEquity'!H73</f>
        <v/>
      </c>
      <c r="J61" s="104" t="str">
        <f t="array" ref="J61">INDEX('Salary Formula'!B$9:C$18,MATCH(C61,'Salary Formula'!B$9:B$18,0),2)*INDEX('Salary Formula'!E$9:F$13,MATCH(D61,'Salary Formula'!E$9:E$13,0),2)+INDEX('Salary Formula'!H$9:I$13,MATCH(E61,'Salary Formula'!H$9:H$13,0),2)</f>
        <v>#N/A</v>
      </c>
      <c r="K61" s="106" t="str">
        <f t="array" ref="K61">INDEX('Salary Formula'!B$27:C$33,MATCH(F61,'Salary Formula'!B$27:B$33,0),2)+(INDEX('Salary Formula'!E$27:F$33,MATCH(F61,'Salary Formula'!B$27:B$33,0),2)*'Salary Formula'!F$25)</f>
        <v>#N/A</v>
      </c>
      <c r="L61" s="107" t="str">
        <f t="array" ref="L61">INDEX('Salary Formula'!H$27:I$29,MATCH(G61,'Salary Formula'!H$27:H$29,0),2)</f>
        <v>#N/A</v>
      </c>
      <c r="M61" s="65" t="str">
        <f t="shared" si="1"/>
        <v>#N/A</v>
      </c>
    </row>
    <row r="62">
      <c r="A62" s="101">
        <f>'Current Individual SalaryEquity'!A74</f>
        <v>64</v>
      </c>
      <c r="B62" s="70" t="str">
        <f>'Current Individual SalaryEquity'!B74</f>
        <v/>
      </c>
      <c r="C62" s="70" t="str">
        <f>'Current Individual SalaryEquity'!C74</f>
        <v/>
      </c>
      <c r="D62" s="70" t="str">
        <f>'Current Individual SalaryEquity'!D74</f>
        <v/>
      </c>
      <c r="E62" s="70" t="str">
        <f>'Current Individual SalaryEquity'!E74</f>
        <v/>
      </c>
      <c r="F62" s="70" t="str">
        <f>'Current Individual SalaryEquity'!F74</f>
        <v/>
      </c>
      <c r="G62" s="70" t="str">
        <f>'Current Individual SalaryEquity'!G74</f>
        <v/>
      </c>
      <c r="H62" s="70" t="str">
        <f>'Current Individual SalaryEquity'!H74</f>
        <v/>
      </c>
      <c r="J62" s="104" t="str">
        <f t="array" ref="J62">INDEX('Salary Formula'!B$9:C$18,MATCH(C62,'Salary Formula'!B$9:B$18,0),2)*INDEX('Salary Formula'!E$9:F$13,MATCH(D62,'Salary Formula'!E$9:E$13,0),2)+INDEX('Salary Formula'!H$9:I$13,MATCH(E62,'Salary Formula'!H$9:H$13,0),2)</f>
        <v>#N/A</v>
      </c>
      <c r="K62" s="106" t="str">
        <f t="array" ref="K62">INDEX('Salary Formula'!B$27:C$33,MATCH(F62,'Salary Formula'!B$27:B$33,0),2)+(INDEX('Salary Formula'!E$27:F$33,MATCH(F62,'Salary Formula'!B$27:B$33,0),2)*'Salary Formula'!F$25)</f>
        <v>#N/A</v>
      </c>
      <c r="L62" s="107" t="str">
        <f t="array" ref="L62">INDEX('Salary Formula'!H$27:I$29,MATCH(G62,'Salary Formula'!H$27:H$29,0),2)</f>
        <v>#N/A</v>
      </c>
      <c r="M62" s="65" t="str">
        <f t="shared" si="1"/>
        <v>#N/A</v>
      </c>
    </row>
    <row r="63">
      <c r="A63" s="101">
        <f>'Current Individual SalaryEquity'!A75</f>
        <v>65</v>
      </c>
      <c r="B63" s="70" t="str">
        <f>'Current Individual SalaryEquity'!B75</f>
        <v/>
      </c>
      <c r="C63" s="70" t="str">
        <f>'Current Individual SalaryEquity'!C75</f>
        <v/>
      </c>
      <c r="D63" s="70" t="str">
        <f>'Current Individual SalaryEquity'!D75</f>
        <v/>
      </c>
      <c r="E63" s="70" t="str">
        <f>'Current Individual SalaryEquity'!E75</f>
        <v/>
      </c>
      <c r="F63" s="70" t="str">
        <f>'Current Individual SalaryEquity'!F75</f>
        <v/>
      </c>
      <c r="G63" s="70" t="str">
        <f>'Current Individual SalaryEquity'!G75</f>
        <v/>
      </c>
      <c r="H63" s="70" t="str">
        <f>'Current Individual SalaryEquity'!H75</f>
        <v/>
      </c>
      <c r="J63" s="104" t="str">
        <f t="array" ref="J63">INDEX('Salary Formula'!B$9:C$18,MATCH(C63,'Salary Formula'!B$9:B$18,0),2)*INDEX('Salary Formula'!E$9:F$13,MATCH(D63,'Salary Formula'!E$9:E$13,0),2)+INDEX('Salary Formula'!H$9:I$13,MATCH(E63,'Salary Formula'!H$9:H$13,0),2)</f>
        <v>#N/A</v>
      </c>
      <c r="K63" s="106" t="str">
        <f t="array" ref="K63">INDEX('Salary Formula'!B$27:C$33,MATCH(F63,'Salary Formula'!B$27:B$33,0),2)+(INDEX('Salary Formula'!E$27:F$33,MATCH(F63,'Salary Formula'!B$27:B$33,0),2)*'Salary Formula'!F$25)</f>
        <v>#N/A</v>
      </c>
      <c r="L63" s="107" t="str">
        <f t="array" ref="L63">INDEX('Salary Formula'!H$27:I$29,MATCH(G63,'Salary Formula'!H$27:H$29,0),2)</f>
        <v>#N/A</v>
      </c>
      <c r="M63" s="65" t="str">
        <f t="shared" si="1"/>
        <v>#N/A</v>
      </c>
    </row>
    <row r="64">
      <c r="A64" s="101">
        <f>'Current Individual SalaryEquity'!A76</f>
        <v>66</v>
      </c>
      <c r="B64" s="70" t="str">
        <f>'Current Individual SalaryEquity'!B76</f>
        <v/>
      </c>
      <c r="C64" s="70" t="str">
        <f>'Current Individual SalaryEquity'!C76</f>
        <v/>
      </c>
      <c r="D64" s="70" t="str">
        <f>'Current Individual SalaryEquity'!D76</f>
        <v/>
      </c>
      <c r="E64" s="70" t="str">
        <f>'Current Individual SalaryEquity'!E76</f>
        <v/>
      </c>
      <c r="F64" s="70" t="str">
        <f>'Current Individual SalaryEquity'!F76</f>
        <v/>
      </c>
      <c r="G64" s="70" t="str">
        <f>'Current Individual SalaryEquity'!G76</f>
        <v/>
      </c>
      <c r="H64" s="70" t="str">
        <f>'Current Individual SalaryEquity'!H76</f>
        <v/>
      </c>
      <c r="J64" s="104" t="str">
        <f t="array" ref="J64">INDEX('Salary Formula'!B$9:C$18,MATCH(C64,'Salary Formula'!B$9:B$18,0),2)*INDEX('Salary Formula'!E$9:F$13,MATCH(D64,'Salary Formula'!E$9:E$13,0),2)+INDEX('Salary Formula'!H$9:I$13,MATCH(E64,'Salary Formula'!H$9:H$13,0),2)</f>
        <v>#N/A</v>
      </c>
      <c r="K64" s="106" t="str">
        <f t="array" ref="K64">INDEX('Salary Formula'!B$27:C$33,MATCH(F64,'Salary Formula'!B$27:B$33,0),2)+(INDEX('Salary Formula'!E$27:F$33,MATCH(F64,'Salary Formula'!B$27:B$33,0),2)*'Salary Formula'!F$25)</f>
        <v>#N/A</v>
      </c>
      <c r="L64" s="107" t="str">
        <f t="array" ref="L64">INDEX('Salary Formula'!H$27:I$29,MATCH(G64,'Salary Formula'!H$27:H$29,0),2)</f>
        <v>#N/A</v>
      </c>
      <c r="M64" s="65" t="str">
        <f t="shared" si="1"/>
        <v>#N/A</v>
      </c>
    </row>
    <row r="65">
      <c r="A65" s="101">
        <f>'Current Individual SalaryEquity'!A77</f>
        <v>67</v>
      </c>
      <c r="B65" s="70" t="str">
        <f>'Current Individual SalaryEquity'!B77</f>
        <v/>
      </c>
      <c r="C65" s="70" t="str">
        <f>'Current Individual SalaryEquity'!C77</f>
        <v/>
      </c>
      <c r="D65" s="70" t="str">
        <f>'Current Individual SalaryEquity'!D77</f>
        <v/>
      </c>
      <c r="E65" s="70" t="str">
        <f>'Current Individual SalaryEquity'!E77</f>
        <v/>
      </c>
      <c r="F65" s="70" t="str">
        <f>'Current Individual SalaryEquity'!F77</f>
        <v/>
      </c>
      <c r="G65" s="70" t="str">
        <f>'Current Individual SalaryEquity'!G77</f>
        <v/>
      </c>
      <c r="H65" s="70" t="str">
        <f>'Current Individual SalaryEquity'!H77</f>
        <v/>
      </c>
      <c r="J65" s="104" t="str">
        <f t="array" ref="J65">INDEX('Salary Formula'!B$9:C$18,MATCH(C65,'Salary Formula'!B$9:B$18,0),2)*INDEX('Salary Formula'!E$9:F$13,MATCH(D65,'Salary Formula'!E$9:E$13,0),2)+INDEX('Salary Formula'!H$9:I$13,MATCH(E65,'Salary Formula'!H$9:H$13,0),2)</f>
        <v>#N/A</v>
      </c>
      <c r="K65" s="106" t="str">
        <f t="array" ref="K65">INDEX('Salary Formula'!B$27:C$33,MATCH(F65,'Salary Formula'!B$27:B$33,0),2)+(INDEX('Salary Formula'!E$27:F$33,MATCH(F65,'Salary Formula'!B$27:B$33,0),2)*'Salary Formula'!F$25)</f>
        <v>#N/A</v>
      </c>
      <c r="L65" s="107" t="str">
        <f t="array" ref="L65">INDEX('Salary Formula'!H$27:I$29,MATCH(G65,'Salary Formula'!H$27:H$29,0),2)</f>
        <v>#N/A</v>
      </c>
      <c r="M65" s="65" t="str">
        <f t="shared" si="1"/>
        <v>#N/A</v>
      </c>
    </row>
    <row r="66">
      <c r="A66" s="101">
        <f>'Current Individual SalaryEquity'!A78</f>
        <v>68</v>
      </c>
      <c r="B66" s="70" t="str">
        <f>'Current Individual SalaryEquity'!B78</f>
        <v/>
      </c>
      <c r="C66" s="70" t="str">
        <f>'Current Individual SalaryEquity'!C78</f>
        <v/>
      </c>
      <c r="D66" s="70" t="str">
        <f>'Current Individual SalaryEquity'!D78</f>
        <v/>
      </c>
      <c r="E66" s="70" t="str">
        <f>'Current Individual SalaryEquity'!E78</f>
        <v/>
      </c>
      <c r="F66" s="70" t="str">
        <f>'Current Individual SalaryEquity'!F78</f>
        <v/>
      </c>
      <c r="G66" s="70" t="str">
        <f>'Current Individual SalaryEquity'!G78</f>
        <v/>
      </c>
      <c r="H66" s="70" t="str">
        <f>'Current Individual SalaryEquity'!H78</f>
        <v/>
      </c>
      <c r="J66" s="104" t="str">
        <f t="array" ref="J66">INDEX('Salary Formula'!B$9:C$18,MATCH(C66,'Salary Formula'!B$9:B$18,0),2)*INDEX('Salary Formula'!E$9:F$13,MATCH(D66,'Salary Formula'!E$9:E$13,0),2)+INDEX('Salary Formula'!H$9:I$13,MATCH(E66,'Salary Formula'!H$9:H$13,0),2)</f>
        <v>#N/A</v>
      </c>
      <c r="K66" s="106" t="str">
        <f t="array" ref="K66">INDEX('Salary Formula'!B$27:C$33,MATCH(F66,'Salary Formula'!B$27:B$33,0),2)+(INDEX('Salary Formula'!E$27:F$33,MATCH(F66,'Salary Formula'!B$27:B$33,0),2)*'Salary Formula'!F$25)</f>
        <v>#N/A</v>
      </c>
      <c r="L66" s="107" t="str">
        <f t="array" ref="L66">INDEX('Salary Formula'!H$27:I$29,MATCH(G66,'Salary Formula'!H$27:H$29,0),2)</f>
        <v>#N/A</v>
      </c>
      <c r="M66" s="65" t="str">
        <f t="shared" si="1"/>
        <v>#N/A</v>
      </c>
    </row>
    <row r="67">
      <c r="A67" s="101">
        <f>'Current Individual SalaryEquity'!A79</f>
        <v>69</v>
      </c>
      <c r="B67" s="70" t="str">
        <f>'Current Individual SalaryEquity'!B79</f>
        <v/>
      </c>
      <c r="C67" s="70" t="str">
        <f>'Current Individual SalaryEquity'!C79</f>
        <v/>
      </c>
      <c r="D67" s="70" t="str">
        <f>'Current Individual SalaryEquity'!D79</f>
        <v/>
      </c>
      <c r="E67" s="70" t="str">
        <f>'Current Individual SalaryEquity'!E79</f>
        <v/>
      </c>
      <c r="F67" s="70" t="str">
        <f>'Current Individual SalaryEquity'!F79</f>
        <v/>
      </c>
      <c r="G67" s="70" t="str">
        <f>'Current Individual SalaryEquity'!G79</f>
        <v/>
      </c>
      <c r="H67" s="70" t="str">
        <f>'Current Individual SalaryEquity'!H79</f>
        <v/>
      </c>
      <c r="J67" s="104" t="str">
        <f t="array" ref="J67">INDEX('Salary Formula'!B$9:C$18,MATCH(C67,'Salary Formula'!B$9:B$18,0),2)*INDEX('Salary Formula'!E$9:F$13,MATCH(D67,'Salary Formula'!E$9:E$13,0),2)+INDEX('Salary Formula'!H$9:I$13,MATCH(E67,'Salary Formula'!H$9:H$13,0),2)</f>
        <v>#N/A</v>
      </c>
      <c r="K67" s="106" t="str">
        <f t="array" ref="K67">INDEX('Salary Formula'!B$27:C$33,MATCH(F67,'Salary Formula'!B$27:B$33,0),2)+(INDEX('Salary Formula'!E$27:F$33,MATCH(F67,'Salary Formula'!B$27:B$33,0),2)*'Salary Formula'!F$25)</f>
        <v>#N/A</v>
      </c>
      <c r="L67" s="107" t="str">
        <f t="array" ref="L67">INDEX('Salary Formula'!H$27:I$29,MATCH(G67,'Salary Formula'!H$27:H$29,0),2)</f>
        <v>#N/A</v>
      </c>
      <c r="M67" s="65" t="str">
        <f t="shared" si="1"/>
        <v>#N/A</v>
      </c>
    </row>
    <row r="68">
      <c r="A68" s="101">
        <f>'Current Individual SalaryEquity'!A80</f>
        <v>70</v>
      </c>
      <c r="B68" s="70" t="str">
        <f>'Current Individual SalaryEquity'!B80</f>
        <v/>
      </c>
      <c r="C68" s="70" t="str">
        <f>'Current Individual SalaryEquity'!C80</f>
        <v/>
      </c>
      <c r="D68" s="70" t="str">
        <f>'Current Individual SalaryEquity'!D80</f>
        <v/>
      </c>
      <c r="E68" s="70" t="str">
        <f>'Current Individual SalaryEquity'!E80</f>
        <v/>
      </c>
      <c r="F68" s="70" t="str">
        <f>'Current Individual SalaryEquity'!F80</f>
        <v/>
      </c>
      <c r="G68" s="70" t="str">
        <f>'Current Individual SalaryEquity'!G80</f>
        <v/>
      </c>
      <c r="H68" s="70" t="str">
        <f>'Current Individual SalaryEquity'!H80</f>
        <v/>
      </c>
      <c r="J68" s="104" t="str">
        <f t="array" ref="J68">INDEX('Salary Formula'!B$9:C$18,MATCH(C68,'Salary Formula'!B$9:B$18,0),2)*INDEX('Salary Formula'!E$9:F$13,MATCH(D68,'Salary Formula'!E$9:E$13,0),2)+INDEX('Salary Formula'!H$9:I$13,MATCH(E68,'Salary Formula'!H$9:H$13,0),2)</f>
        <v>#N/A</v>
      </c>
      <c r="K68" s="106" t="str">
        <f t="array" ref="K68">INDEX('Salary Formula'!B$27:C$33,MATCH(F68,'Salary Formula'!B$27:B$33,0),2)+(INDEX('Salary Formula'!E$27:F$33,MATCH(F68,'Salary Formula'!B$27:B$33,0),2)*'Salary Formula'!F$25)</f>
        <v>#N/A</v>
      </c>
      <c r="L68" s="107" t="str">
        <f t="array" ref="L68">INDEX('Salary Formula'!H$27:I$29,MATCH(G68,'Salary Formula'!H$27:H$29,0),2)</f>
        <v>#N/A</v>
      </c>
      <c r="M68" s="65" t="str">
        <f t="shared" si="1"/>
        <v>#N/A</v>
      </c>
    </row>
    <row r="69">
      <c r="A69" s="101">
        <f>'Current Individual SalaryEquity'!A81</f>
        <v>71</v>
      </c>
      <c r="B69" s="70" t="str">
        <f>'Current Individual SalaryEquity'!B81</f>
        <v/>
      </c>
      <c r="C69" s="70" t="str">
        <f>'Current Individual SalaryEquity'!C81</f>
        <v/>
      </c>
      <c r="D69" s="70" t="str">
        <f>'Current Individual SalaryEquity'!D81</f>
        <v/>
      </c>
      <c r="E69" s="70" t="str">
        <f>'Current Individual SalaryEquity'!E81</f>
        <v/>
      </c>
      <c r="F69" s="70" t="str">
        <f>'Current Individual SalaryEquity'!F81</f>
        <v/>
      </c>
      <c r="G69" s="70" t="str">
        <f>'Current Individual SalaryEquity'!G81</f>
        <v/>
      </c>
      <c r="H69" s="70" t="str">
        <f>'Current Individual SalaryEquity'!H81</f>
        <v/>
      </c>
      <c r="J69" s="104" t="str">
        <f t="array" ref="J69">INDEX('Salary Formula'!B$9:C$18,MATCH(C69,'Salary Formula'!B$9:B$18,0),2)*INDEX('Salary Formula'!E$9:F$13,MATCH(D69,'Salary Formula'!E$9:E$13,0),2)+INDEX('Salary Formula'!H$9:I$13,MATCH(E69,'Salary Formula'!H$9:H$13,0),2)</f>
        <v>#N/A</v>
      </c>
      <c r="K69" s="106" t="str">
        <f t="array" ref="K69">INDEX('Salary Formula'!B$27:C$33,MATCH(F69,'Salary Formula'!B$27:B$33,0),2)+(INDEX('Salary Formula'!E$27:F$33,MATCH(F69,'Salary Formula'!B$27:B$33,0),2)*'Salary Formula'!F$25)</f>
        <v>#N/A</v>
      </c>
      <c r="L69" s="107" t="str">
        <f t="array" ref="L69">INDEX('Salary Formula'!H$27:I$29,MATCH(G69,'Salary Formula'!H$27:H$29,0),2)</f>
        <v>#N/A</v>
      </c>
      <c r="M69" s="65" t="str">
        <f t="shared" si="1"/>
        <v>#N/A</v>
      </c>
    </row>
    <row r="70">
      <c r="A70" s="101">
        <f>'Current Individual SalaryEquity'!A82</f>
        <v>72</v>
      </c>
      <c r="B70" s="70" t="str">
        <f>'Current Individual SalaryEquity'!B82</f>
        <v/>
      </c>
      <c r="C70" s="70" t="str">
        <f>'Current Individual SalaryEquity'!C82</f>
        <v/>
      </c>
      <c r="D70" s="70" t="str">
        <f>'Current Individual SalaryEquity'!D82</f>
        <v/>
      </c>
      <c r="E70" s="70" t="str">
        <f>'Current Individual SalaryEquity'!E82</f>
        <v/>
      </c>
      <c r="F70" s="70" t="str">
        <f>'Current Individual SalaryEquity'!F82</f>
        <v/>
      </c>
      <c r="G70" s="70" t="str">
        <f>'Current Individual SalaryEquity'!G82</f>
        <v/>
      </c>
      <c r="H70" s="70" t="str">
        <f>'Current Individual SalaryEquity'!H82</f>
        <v/>
      </c>
      <c r="J70" s="104" t="str">
        <f t="array" ref="J70">INDEX('Salary Formula'!B$9:C$18,MATCH(C70,'Salary Formula'!B$9:B$18,0),2)*INDEX('Salary Formula'!E$9:F$13,MATCH(D70,'Salary Formula'!E$9:E$13,0),2)+INDEX('Salary Formula'!H$9:I$13,MATCH(E70,'Salary Formula'!H$9:H$13,0),2)</f>
        <v>#N/A</v>
      </c>
      <c r="K70" s="106" t="str">
        <f t="array" ref="K70">INDEX('Salary Formula'!B$27:C$33,MATCH(F70,'Salary Formula'!B$27:B$33,0),2)+(INDEX('Salary Formula'!E$27:F$33,MATCH(F70,'Salary Formula'!B$27:B$33,0),2)*'Salary Formula'!F$25)</f>
        <v>#N/A</v>
      </c>
      <c r="L70" s="107" t="str">
        <f t="array" ref="L70">INDEX('Salary Formula'!H$27:I$29,MATCH(G70,'Salary Formula'!H$27:H$29,0),2)</f>
        <v>#N/A</v>
      </c>
      <c r="M70" s="65" t="str">
        <f t="shared" si="1"/>
        <v>#N/A</v>
      </c>
    </row>
    <row r="71">
      <c r="A71" s="101">
        <f>'Current Individual SalaryEquity'!A83</f>
        <v>73</v>
      </c>
      <c r="B71" s="70" t="str">
        <f>'Current Individual SalaryEquity'!B83</f>
        <v/>
      </c>
      <c r="C71" s="70" t="str">
        <f>'Current Individual SalaryEquity'!C83</f>
        <v/>
      </c>
      <c r="D71" s="70" t="str">
        <f>'Current Individual SalaryEquity'!D83</f>
        <v/>
      </c>
      <c r="E71" s="70" t="str">
        <f>'Current Individual SalaryEquity'!E83</f>
        <v/>
      </c>
      <c r="F71" s="70" t="str">
        <f>'Current Individual SalaryEquity'!F83</f>
        <v/>
      </c>
      <c r="G71" s="70" t="str">
        <f>'Current Individual SalaryEquity'!G83</f>
        <v/>
      </c>
      <c r="H71" s="70" t="str">
        <f>'Current Individual SalaryEquity'!H83</f>
        <v/>
      </c>
      <c r="J71" s="104" t="str">
        <f t="array" ref="J71">INDEX('Salary Formula'!B$9:C$18,MATCH(C71,'Salary Formula'!B$9:B$18,0),2)*INDEX('Salary Formula'!E$9:F$13,MATCH(D71,'Salary Formula'!E$9:E$13,0),2)+INDEX('Salary Formula'!H$9:I$13,MATCH(E71,'Salary Formula'!H$9:H$13,0),2)</f>
        <v>#N/A</v>
      </c>
      <c r="K71" s="106" t="str">
        <f t="array" ref="K71">INDEX('Salary Formula'!B$27:C$33,MATCH(F71,'Salary Formula'!B$27:B$33,0),2)+(INDEX('Salary Formula'!E$27:F$33,MATCH(F71,'Salary Formula'!B$27:B$33,0),2)*'Salary Formula'!F$25)</f>
        <v>#N/A</v>
      </c>
      <c r="L71" s="107" t="str">
        <f t="array" ref="L71">INDEX('Salary Formula'!H$27:I$29,MATCH(G71,'Salary Formula'!H$27:H$29,0),2)</f>
        <v>#N/A</v>
      </c>
      <c r="M71" s="65" t="str">
        <f t="shared" si="1"/>
        <v>#N/A</v>
      </c>
    </row>
    <row r="72">
      <c r="A72" s="101">
        <f>'Current Individual SalaryEquity'!A84</f>
        <v>74</v>
      </c>
      <c r="B72" s="70" t="str">
        <f>'Current Individual SalaryEquity'!B84</f>
        <v/>
      </c>
      <c r="C72" s="70" t="str">
        <f>'Current Individual SalaryEquity'!C84</f>
        <v/>
      </c>
      <c r="D72" s="70" t="str">
        <f>'Current Individual SalaryEquity'!D84</f>
        <v/>
      </c>
      <c r="E72" s="70" t="str">
        <f>'Current Individual SalaryEquity'!E84</f>
        <v/>
      </c>
      <c r="F72" s="70" t="str">
        <f>'Current Individual SalaryEquity'!F84</f>
        <v/>
      </c>
      <c r="G72" s="70" t="str">
        <f>'Current Individual SalaryEquity'!G84</f>
        <v/>
      </c>
      <c r="H72" s="70" t="str">
        <f>'Current Individual SalaryEquity'!H84</f>
        <v/>
      </c>
      <c r="J72" s="104" t="str">
        <f t="array" ref="J72">INDEX('Salary Formula'!B$9:C$18,MATCH(C72,'Salary Formula'!B$9:B$18,0),2)*INDEX('Salary Formula'!E$9:F$13,MATCH(D72,'Salary Formula'!E$9:E$13,0),2)+INDEX('Salary Formula'!H$9:I$13,MATCH(E72,'Salary Formula'!H$9:H$13,0),2)</f>
        <v>#N/A</v>
      </c>
      <c r="K72" s="106" t="str">
        <f t="array" ref="K72">INDEX('Salary Formula'!B$27:C$33,MATCH(F72,'Salary Formula'!B$27:B$33,0),2)+(INDEX('Salary Formula'!E$27:F$33,MATCH(F72,'Salary Formula'!B$27:B$33,0),2)*'Salary Formula'!F$25)</f>
        <v>#N/A</v>
      </c>
      <c r="L72" s="107" t="str">
        <f t="array" ref="L72">INDEX('Salary Formula'!H$27:I$29,MATCH(G72,'Salary Formula'!H$27:H$29,0),2)</f>
        <v>#N/A</v>
      </c>
      <c r="M72" s="65" t="str">
        <f t="shared" si="1"/>
        <v>#N/A</v>
      </c>
    </row>
    <row r="73">
      <c r="A73" s="101">
        <f>'Current Individual SalaryEquity'!A85</f>
        <v>75</v>
      </c>
      <c r="B73" s="70" t="str">
        <f>'Current Individual SalaryEquity'!B85</f>
        <v/>
      </c>
      <c r="C73" s="70" t="str">
        <f>'Current Individual SalaryEquity'!C85</f>
        <v/>
      </c>
      <c r="D73" s="70" t="str">
        <f>'Current Individual SalaryEquity'!D85</f>
        <v/>
      </c>
      <c r="E73" s="70" t="str">
        <f>'Current Individual SalaryEquity'!E85</f>
        <v/>
      </c>
      <c r="F73" s="70" t="str">
        <f>'Current Individual SalaryEquity'!F85</f>
        <v/>
      </c>
      <c r="G73" s="70" t="str">
        <f>'Current Individual SalaryEquity'!G85</f>
        <v/>
      </c>
      <c r="H73" s="70" t="str">
        <f>'Current Individual SalaryEquity'!H85</f>
        <v/>
      </c>
      <c r="J73" s="104" t="str">
        <f t="array" ref="J73">INDEX('Salary Formula'!B$9:C$18,MATCH(C73,'Salary Formula'!B$9:B$18,0),2)*INDEX('Salary Formula'!E$9:F$13,MATCH(D73,'Salary Formula'!E$9:E$13,0),2)+INDEX('Salary Formula'!H$9:I$13,MATCH(E73,'Salary Formula'!H$9:H$13,0),2)</f>
        <v>#N/A</v>
      </c>
      <c r="K73" s="106" t="str">
        <f t="array" ref="K73">INDEX('Salary Formula'!B$27:C$33,MATCH(F73,'Salary Formula'!B$27:B$33,0),2)+(INDEX('Salary Formula'!E$27:F$33,MATCH(F73,'Salary Formula'!B$27:B$33,0),2)*'Salary Formula'!F$25)</f>
        <v>#N/A</v>
      </c>
      <c r="L73" s="107" t="str">
        <f t="array" ref="L73">INDEX('Salary Formula'!H$27:I$29,MATCH(G73,'Salary Formula'!H$27:H$29,0),2)</f>
        <v>#N/A</v>
      </c>
      <c r="M73" s="65" t="str">
        <f t="shared" si="1"/>
        <v>#N/A</v>
      </c>
    </row>
    <row r="74">
      <c r="A74" s="101">
        <f>'Current Individual SalaryEquity'!A86</f>
        <v>76</v>
      </c>
      <c r="B74" s="70" t="str">
        <f>'Current Individual SalaryEquity'!B86</f>
        <v/>
      </c>
      <c r="C74" s="70" t="str">
        <f>'Current Individual SalaryEquity'!C86</f>
        <v/>
      </c>
      <c r="D74" s="70" t="str">
        <f>'Current Individual SalaryEquity'!D86</f>
        <v/>
      </c>
      <c r="E74" s="70" t="str">
        <f>'Current Individual SalaryEquity'!E86</f>
        <v/>
      </c>
      <c r="F74" s="70" t="str">
        <f>'Current Individual SalaryEquity'!F86</f>
        <v/>
      </c>
      <c r="G74" s="70" t="str">
        <f>'Current Individual SalaryEquity'!G86</f>
        <v/>
      </c>
      <c r="H74" s="70" t="str">
        <f>'Current Individual SalaryEquity'!H86</f>
        <v/>
      </c>
      <c r="J74" s="104" t="str">
        <f t="array" ref="J74">INDEX('Salary Formula'!B$9:C$18,MATCH(C74,'Salary Formula'!B$9:B$18,0),2)*INDEX('Salary Formula'!E$9:F$13,MATCH(D74,'Salary Formula'!E$9:E$13,0),2)+INDEX('Salary Formula'!H$9:I$13,MATCH(E74,'Salary Formula'!H$9:H$13,0),2)</f>
        <v>#N/A</v>
      </c>
      <c r="K74" s="106" t="str">
        <f t="array" ref="K74">INDEX('Salary Formula'!B$27:C$33,MATCH(F74,'Salary Formula'!B$27:B$33,0),2)+(INDEX('Salary Formula'!E$27:F$33,MATCH(F74,'Salary Formula'!B$27:B$33,0),2)*'Salary Formula'!F$25)</f>
        <v>#N/A</v>
      </c>
      <c r="L74" s="107" t="str">
        <f t="array" ref="L74">INDEX('Salary Formula'!H$27:I$29,MATCH(G74,'Salary Formula'!H$27:H$29,0),2)</f>
        <v>#N/A</v>
      </c>
      <c r="M74" s="65" t="str">
        <f t="shared" si="1"/>
        <v>#N/A</v>
      </c>
    </row>
    <row r="75">
      <c r="A75" s="101">
        <f>'Current Individual SalaryEquity'!A87</f>
        <v>77</v>
      </c>
      <c r="B75" s="70" t="str">
        <f>'Current Individual SalaryEquity'!B87</f>
        <v/>
      </c>
      <c r="C75" s="70" t="str">
        <f>'Current Individual SalaryEquity'!C87</f>
        <v/>
      </c>
      <c r="D75" s="70" t="str">
        <f>'Current Individual SalaryEquity'!D87</f>
        <v/>
      </c>
      <c r="E75" s="70" t="str">
        <f>'Current Individual SalaryEquity'!E87</f>
        <v/>
      </c>
      <c r="F75" s="70" t="str">
        <f>'Current Individual SalaryEquity'!F87</f>
        <v/>
      </c>
      <c r="G75" s="70" t="str">
        <f>'Current Individual SalaryEquity'!G87</f>
        <v/>
      </c>
      <c r="H75" s="70" t="str">
        <f>'Current Individual SalaryEquity'!H87</f>
        <v/>
      </c>
      <c r="J75" s="104" t="str">
        <f t="array" ref="J75">INDEX('Salary Formula'!B$9:C$18,MATCH(C75,'Salary Formula'!B$9:B$18,0),2)*INDEX('Salary Formula'!E$9:F$13,MATCH(D75,'Salary Formula'!E$9:E$13,0),2)+INDEX('Salary Formula'!H$9:I$13,MATCH(E75,'Salary Formula'!H$9:H$13,0),2)</f>
        <v>#N/A</v>
      </c>
      <c r="K75" s="106" t="str">
        <f t="array" ref="K75">INDEX('Salary Formula'!B$27:C$33,MATCH(F75,'Salary Formula'!B$27:B$33,0),2)+(INDEX('Salary Formula'!E$27:F$33,MATCH(F75,'Salary Formula'!B$27:B$33,0),2)*'Salary Formula'!F$25)</f>
        <v>#N/A</v>
      </c>
      <c r="L75" s="107" t="str">
        <f t="array" ref="L75">INDEX('Salary Formula'!H$27:I$29,MATCH(G75,'Salary Formula'!H$27:H$29,0),2)</f>
        <v>#N/A</v>
      </c>
      <c r="M75" s="65" t="str">
        <f t="shared" si="1"/>
        <v>#N/A</v>
      </c>
    </row>
    <row r="76">
      <c r="A76" s="101">
        <f>'Current Individual SalaryEquity'!A88</f>
        <v>78</v>
      </c>
      <c r="B76" s="70" t="str">
        <f>'Current Individual SalaryEquity'!B88</f>
        <v/>
      </c>
      <c r="C76" s="70" t="str">
        <f>'Current Individual SalaryEquity'!C88</f>
        <v/>
      </c>
      <c r="D76" s="70" t="str">
        <f>'Current Individual SalaryEquity'!D88</f>
        <v/>
      </c>
      <c r="E76" s="70" t="str">
        <f>'Current Individual SalaryEquity'!E88</f>
        <v/>
      </c>
      <c r="F76" s="70" t="str">
        <f>'Current Individual SalaryEquity'!F88</f>
        <v/>
      </c>
      <c r="G76" s="70" t="str">
        <f>'Current Individual SalaryEquity'!G88</f>
        <v/>
      </c>
      <c r="H76" s="70" t="str">
        <f>'Current Individual SalaryEquity'!H88</f>
        <v/>
      </c>
      <c r="J76" s="104" t="str">
        <f t="array" ref="J76">INDEX('Salary Formula'!B$9:C$18,MATCH(C76,'Salary Formula'!B$9:B$18,0),2)*INDEX('Salary Formula'!E$9:F$13,MATCH(D76,'Salary Formula'!E$9:E$13,0),2)+INDEX('Salary Formula'!H$9:I$13,MATCH(E76,'Salary Formula'!H$9:H$13,0),2)</f>
        <v>#N/A</v>
      </c>
      <c r="K76" s="106" t="str">
        <f t="array" ref="K76">INDEX('Salary Formula'!B$27:C$33,MATCH(F76,'Salary Formula'!B$27:B$33,0),2)+(INDEX('Salary Formula'!E$27:F$33,MATCH(F76,'Salary Formula'!B$27:B$33,0),2)*'Salary Formula'!F$25)</f>
        <v>#N/A</v>
      </c>
      <c r="L76" s="107" t="str">
        <f t="array" ref="L76">INDEX('Salary Formula'!H$27:I$29,MATCH(G76,'Salary Formula'!H$27:H$29,0),2)</f>
        <v>#N/A</v>
      </c>
      <c r="M76" s="65" t="str">
        <f t="shared" si="1"/>
        <v>#N/A</v>
      </c>
    </row>
    <row r="77">
      <c r="A77" s="101">
        <f>'Current Individual SalaryEquity'!A89</f>
        <v>79</v>
      </c>
      <c r="B77" s="70" t="str">
        <f>'Current Individual SalaryEquity'!B89</f>
        <v/>
      </c>
      <c r="C77" s="70" t="str">
        <f>'Current Individual SalaryEquity'!C89</f>
        <v/>
      </c>
      <c r="D77" s="70" t="str">
        <f>'Current Individual SalaryEquity'!D89</f>
        <v/>
      </c>
      <c r="E77" s="70" t="str">
        <f>'Current Individual SalaryEquity'!E89</f>
        <v/>
      </c>
      <c r="F77" s="70" t="str">
        <f>'Current Individual SalaryEquity'!F89</f>
        <v/>
      </c>
      <c r="G77" s="70" t="str">
        <f>'Current Individual SalaryEquity'!G89</f>
        <v/>
      </c>
      <c r="H77" s="70" t="str">
        <f>'Current Individual SalaryEquity'!H89</f>
        <v/>
      </c>
      <c r="J77" s="104" t="str">
        <f t="array" ref="J77">INDEX('Salary Formula'!B$9:C$18,MATCH(C77,'Salary Formula'!B$9:B$18,0),2)*INDEX('Salary Formula'!E$9:F$13,MATCH(D77,'Salary Formula'!E$9:E$13,0),2)+INDEX('Salary Formula'!H$9:I$13,MATCH(E77,'Salary Formula'!H$9:H$13,0),2)</f>
        <v>#N/A</v>
      </c>
      <c r="K77" s="106" t="str">
        <f t="array" ref="K77">INDEX('Salary Formula'!B$27:C$33,MATCH(F77,'Salary Formula'!B$27:B$33,0),2)+(INDEX('Salary Formula'!E$27:F$33,MATCH(F77,'Salary Formula'!B$27:B$33,0),2)*'Salary Formula'!F$25)</f>
        <v>#N/A</v>
      </c>
      <c r="L77" s="107" t="str">
        <f t="array" ref="L77">INDEX('Salary Formula'!H$27:I$29,MATCH(G77,'Salary Formula'!H$27:H$29,0),2)</f>
        <v>#N/A</v>
      </c>
      <c r="M77" s="65" t="str">
        <f t="shared" si="1"/>
        <v>#N/A</v>
      </c>
    </row>
    <row r="78">
      <c r="A78" s="101">
        <f>'Current Individual SalaryEquity'!A90</f>
        <v>80</v>
      </c>
      <c r="B78" s="70" t="str">
        <f>'Current Individual SalaryEquity'!B90</f>
        <v/>
      </c>
      <c r="C78" s="70" t="str">
        <f>'Current Individual SalaryEquity'!C90</f>
        <v/>
      </c>
      <c r="D78" s="70" t="str">
        <f>'Current Individual SalaryEquity'!D90</f>
        <v/>
      </c>
      <c r="E78" s="70" t="str">
        <f>'Current Individual SalaryEquity'!E90</f>
        <v/>
      </c>
      <c r="F78" s="70" t="str">
        <f>'Current Individual SalaryEquity'!F90</f>
        <v/>
      </c>
      <c r="G78" s="70" t="str">
        <f>'Current Individual SalaryEquity'!G90</f>
        <v/>
      </c>
      <c r="H78" s="70" t="str">
        <f>'Current Individual SalaryEquity'!H90</f>
        <v/>
      </c>
      <c r="J78" s="104" t="str">
        <f t="array" ref="J78">INDEX('Salary Formula'!B$9:C$18,MATCH(C78,'Salary Formula'!B$9:B$18,0),2)*INDEX('Salary Formula'!E$9:F$13,MATCH(D78,'Salary Formula'!E$9:E$13,0),2)+INDEX('Salary Formula'!H$9:I$13,MATCH(E78,'Salary Formula'!H$9:H$13,0),2)</f>
        <v>#N/A</v>
      </c>
      <c r="K78" s="106" t="str">
        <f t="array" ref="K78">INDEX('Salary Formula'!B$27:C$33,MATCH(F78,'Salary Formula'!B$27:B$33,0),2)+(INDEX('Salary Formula'!E$27:F$33,MATCH(F78,'Salary Formula'!B$27:B$33,0),2)*'Salary Formula'!F$25)</f>
        <v>#N/A</v>
      </c>
      <c r="L78" s="107" t="str">
        <f t="array" ref="L78">INDEX('Salary Formula'!H$27:I$29,MATCH(G78,'Salary Formula'!H$27:H$29,0),2)</f>
        <v>#N/A</v>
      </c>
      <c r="M78" s="65" t="str">
        <f t="shared" si="1"/>
        <v>#N/A</v>
      </c>
    </row>
    <row r="79">
      <c r="A79" s="101">
        <f>'Current Individual SalaryEquity'!A91</f>
        <v>81</v>
      </c>
      <c r="B79" s="70" t="str">
        <f>'Current Individual SalaryEquity'!B91</f>
        <v/>
      </c>
      <c r="C79" s="70" t="str">
        <f>'Current Individual SalaryEquity'!C91</f>
        <v/>
      </c>
      <c r="D79" s="70" t="str">
        <f>'Current Individual SalaryEquity'!D91</f>
        <v/>
      </c>
      <c r="E79" s="70" t="str">
        <f>'Current Individual SalaryEquity'!E91</f>
        <v/>
      </c>
      <c r="F79" s="70" t="str">
        <f>'Current Individual SalaryEquity'!F91</f>
        <v/>
      </c>
      <c r="G79" s="70" t="str">
        <f>'Current Individual SalaryEquity'!G91</f>
        <v/>
      </c>
      <c r="H79" s="70" t="str">
        <f>'Current Individual SalaryEquity'!H91</f>
        <v/>
      </c>
      <c r="J79" s="104" t="str">
        <f t="array" ref="J79">INDEX('Salary Formula'!B$9:C$18,MATCH(C79,'Salary Formula'!B$9:B$18,0),2)*INDEX('Salary Formula'!E$9:F$13,MATCH(D79,'Salary Formula'!E$9:E$13,0),2)+INDEX('Salary Formula'!H$9:I$13,MATCH(E79,'Salary Formula'!H$9:H$13,0),2)</f>
        <v>#N/A</v>
      </c>
      <c r="K79" s="106" t="str">
        <f t="array" ref="K79">INDEX('Salary Formula'!B$27:C$33,MATCH(F79,'Salary Formula'!B$27:B$33,0),2)+(INDEX('Salary Formula'!E$27:F$33,MATCH(F79,'Salary Formula'!B$27:B$33,0),2)*'Salary Formula'!F$25)</f>
        <v>#N/A</v>
      </c>
      <c r="L79" s="107" t="str">
        <f t="array" ref="L79">INDEX('Salary Formula'!H$27:I$29,MATCH(G79,'Salary Formula'!H$27:H$29,0),2)</f>
        <v>#N/A</v>
      </c>
      <c r="M79" s="65" t="str">
        <f t="shared" si="1"/>
        <v>#N/A</v>
      </c>
    </row>
    <row r="80">
      <c r="A80" s="101">
        <f>'Current Individual SalaryEquity'!A92</f>
        <v>82</v>
      </c>
      <c r="B80" s="70" t="str">
        <f>'Current Individual SalaryEquity'!B92</f>
        <v/>
      </c>
      <c r="C80" s="70" t="str">
        <f>'Current Individual SalaryEquity'!C92</f>
        <v/>
      </c>
      <c r="D80" s="70" t="str">
        <f>'Current Individual SalaryEquity'!D92</f>
        <v/>
      </c>
      <c r="E80" s="70" t="str">
        <f>'Current Individual SalaryEquity'!E92</f>
        <v/>
      </c>
      <c r="F80" s="70" t="str">
        <f>'Current Individual SalaryEquity'!F92</f>
        <v/>
      </c>
      <c r="G80" s="70" t="str">
        <f>'Current Individual SalaryEquity'!G92</f>
        <v/>
      </c>
      <c r="H80" s="70" t="str">
        <f>'Current Individual SalaryEquity'!H92</f>
        <v/>
      </c>
      <c r="J80" s="104" t="str">
        <f t="array" ref="J80">INDEX('Salary Formula'!B$9:C$18,MATCH(C80,'Salary Formula'!B$9:B$18,0),2)*INDEX('Salary Formula'!E$9:F$13,MATCH(D80,'Salary Formula'!E$9:E$13,0),2)+INDEX('Salary Formula'!H$9:I$13,MATCH(E80,'Salary Formula'!H$9:H$13,0),2)</f>
        <v>#N/A</v>
      </c>
      <c r="K80" s="106" t="str">
        <f t="array" ref="K80">INDEX('Salary Formula'!B$27:C$33,MATCH(F80,'Salary Formula'!B$27:B$33,0),2)+(INDEX('Salary Formula'!E$27:F$33,MATCH(F80,'Salary Formula'!B$27:B$33,0),2)*'Salary Formula'!F$25)</f>
        <v>#N/A</v>
      </c>
      <c r="L80" s="107" t="str">
        <f t="array" ref="L80">INDEX('Salary Formula'!H$27:I$29,MATCH(G80,'Salary Formula'!H$27:H$29,0),2)</f>
        <v>#N/A</v>
      </c>
      <c r="M80" s="65" t="str">
        <f t="shared" si="1"/>
        <v>#N/A</v>
      </c>
    </row>
    <row r="81">
      <c r="A81" s="101">
        <f>'Current Individual SalaryEquity'!A93</f>
        <v>83</v>
      </c>
      <c r="B81" s="70" t="str">
        <f>'Current Individual SalaryEquity'!B93</f>
        <v/>
      </c>
      <c r="C81" s="70" t="str">
        <f>'Current Individual SalaryEquity'!C93</f>
        <v/>
      </c>
      <c r="D81" s="70" t="str">
        <f>'Current Individual SalaryEquity'!D93</f>
        <v/>
      </c>
      <c r="E81" s="70" t="str">
        <f>'Current Individual SalaryEquity'!E93</f>
        <v/>
      </c>
      <c r="F81" s="70" t="str">
        <f>'Current Individual SalaryEquity'!F93</f>
        <v/>
      </c>
      <c r="G81" s="70" t="str">
        <f>'Current Individual SalaryEquity'!G93</f>
        <v/>
      </c>
      <c r="H81" s="70" t="str">
        <f>'Current Individual SalaryEquity'!H93</f>
        <v/>
      </c>
      <c r="J81" s="104" t="str">
        <f t="array" ref="J81">INDEX('Salary Formula'!B$9:C$18,MATCH(C81,'Salary Formula'!B$9:B$18,0),2)*INDEX('Salary Formula'!E$9:F$13,MATCH(D81,'Salary Formula'!E$9:E$13,0),2)+INDEX('Salary Formula'!H$9:I$13,MATCH(E81,'Salary Formula'!H$9:H$13,0),2)</f>
        <v>#N/A</v>
      </c>
      <c r="K81" s="106" t="str">
        <f t="array" ref="K81">INDEX('Salary Formula'!B$27:C$33,MATCH(F81,'Salary Formula'!B$27:B$33,0),2)+(INDEX('Salary Formula'!E$27:F$33,MATCH(F81,'Salary Formula'!B$27:B$33,0),2)*'Salary Formula'!F$25)</f>
        <v>#N/A</v>
      </c>
      <c r="L81" s="107" t="str">
        <f t="array" ref="L81">INDEX('Salary Formula'!H$27:I$29,MATCH(G81,'Salary Formula'!H$27:H$29,0),2)</f>
        <v>#N/A</v>
      </c>
      <c r="M81" s="65" t="str">
        <f t="shared" si="1"/>
        <v>#N/A</v>
      </c>
    </row>
    <row r="82">
      <c r="A82" s="101">
        <f>'Current Individual SalaryEquity'!A94</f>
        <v>84</v>
      </c>
      <c r="B82" s="70" t="str">
        <f>'Current Individual SalaryEquity'!B94</f>
        <v/>
      </c>
      <c r="C82" s="70" t="str">
        <f>'Current Individual SalaryEquity'!C94</f>
        <v/>
      </c>
      <c r="D82" s="70" t="str">
        <f>'Current Individual SalaryEquity'!D94</f>
        <v/>
      </c>
      <c r="E82" s="70" t="str">
        <f>'Current Individual SalaryEquity'!E94</f>
        <v/>
      </c>
      <c r="F82" s="70" t="str">
        <f>'Current Individual SalaryEquity'!F94</f>
        <v/>
      </c>
      <c r="G82" s="70" t="str">
        <f>'Current Individual SalaryEquity'!G94</f>
        <v/>
      </c>
      <c r="H82" s="70" t="str">
        <f>'Current Individual SalaryEquity'!H94</f>
        <v/>
      </c>
      <c r="J82" s="104" t="str">
        <f t="array" ref="J82">INDEX('Salary Formula'!B$9:C$18,MATCH(C82,'Salary Formula'!B$9:B$18,0),2)*INDEX('Salary Formula'!E$9:F$13,MATCH(D82,'Salary Formula'!E$9:E$13,0),2)+INDEX('Salary Formula'!H$9:I$13,MATCH(E82,'Salary Formula'!H$9:H$13,0),2)</f>
        <v>#N/A</v>
      </c>
      <c r="K82" s="106" t="str">
        <f t="array" ref="K82">INDEX('Salary Formula'!B$27:C$33,MATCH(F82,'Salary Formula'!B$27:B$33,0),2)+(INDEX('Salary Formula'!E$27:F$33,MATCH(F82,'Salary Formula'!B$27:B$33,0),2)*'Salary Formula'!F$25)</f>
        <v>#N/A</v>
      </c>
      <c r="L82" s="107" t="str">
        <f t="array" ref="L82">INDEX('Salary Formula'!H$27:I$29,MATCH(G82,'Salary Formula'!H$27:H$29,0),2)</f>
        <v>#N/A</v>
      </c>
      <c r="M82" s="65" t="str">
        <f t="shared" si="1"/>
        <v>#N/A</v>
      </c>
    </row>
    <row r="83">
      <c r="A83" s="101">
        <f>'Current Individual SalaryEquity'!A95</f>
        <v>85</v>
      </c>
      <c r="B83" s="70" t="str">
        <f>'Current Individual SalaryEquity'!B95</f>
        <v/>
      </c>
      <c r="C83" s="70" t="str">
        <f>'Current Individual SalaryEquity'!C95</f>
        <v/>
      </c>
      <c r="D83" s="70" t="str">
        <f>'Current Individual SalaryEquity'!D95</f>
        <v/>
      </c>
      <c r="E83" s="70" t="str">
        <f>'Current Individual SalaryEquity'!E95</f>
        <v/>
      </c>
      <c r="F83" s="70" t="str">
        <f>'Current Individual SalaryEquity'!F95</f>
        <v/>
      </c>
      <c r="G83" s="70" t="str">
        <f>'Current Individual SalaryEquity'!G95</f>
        <v/>
      </c>
      <c r="H83" s="70" t="str">
        <f>'Current Individual SalaryEquity'!H95</f>
        <v/>
      </c>
      <c r="J83" s="104" t="str">
        <f t="array" ref="J83">INDEX('Salary Formula'!B$9:C$18,MATCH(C83,'Salary Formula'!B$9:B$18,0),2)*INDEX('Salary Formula'!E$9:F$13,MATCH(D83,'Salary Formula'!E$9:E$13,0),2)+INDEX('Salary Formula'!H$9:I$13,MATCH(E83,'Salary Formula'!H$9:H$13,0),2)</f>
        <v>#N/A</v>
      </c>
      <c r="K83" s="106" t="str">
        <f t="array" ref="K83">INDEX('Salary Formula'!B$27:C$33,MATCH(F83,'Salary Formula'!B$27:B$33,0),2)+(INDEX('Salary Formula'!E$27:F$33,MATCH(F83,'Salary Formula'!B$27:B$33,0),2)*'Salary Formula'!F$25)</f>
        <v>#N/A</v>
      </c>
      <c r="L83" s="107" t="str">
        <f t="array" ref="L83">INDEX('Salary Formula'!H$27:I$29,MATCH(G83,'Salary Formula'!H$27:H$29,0),2)</f>
        <v>#N/A</v>
      </c>
      <c r="M83" s="65" t="str">
        <f t="shared" si="1"/>
        <v>#N/A</v>
      </c>
    </row>
    <row r="84">
      <c r="A84" s="101">
        <f>'Current Individual SalaryEquity'!A96</f>
        <v>86</v>
      </c>
      <c r="B84" s="70" t="str">
        <f>'Current Individual SalaryEquity'!B96</f>
        <v/>
      </c>
      <c r="C84" s="70" t="str">
        <f>'Current Individual SalaryEquity'!C96</f>
        <v/>
      </c>
      <c r="D84" s="70" t="str">
        <f>'Current Individual SalaryEquity'!D96</f>
        <v/>
      </c>
      <c r="E84" s="70" t="str">
        <f>'Current Individual SalaryEquity'!E96</f>
        <v/>
      </c>
      <c r="F84" s="70" t="str">
        <f>'Current Individual SalaryEquity'!F96</f>
        <v/>
      </c>
      <c r="G84" s="70" t="str">
        <f>'Current Individual SalaryEquity'!G96</f>
        <v/>
      </c>
      <c r="H84" s="70" t="str">
        <f>'Current Individual SalaryEquity'!H96</f>
        <v/>
      </c>
      <c r="J84" s="104" t="str">
        <f t="array" ref="J84">INDEX('Salary Formula'!B$9:C$18,MATCH(C84,'Salary Formula'!B$9:B$18,0),2)*INDEX('Salary Formula'!E$9:F$13,MATCH(D84,'Salary Formula'!E$9:E$13,0),2)+INDEX('Salary Formula'!H$9:I$13,MATCH(E84,'Salary Formula'!H$9:H$13,0),2)</f>
        <v>#N/A</v>
      </c>
      <c r="K84" s="106" t="str">
        <f t="array" ref="K84">INDEX('Salary Formula'!B$27:C$33,MATCH(F84,'Salary Formula'!B$27:B$33,0),2)+(INDEX('Salary Formula'!E$27:F$33,MATCH(F84,'Salary Formula'!B$27:B$33,0),2)*'Salary Formula'!F$25)</f>
        <v>#N/A</v>
      </c>
      <c r="L84" s="107" t="str">
        <f t="array" ref="L84">INDEX('Salary Formula'!H$27:I$29,MATCH(G84,'Salary Formula'!H$27:H$29,0),2)</f>
        <v>#N/A</v>
      </c>
      <c r="M84" s="65" t="str">
        <f t="shared" si="1"/>
        <v>#N/A</v>
      </c>
    </row>
    <row r="85">
      <c r="A85" s="101">
        <f>'Current Individual SalaryEquity'!A97</f>
        <v>87</v>
      </c>
      <c r="B85" s="70" t="str">
        <f>'Current Individual SalaryEquity'!B97</f>
        <v/>
      </c>
      <c r="C85" s="70" t="str">
        <f>'Current Individual SalaryEquity'!C97</f>
        <v/>
      </c>
      <c r="D85" s="70" t="str">
        <f>'Current Individual SalaryEquity'!D97</f>
        <v/>
      </c>
      <c r="E85" s="70" t="str">
        <f>'Current Individual SalaryEquity'!E97</f>
        <v/>
      </c>
      <c r="F85" s="70" t="str">
        <f>'Current Individual SalaryEquity'!F97</f>
        <v/>
      </c>
      <c r="G85" s="70" t="str">
        <f>'Current Individual SalaryEquity'!G97</f>
        <v/>
      </c>
      <c r="H85" s="70" t="str">
        <f>'Current Individual SalaryEquity'!H97</f>
        <v/>
      </c>
      <c r="J85" s="104" t="str">
        <f t="array" ref="J85">INDEX('Salary Formula'!B$9:C$18,MATCH(C85,'Salary Formula'!B$9:B$18,0),2)*INDEX('Salary Formula'!E$9:F$13,MATCH(D85,'Salary Formula'!E$9:E$13,0),2)+INDEX('Salary Formula'!H$9:I$13,MATCH(E85,'Salary Formula'!H$9:H$13,0),2)</f>
        <v>#N/A</v>
      </c>
      <c r="K85" s="106" t="str">
        <f t="array" ref="K85">INDEX('Salary Formula'!B$27:C$33,MATCH(F85,'Salary Formula'!B$27:B$33,0),2)+(INDEX('Salary Formula'!E$27:F$33,MATCH(F85,'Salary Formula'!B$27:B$33,0),2)*'Salary Formula'!F$25)</f>
        <v>#N/A</v>
      </c>
      <c r="L85" s="107" t="str">
        <f t="array" ref="L85">INDEX('Salary Formula'!H$27:I$29,MATCH(G85,'Salary Formula'!H$27:H$29,0),2)</f>
        <v>#N/A</v>
      </c>
      <c r="M85" s="65" t="str">
        <f t="shared" si="1"/>
        <v>#N/A</v>
      </c>
    </row>
    <row r="86">
      <c r="A86" s="101">
        <f>'Current Individual SalaryEquity'!A98</f>
        <v>88</v>
      </c>
      <c r="B86" s="70" t="str">
        <f>'Current Individual SalaryEquity'!B98</f>
        <v/>
      </c>
      <c r="C86" s="70" t="str">
        <f>'Current Individual SalaryEquity'!C98</f>
        <v/>
      </c>
      <c r="D86" s="70" t="str">
        <f>'Current Individual SalaryEquity'!D98</f>
        <v/>
      </c>
      <c r="E86" s="70" t="str">
        <f>'Current Individual SalaryEquity'!E98</f>
        <v/>
      </c>
      <c r="F86" s="70" t="str">
        <f>'Current Individual SalaryEquity'!F98</f>
        <v/>
      </c>
      <c r="G86" s="70" t="str">
        <f>'Current Individual SalaryEquity'!G98</f>
        <v/>
      </c>
      <c r="H86" s="70" t="str">
        <f>'Current Individual SalaryEquity'!H98</f>
        <v/>
      </c>
      <c r="J86" s="104" t="str">
        <f t="array" ref="J86">INDEX('Salary Formula'!B$9:C$18,MATCH(C86,'Salary Formula'!B$9:B$18,0),2)*INDEX('Salary Formula'!E$9:F$13,MATCH(D86,'Salary Formula'!E$9:E$13,0),2)+INDEX('Salary Formula'!H$9:I$13,MATCH(E86,'Salary Formula'!H$9:H$13,0),2)</f>
        <v>#N/A</v>
      </c>
      <c r="K86" s="106" t="str">
        <f t="array" ref="K86">INDEX('Salary Formula'!B$27:C$33,MATCH(F86,'Salary Formula'!B$27:B$33,0),2)+(INDEX('Salary Formula'!E$27:F$33,MATCH(F86,'Salary Formula'!B$27:B$33,0),2)*'Salary Formula'!F$25)</f>
        <v>#N/A</v>
      </c>
      <c r="L86" s="107" t="str">
        <f t="array" ref="L86">INDEX('Salary Formula'!H$27:I$29,MATCH(G86,'Salary Formula'!H$27:H$29,0),2)</f>
        <v>#N/A</v>
      </c>
      <c r="M86" s="65" t="str">
        <f t="shared" si="1"/>
        <v>#N/A</v>
      </c>
    </row>
    <row r="87">
      <c r="A87" s="101">
        <f>'Current Individual SalaryEquity'!A99</f>
        <v>89</v>
      </c>
      <c r="B87" s="70" t="str">
        <f>'Current Individual SalaryEquity'!B99</f>
        <v/>
      </c>
      <c r="C87" s="70" t="str">
        <f>'Current Individual SalaryEquity'!C99</f>
        <v/>
      </c>
      <c r="D87" s="70" t="str">
        <f>'Current Individual SalaryEquity'!D99</f>
        <v/>
      </c>
      <c r="E87" s="70" t="str">
        <f>'Current Individual SalaryEquity'!E99</f>
        <v/>
      </c>
      <c r="F87" s="70" t="str">
        <f>'Current Individual SalaryEquity'!F99</f>
        <v/>
      </c>
      <c r="G87" s="70" t="str">
        <f>'Current Individual SalaryEquity'!G99</f>
        <v/>
      </c>
      <c r="H87" s="70" t="str">
        <f>'Current Individual SalaryEquity'!H99</f>
        <v/>
      </c>
      <c r="J87" s="104" t="str">
        <f t="array" ref="J87">INDEX('Salary Formula'!B$9:C$18,MATCH(C87,'Salary Formula'!B$9:B$18,0),2)*INDEX('Salary Formula'!E$9:F$13,MATCH(D87,'Salary Formula'!E$9:E$13,0),2)+INDEX('Salary Formula'!H$9:I$13,MATCH(E87,'Salary Formula'!H$9:H$13,0),2)</f>
        <v>#N/A</v>
      </c>
      <c r="K87" s="106" t="str">
        <f t="array" ref="K87">INDEX('Salary Formula'!B$27:C$33,MATCH(F87,'Salary Formula'!B$27:B$33,0),2)+(INDEX('Salary Formula'!E$27:F$33,MATCH(F87,'Salary Formula'!B$27:B$33,0),2)*'Salary Formula'!F$25)</f>
        <v>#N/A</v>
      </c>
      <c r="L87" s="107" t="str">
        <f t="array" ref="L87">INDEX('Salary Formula'!H$27:I$29,MATCH(G87,'Salary Formula'!H$27:H$29,0),2)</f>
        <v>#N/A</v>
      </c>
      <c r="M87" s="65" t="str">
        <f t="shared" si="1"/>
        <v>#N/A</v>
      </c>
    </row>
    <row r="88">
      <c r="A88" s="101">
        <f>'Current Individual SalaryEquity'!A100</f>
        <v>90</v>
      </c>
      <c r="B88" s="70" t="str">
        <f>'Current Individual SalaryEquity'!B100</f>
        <v/>
      </c>
      <c r="C88" s="70" t="str">
        <f>'Current Individual SalaryEquity'!C100</f>
        <v/>
      </c>
      <c r="D88" s="70" t="str">
        <f>'Current Individual SalaryEquity'!D100</f>
        <v/>
      </c>
      <c r="E88" s="70" t="str">
        <f>'Current Individual SalaryEquity'!E100</f>
        <v/>
      </c>
      <c r="F88" s="70" t="str">
        <f>'Current Individual SalaryEquity'!F100</f>
        <v/>
      </c>
      <c r="G88" s="70" t="str">
        <f>'Current Individual SalaryEquity'!G100</f>
        <v/>
      </c>
      <c r="H88" s="70" t="str">
        <f>'Current Individual SalaryEquity'!H100</f>
        <v/>
      </c>
      <c r="J88" s="104" t="str">
        <f t="array" ref="J88">INDEX('Salary Formula'!B$9:C$18,MATCH(C88,'Salary Formula'!B$9:B$18,0),2)*INDEX('Salary Formula'!E$9:F$13,MATCH(D88,'Salary Formula'!E$9:E$13,0),2)+INDEX('Salary Formula'!H$9:I$13,MATCH(E88,'Salary Formula'!H$9:H$13,0),2)</f>
        <v>#N/A</v>
      </c>
      <c r="K88" s="106" t="str">
        <f t="array" ref="K88">INDEX('Salary Formula'!B$27:C$33,MATCH(F88,'Salary Formula'!B$27:B$33,0),2)+(INDEX('Salary Formula'!E$27:F$33,MATCH(F88,'Salary Formula'!B$27:B$33,0),2)*'Salary Formula'!F$25)</f>
        <v>#N/A</v>
      </c>
      <c r="L88" s="107" t="str">
        <f t="array" ref="L88">INDEX('Salary Formula'!H$27:I$29,MATCH(G88,'Salary Formula'!H$27:H$29,0),2)</f>
        <v>#N/A</v>
      </c>
      <c r="M88" s="65" t="str">
        <f t="shared" si="1"/>
        <v>#N/A</v>
      </c>
    </row>
    <row r="89">
      <c r="A89" s="101">
        <f>'Current Individual SalaryEquity'!A101</f>
        <v>91</v>
      </c>
      <c r="B89" s="70" t="str">
        <f>'Current Individual SalaryEquity'!B101</f>
        <v/>
      </c>
      <c r="C89" s="70" t="str">
        <f>'Current Individual SalaryEquity'!C101</f>
        <v/>
      </c>
      <c r="D89" s="70" t="str">
        <f>'Current Individual SalaryEquity'!D101</f>
        <v/>
      </c>
      <c r="E89" s="70" t="str">
        <f>'Current Individual SalaryEquity'!E101</f>
        <v/>
      </c>
      <c r="F89" s="70" t="str">
        <f>'Current Individual SalaryEquity'!F101</f>
        <v/>
      </c>
      <c r="G89" s="70" t="str">
        <f>'Current Individual SalaryEquity'!G101</f>
        <v/>
      </c>
      <c r="H89" s="70" t="str">
        <f>'Current Individual SalaryEquity'!H101</f>
        <v/>
      </c>
      <c r="J89" s="104" t="str">
        <f t="array" ref="J89">INDEX('Salary Formula'!B$9:C$18,MATCH(C89,'Salary Formula'!B$9:B$18,0),2)*INDEX('Salary Formula'!E$9:F$13,MATCH(D89,'Salary Formula'!E$9:E$13,0),2)+INDEX('Salary Formula'!H$9:I$13,MATCH(E89,'Salary Formula'!H$9:H$13,0),2)</f>
        <v>#N/A</v>
      </c>
      <c r="K89" s="106" t="str">
        <f t="array" ref="K89">INDEX('Salary Formula'!B$27:C$33,MATCH(F89,'Salary Formula'!B$27:B$33,0),2)+(INDEX('Salary Formula'!E$27:F$33,MATCH(F89,'Salary Formula'!B$27:B$33,0),2)*'Salary Formula'!F$25)</f>
        <v>#N/A</v>
      </c>
      <c r="L89" s="107" t="str">
        <f t="array" ref="L89">INDEX('Salary Formula'!H$27:I$29,MATCH(G89,'Salary Formula'!H$27:H$29,0),2)</f>
        <v>#N/A</v>
      </c>
      <c r="M89" s="65" t="str">
        <f t="shared" si="1"/>
        <v>#N/A</v>
      </c>
    </row>
    <row r="90">
      <c r="A90" s="101">
        <f>'Current Individual SalaryEquity'!A102</f>
        <v>92</v>
      </c>
      <c r="B90" s="70" t="str">
        <f>'Current Individual SalaryEquity'!B102</f>
        <v/>
      </c>
      <c r="C90" s="70" t="str">
        <f>'Current Individual SalaryEquity'!C102</f>
        <v/>
      </c>
      <c r="D90" s="70" t="str">
        <f>'Current Individual SalaryEquity'!D102</f>
        <v/>
      </c>
      <c r="E90" s="70" t="str">
        <f>'Current Individual SalaryEquity'!E102</f>
        <v/>
      </c>
      <c r="F90" s="70" t="str">
        <f>'Current Individual SalaryEquity'!F102</f>
        <v/>
      </c>
      <c r="G90" s="70" t="str">
        <f>'Current Individual SalaryEquity'!G102</f>
        <v/>
      </c>
      <c r="H90" s="70" t="str">
        <f>'Current Individual SalaryEquity'!H102</f>
        <v/>
      </c>
      <c r="J90" s="104" t="str">
        <f t="array" ref="J90">INDEX('Salary Formula'!B$9:C$18,MATCH(C90,'Salary Formula'!B$9:B$18,0),2)*INDEX('Salary Formula'!E$9:F$13,MATCH(D90,'Salary Formula'!E$9:E$13,0),2)+INDEX('Salary Formula'!H$9:I$13,MATCH(E90,'Salary Formula'!H$9:H$13,0),2)</f>
        <v>#N/A</v>
      </c>
      <c r="K90" s="106" t="str">
        <f t="array" ref="K90">INDEX('Salary Formula'!B$27:C$33,MATCH(F90,'Salary Formula'!B$27:B$33,0),2)+(INDEX('Salary Formula'!E$27:F$33,MATCH(F90,'Salary Formula'!B$27:B$33,0),2)*'Salary Formula'!F$25)</f>
        <v>#N/A</v>
      </c>
      <c r="L90" s="107" t="str">
        <f t="array" ref="L90">INDEX('Salary Formula'!H$27:I$29,MATCH(G90,'Salary Formula'!H$27:H$29,0),2)</f>
        <v>#N/A</v>
      </c>
      <c r="M90" s="65" t="str">
        <f t="shared" si="1"/>
        <v>#N/A</v>
      </c>
    </row>
    <row r="91">
      <c r="A91" s="101">
        <f>'Current Individual SalaryEquity'!A103</f>
        <v>93</v>
      </c>
      <c r="B91" s="70" t="str">
        <f>'Current Individual SalaryEquity'!B103</f>
        <v/>
      </c>
      <c r="C91" s="70" t="str">
        <f>'Current Individual SalaryEquity'!C103</f>
        <v/>
      </c>
      <c r="D91" s="70" t="str">
        <f>'Current Individual SalaryEquity'!D103</f>
        <v/>
      </c>
      <c r="E91" s="70" t="str">
        <f>'Current Individual SalaryEquity'!E103</f>
        <v/>
      </c>
      <c r="F91" s="70" t="str">
        <f>'Current Individual SalaryEquity'!F103</f>
        <v/>
      </c>
      <c r="G91" s="70" t="str">
        <f>'Current Individual SalaryEquity'!G103</f>
        <v/>
      </c>
      <c r="H91" s="70" t="str">
        <f>'Current Individual SalaryEquity'!H103</f>
        <v/>
      </c>
      <c r="J91" s="104" t="str">
        <f t="array" ref="J91">INDEX('Salary Formula'!B$9:C$18,MATCH(C91,'Salary Formula'!B$9:B$18,0),2)*INDEX('Salary Formula'!E$9:F$13,MATCH(D91,'Salary Formula'!E$9:E$13,0),2)+INDEX('Salary Formula'!H$9:I$13,MATCH(E91,'Salary Formula'!H$9:H$13,0),2)</f>
        <v>#N/A</v>
      </c>
      <c r="K91" s="106" t="str">
        <f t="array" ref="K91">INDEX('Salary Formula'!B$27:C$33,MATCH(F91,'Salary Formula'!B$27:B$33,0),2)+(INDEX('Salary Formula'!E$27:F$33,MATCH(F91,'Salary Formula'!B$27:B$33,0),2)*'Salary Formula'!F$25)</f>
        <v>#N/A</v>
      </c>
      <c r="L91" s="107" t="str">
        <f t="array" ref="L91">INDEX('Salary Formula'!H$27:I$29,MATCH(G91,'Salary Formula'!H$27:H$29,0),2)</f>
        <v>#N/A</v>
      </c>
      <c r="M91" s="65" t="str">
        <f t="shared" si="1"/>
        <v>#N/A</v>
      </c>
    </row>
    <row r="92">
      <c r="A92" s="101">
        <f>'Current Individual SalaryEquity'!A104</f>
        <v>94</v>
      </c>
      <c r="B92" s="70" t="str">
        <f>'Current Individual SalaryEquity'!B104</f>
        <v/>
      </c>
      <c r="C92" s="70" t="str">
        <f>'Current Individual SalaryEquity'!C104</f>
        <v/>
      </c>
      <c r="D92" s="70" t="str">
        <f>'Current Individual SalaryEquity'!D104</f>
        <v/>
      </c>
      <c r="E92" s="70" t="str">
        <f>'Current Individual SalaryEquity'!E104</f>
        <v/>
      </c>
      <c r="F92" s="70" t="str">
        <f>'Current Individual SalaryEquity'!F104</f>
        <v/>
      </c>
      <c r="G92" s="70" t="str">
        <f>'Current Individual SalaryEquity'!G104</f>
        <v/>
      </c>
      <c r="H92" s="70" t="str">
        <f>'Current Individual SalaryEquity'!H104</f>
        <v/>
      </c>
      <c r="J92" s="104" t="str">
        <f t="array" ref="J92">INDEX('Salary Formula'!B$9:C$18,MATCH(C92,'Salary Formula'!B$9:B$18,0),2)*INDEX('Salary Formula'!E$9:F$13,MATCH(D92,'Salary Formula'!E$9:E$13,0),2)+INDEX('Salary Formula'!H$9:I$13,MATCH(E92,'Salary Formula'!H$9:H$13,0),2)</f>
        <v>#N/A</v>
      </c>
      <c r="K92" s="106" t="str">
        <f t="array" ref="K92">INDEX('Salary Formula'!B$27:C$33,MATCH(F92,'Salary Formula'!B$27:B$33,0),2)+(INDEX('Salary Formula'!E$27:F$33,MATCH(F92,'Salary Formula'!B$27:B$33,0),2)*'Salary Formula'!F$25)</f>
        <v>#N/A</v>
      </c>
      <c r="L92" s="107" t="str">
        <f t="array" ref="L92">INDEX('Salary Formula'!H$27:I$29,MATCH(G92,'Salary Formula'!H$27:H$29,0),2)</f>
        <v>#N/A</v>
      </c>
      <c r="M92" s="65" t="str">
        <f t="shared" si="1"/>
        <v>#N/A</v>
      </c>
    </row>
    <row r="93">
      <c r="A93" s="101">
        <f>'Current Individual SalaryEquity'!A105</f>
        <v>95</v>
      </c>
      <c r="B93" s="70" t="str">
        <f>'Current Individual SalaryEquity'!B105</f>
        <v/>
      </c>
      <c r="C93" s="70" t="str">
        <f>'Current Individual SalaryEquity'!C105</f>
        <v/>
      </c>
      <c r="D93" s="70" t="str">
        <f>'Current Individual SalaryEquity'!D105</f>
        <v/>
      </c>
      <c r="E93" s="70" t="str">
        <f>'Current Individual SalaryEquity'!E105</f>
        <v/>
      </c>
      <c r="F93" s="70" t="str">
        <f>'Current Individual SalaryEquity'!F105</f>
        <v/>
      </c>
      <c r="G93" s="70" t="str">
        <f>'Current Individual SalaryEquity'!G105</f>
        <v/>
      </c>
      <c r="H93" s="70" t="str">
        <f>'Current Individual SalaryEquity'!H105</f>
        <v/>
      </c>
      <c r="J93" s="104" t="str">
        <f t="array" ref="J93">INDEX('Salary Formula'!B$9:C$18,MATCH(C93,'Salary Formula'!B$9:B$18,0),2)*INDEX('Salary Formula'!E$9:F$13,MATCH(D93,'Salary Formula'!E$9:E$13,0),2)+INDEX('Salary Formula'!H$9:I$13,MATCH(E93,'Salary Formula'!H$9:H$13,0),2)</f>
        <v>#N/A</v>
      </c>
      <c r="K93" s="106" t="str">
        <f t="array" ref="K93">INDEX('Salary Formula'!B$27:C$33,MATCH(F93,'Salary Formula'!B$27:B$33,0),2)+(INDEX('Salary Formula'!E$27:F$33,MATCH(F93,'Salary Formula'!B$27:B$33,0),2)*'Salary Formula'!F$25)</f>
        <v>#N/A</v>
      </c>
      <c r="L93" s="107" t="str">
        <f t="array" ref="L93">INDEX('Salary Formula'!H$27:I$29,MATCH(G93,'Salary Formula'!H$27:H$29,0),2)</f>
        <v>#N/A</v>
      </c>
      <c r="M93" s="65" t="str">
        <f t="shared" si="1"/>
        <v>#N/A</v>
      </c>
    </row>
    <row r="94">
      <c r="A94" s="101">
        <f>'Current Individual SalaryEquity'!A106</f>
        <v>96</v>
      </c>
      <c r="B94" s="70" t="str">
        <f>'Current Individual SalaryEquity'!B106</f>
        <v/>
      </c>
      <c r="C94" s="70" t="str">
        <f>'Current Individual SalaryEquity'!C106</f>
        <v/>
      </c>
      <c r="D94" s="70" t="str">
        <f>'Current Individual SalaryEquity'!D106</f>
        <v/>
      </c>
      <c r="E94" s="70" t="str">
        <f>'Current Individual SalaryEquity'!E106</f>
        <v/>
      </c>
      <c r="F94" s="70" t="str">
        <f>'Current Individual SalaryEquity'!F106</f>
        <v/>
      </c>
      <c r="G94" s="70" t="str">
        <f>'Current Individual SalaryEquity'!G106</f>
        <v/>
      </c>
      <c r="H94" s="70" t="str">
        <f>'Current Individual SalaryEquity'!H106</f>
        <v/>
      </c>
      <c r="J94" s="104" t="str">
        <f t="array" ref="J94">INDEX('Salary Formula'!B$9:C$18,MATCH(C94,'Salary Formula'!B$9:B$18,0),2)*INDEX('Salary Formula'!E$9:F$13,MATCH(D94,'Salary Formula'!E$9:E$13,0),2)+INDEX('Salary Formula'!H$9:I$13,MATCH(E94,'Salary Formula'!H$9:H$13,0),2)</f>
        <v>#N/A</v>
      </c>
      <c r="K94" s="106" t="str">
        <f t="array" ref="K94">INDEX('Salary Formula'!B$27:C$33,MATCH(F94,'Salary Formula'!B$27:B$33,0),2)+(INDEX('Salary Formula'!E$27:F$33,MATCH(F94,'Salary Formula'!B$27:B$33,0),2)*'Salary Formula'!F$25)</f>
        <v>#N/A</v>
      </c>
      <c r="L94" s="107" t="str">
        <f t="array" ref="L94">INDEX('Salary Formula'!H$27:I$29,MATCH(G94,'Salary Formula'!H$27:H$29,0),2)</f>
        <v>#N/A</v>
      </c>
      <c r="M94" s="65" t="str">
        <f t="shared" si="1"/>
        <v>#N/A</v>
      </c>
    </row>
    <row r="95">
      <c r="A95" s="101">
        <f>'Current Individual SalaryEquity'!A107</f>
        <v>97</v>
      </c>
      <c r="B95" s="70" t="str">
        <f>'Current Individual SalaryEquity'!B107</f>
        <v/>
      </c>
      <c r="C95" s="70" t="str">
        <f>'Current Individual SalaryEquity'!C107</f>
        <v/>
      </c>
      <c r="D95" s="70" t="str">
        <f>'Current Individual SalaryEquity'!D107</f>
        <v/>
      </c>
      <c r="E95" s="70" t="str">
        <f>'Current Individual SalaryEquity'!E107</f>
        <v/>
      </c>
      <c r="F95" s="70" t="str">
        <f>'Current Individual SalaryEquity'!F107</f>
        <v/>
      </c>
      <c r="G95" s="70" t="str">
        <f>'Current Individual SalaryEquity'!G107</f>
        <v/>
      </c>
      <c r="H95" s="70" t="str">
        <f>'Current Individual SalaryEquity'!H107</f>
        <v/>
      </c>
      <c r="J95" s="104" t="str">
        <f t="array" ref="J95">INDEX('Salary Formula'!B$9:C$18,MATCH(C95,'Salary Formula'!B$9:B$18,0),2)*INDEX('Salary Formula'!E$9:F$13,MATCH(D95,'Salary Formula'!E$9:E$13,0),2)+INDEX('Salary Formula'!H$9:I$13,MATCH(E95,'Salary Formula'!H$9:H$13,0),2)</f>
        <v>#N/A</v>
      </c>
      <c r="K95" s="106" t="str">
        <f t="array" ref="K95">INDEX('Salary Formula'!B$27:C$33,MATCH(F95,'Salary Formula'!B$27:B$33,0),2)+(INDEX('Salary Formula'!E$27:F$33,MATCH(F95,'Salary Formula'!B$27:B$33,0),2)*'Salary Formula'!F$25)</f>
        <v>#N/A</v>
      </c>
      <c r="L95" s="107" t="str">
        <f t="array" ref="L95">INDEX('Salary Formula'!H$27:I$29,MATCH(G95,'Salary Formula'!H$27:H$29,0),2)</f>
        <v>#N/A</v>
      </c>
      <c r="M95" s="65" t="str">
        <f t="shared" si="1"/>
        <v>#N/A</v>
      </c>
    </row>
    <row r="96">
      <c r="A96" s="101">
        <f>'Current Individual SalaryEquity'!A108</f>
        <v>95</v>
      </c>
      <c r="B96" s="70" t="str">
        <f>'Current Individual SalaryEquity'!B108</f>
        <v/>
      </c>
      <c r="C96" s="70" t="str">
        <f>'Current Individual SalaryEquity'!C108</f>
        <v/>
      </c>
      <c r="D96" s="70" t="str">
        <f>'Current Individual SalaryEquity'!D108</f>
        <v/>
      </c>
      <c r="E96" s="70" t="str">
        <f>'Current Individual SalaryEquity'!E108</f>
        <v/>
      </c>
      <c r="F96" s="70" t="str">
        <f>'Current Individual SalaryEquity'!F108</f>
        <v/>
      </c>
      <c r="G96" s="70" t="str">
        <f>'Current Individual SalaryEquity'!G108</f>
        <v/>
      </c>
      <c r="H96" s="70" t="str">
        <f>'Current Individual SalaryEquity'!H108</f>
        <v/>
      </c>
      <c r="J96" s="104" t="str">
        <f t="array" ref="J96">INDEX('Salary Formula'!B$9:C$18,MATCH(C96,'Salary Formula'!B$9:B$18,0),2)*INDEX('Salary Formula'!E$9:F$13,MATCH(D96,'Salary Formula'!E$9:E$13,0),2)+INDEX('Salary Formula'!H$9:I$13,MATCH(E96,'Salary Formula'!H$9:H$13,0),2)</f>
        <v>#N/A</v>
      </c>
      <c r="K96" s="106" t="str">
        <f t="array" ref="K96">INDEX('Salary Formula'!B$27:C$33,MATCH(F96,'Salary Formula'!B$27:B$33,0),2)+(INDEX('Salary Formula'!E$27:F$33,MATCH(F96,'Salary Formula'!B$27:B$33,0),2)*'Salary Formula'!F$25)</f>
        <v>#N/A</v>
      </c>
      <c r="L96" s="107" t="str">
        <f t="array" ref="L96">INDEX('Salary Formula'!H$27:I$29,MATCH(G96,'Salary Formula'!H$27:H$29,0),2)</f>
        <v>#N/A</v>
      </c>
      <c r="M96" s="65" t="str">
        <f t="shared" si="1"/>
        <v>#N/A</v>
      </c>
    </row>
    <row r="97">
      <c r="A97" s="101">
        <f>'Current Individual SalaryEquity'!A109</f>
        <v>96</v>
      </c>
      <c r="B97" s="70" t="str">
        <f>'Current Individual SalaryEquity'!B109</f>
        <v/>
      </c>
      <c r="C97" s="70" t="str">
        <f>'Current Individual SalaryEquity'!C109</f>
        <v/>
      </c>
      <c r="D97" s="70" t="str">
        <f>'Current Individual SalaryEquity'!D109</f>
        <v/>
      </c>
      <c r="E97" s="70" t="str">
        <f>'Current Individual SalaryEquity'!E109</f>
        <v/>
      </c>
      <c r="F97" s="70" t="str">
        <f>'Current Individual SalaryEquity'!F109</f>
        <v/>
      </c>
      <c r="G97" s="70" t="str">
        <f>'Current Individual SalaryEquity'!G109</f>
        <v/>
      </c>
      <c r="H97" s="70" t="str">
        <f>'Current Individual SalaryEquity'!H109</f>
        <v/>
      </c>
      <c r="J97" s="104" t="str">
        <f t="array" ref="J97">INDEX('Salary Formula'!B$9:C$18,MATCH(C97,'Salary Formula'!B$9:B$18,0),2)*INDEX('Salary Formula'!E$9:F$13,MATCH(D97,'Salary Formula'!E$9:E$13,0),2)+INDEX('Salary Formula'!H$9:I$13,MATCH(E97,'Salary Formula'!H$9:H$13,0),2)</f>
        <v>#N/A</v>
      </c>
      <c r="K97" s="106" t="str">
        <f t="array" ref="K97">INDEX('Salary Formula'!B$27:C$33,MATCH(F97,'Salary Formula'!B$27:B$33,0),2)+(INDEX('Salary Formula'!E$27:F$33,MATCH(F97,'Salary Formula'!B$27:B$33,0),2)*'Salary Formula'!F$25)</f>
        <v>#N/A</v>
      </c>
      <c r="L97" s="107" t="str">
        <f t="array" ref="L97">INDEX('Salary Formula'!H$27:I$29,MATCH(G97,'Salary Formula'!H$27:H$29,0),2)</f>
        <v>#N/A</v>
      </c>
      <c r="M97" s="65" t="str">
        <f t="shared" si="1"/>
        <v>#N/A</v>
      </c>
    </row>
    <row r="98">
      <c r="A98" s="101">
        <f>'Current Individual SalaryEquity'!A110</f>
        <v>96</v>
      </c>
      <c r="B98" s="70" t="str">
        <f>'Current Individual SalaryEquity'!B110</f>
        <v/>
      </c>
      <c r="C98" s="70" t="str">
        <f>'Current Individual SalaryEquity'!C110</f>
        <v/>
      </c>
      <c r="D98" s="70" t="str">
        <f>'Current Individual SalaryEquity'!D110</f>
        <v/>
      </c>
      <c r="E98" s="70" t="str">
        <f>'Current Individual SalaryEquity'!E110</f>
        <v/>
      </c>
      <c r="F98" s="70" t="str">
        <f>'Current Individual SalaryEquity'!F110</f>
        <v/>
      </c>
      <c r="G98" s="70" t="str">
        <f>'Current Individual SalaryEquity'!G110</f>
        <v/>
      </c>
      <c r="H98" s="70" t="str">
        <f>'Current Individual SalaryEquity'!H110</f>
        <v/>
      </c>
      <c r="J98" s="104" t="str">
        <f t="array" ref="J98">INDEX('Salary Formula'!B$9:C$18,MATCH(C98,'Salary Formula'!B$9:B$18,0),2)*INDEX('Salary Formula'!E$9:F$13,MATCH(D98,'Salary Formula'!E$9:E$13,0),2)+INDEX('Salary Formula'!H$9:I$13,MATCH(E98,'Salary Formula'!H$9:H$13,0),2)</f>
        <v>#N/A</v>
      </c>
      <c r="K98" s="106" t="str">
        <f t="array" ref="K98">INDEX('Salary Formula'!B$27:C$33,MATCH(F98,'Salary Formula'!B$27:B$33,0),2)+(INDEX('Salary Formula'!E$27:F$33,MATCH(F98,'Salary Formula'!B$27:B$33,0),2)*'Salary Formula'!F$25)</f>
        <v>#N/A</v>
      </c>
      <c r="L98" s="107" t="str">
        <f t="array" ref="L98">INDEX('Salary Formula'!H$27:I$29,MATCH(G98,'Salary Formula'!H$27:H$29,0),2)</f>
        <v>#N/A</v>
      </c>
      <c r="M98" s="65" t="str">
        <f t="shared" si="1"/>
        <v>#N/A</v>
      </c>
    </row>
    <row r="99">
      <c r="A99" s="101">
        <f>'Current Individual SalaryEquity'!A111</f>
        <v>97</v>
      </c>
      <c r="B99" s="70" t="str">
        <f>'Current Individual SalaryEquity'!B111</f>
        <v/>
      </c>
      <c r="C99" s="70" t="str">
        <f>'Current Individual SalaryEquity'!C111</f>
        <v/>
      </c>
      <c r="D99" s="70" t="str">
        <f>'Current Individual SalaryEquity'!D111</f>
        <v/>
      </c>
      <c r="E99" s="70" t="str">
        <f>'Current Individual SalaryEquity'!E111</f>
        <v/>
      </c>
      <c r="F99" s="70" t="str">
        <f>'Current Individual SalaryEquity'!F111</f>
        <v/>
      </c>
      <c r="G99" s="70" t="str">
        <f>'Current Individual SalaryEquity'!G111</f>
        <v/>
      </c>
      <c r="H99" s="70" t="str">
        <f>'Current Individual SalaryEquity'!H111</f>
        <v/>
      </c>
      <c r="J99" s="104" t="str">
        <f t="array" ref="J99">INDEX('Salary Formula'!B$9:C$18,MATCH(C99,'Salary Formula'!B$9:B$18,0),2)*INDEX('Salary Formula'!E$9:F$13,MATCH(D99,'Salary Formula'!E$9:E$13,0),2)+INDEX('Salary Formula'!H$9:I$13,MATCH(E99,'Salary Formula'!H$9:H$13,0),2)</f>
        <v>#N/A</v>
      </c>
      <c r="K99" s="106" t="str">
        <f t="array" ref="K99">INDEX('Salary Formula'!B$27:C$33,MATCH(F99,'Salary Formula'!B$27:B$33,0),2)+(INDEX('Salary Formula'!E$27:F$33,MATCH(F99,'Salary Formula'!B$27:B$33,0),2)*'Salary Formula'!F$25)</f>
        <v>#N/A</v>
      </c>
      <c r="L99" s="107" t="str">
        <f t="array" ref="L99">INDEX('Salary Formula'!H$27:I$29,MATCH(G99,'Salary Formula'!H$27:H$29,0),2)</f>
        <v>#N/A</v>
      </c>
      <c r="M99" s="65" t="str">
        <f t="shared" si="1"/>
        <v>#N/A</v>
      </c>
    </row>
    <row r="100">
      <c r="A100" s="101">
        <f>'Current Individual SalaryEquity'!A112</f>
        <v>98</v>
      </c>
      <c r="B100" s="70" t="str">
        <f>'Current Individual SalaryEquity'!B112</f>
        <v/>
      </c>
      <c r="C100" s="70" t="str">
        <f>'Current Individual SalaryEquity'!C112</f>
        <v/>
      </c>
      <c r="D100" s="70" t="str">
        <f>'Current Individual SalaryEquity'!D112</f>
        <v/>
      </c>
      <c r="E100" s="70" t="str">
        <f>'Current Individual SalaryEquity'!E112</f>
        <v/>
      </c>
      <c r="F100" s="70" t="str">
        <f>'Current Individual SalaryEquity'!F112</f>
        <v/>
      </c>
      <c r="G100" s="70" t="str">
        <f>'Current Individual SalaryEquity'!G112</f>
        <v/>
      </c>
      <c r="H100" s="70" t="str">
        <f>'Current Individual SalaryEquity'!H112</f>
        <v/>
      </c>
      <c r="J100" s="104" t="str">
        <f t="array" ref="J100">INDEX('Salary Formula'!B$9:C$18,MATCH(C100,'Salary Formula'!B$9:B$18,0),2)*INDEX('Salary Formula'!E$9:F$13,MATCH(D100,'Salary Formula'!E$9:E$13,0),2)+INDEX('Salary Formula'!H$9:I$13,MATCH(E100,'Salary Formula'!H$9:H$13,0),2)</f>
        <v>#N/A</v>
      </c>
      <c r="K100" s="106" t="str">
        <f t="array" ref="K100">INDEX('Salary Formula'!B$27:C$33,MATCH(F100,'Salary Formula'!B$27:B$33,0),2)+(INDEX('Salary Formula'!E$27:F$33,MATCH(F100,'Salary Formula'!B$27:B$33,0),2)*'Salary Formula'!F$25)</f>
        <v>#N/A</v>
      </c>
      <c r="L100" s="107" t="str">
        <f t="array" ref="L100">INDEX('Salary Formula'!H$27:I$29,MATCH(G100,'Salary Formula'!H$27:H$29,0),2)</f>
        <v>#N/A</v>
      </c>
      <c r="M100" s="65" t="str">
        <f t="shared" si="1"/>
        <v>#N/A</v>
      </c>
    </row>
    <row r="101">
      <c r="A101" s="101">
        <f>'Current Individual SalaryEquity'!A113</f>
        <v>99</v>
      </c>
      <c r="B101" s="70" t="str">
        <f>'Current Individual SalaryEquity'!B113</f>
        <v/>
      </c>
      <c r="C101" s="70" t="str">
        <f>'Current Individual SalaryEquity'!C113</f>
        <v/>
      </c>
      <c r="D101" s="70" t="str">
        <f>'Current Individual SalaryEquity'!D113</f>
        <v/>
      </c>
      <c r="E101" s="70" t="str">
        <f>'Current Individual SalaryEquity'!E113</f>
        <v/>
      </c>
      <c r="F101" s="70" t="str">
        <f>'Current Individual SalaryEquity'!F113</f>
        <v/>
      </c>
      <c r="G101" s="70" t="str">
        <f>'Current Individual SalaryEquity'!G113</f>
        <v/>
      </c>
      <c r="H101" s="70" t="str">
        <f>'Current Individual SalaryEquity'!H113</f>
        <v/>
      </c>
      <c r="J101" s="104" t="str">
        <f t="array" ref="J101">INDEX('Salary Formula'!B$9:C$18,MATCH(C101,'Salary Formula'!B$9:B$18,0),2)*INDEX('Salary Formula'!E$9:F$13,MATCH(D101,'Salary Formula'!E$9:E$13,0),2)+INDEX('Salary Formula'!H$9:I$13,MATCH(E101,'Salary Formula'!H$9:H$13,0),2)</f>
        <v>#N/A</v>
      </c>
      <c r="K101" s="106" t="str">
        <f t="array" ref="K101">INDEX('Salary Formula'!B$27:C$33,MATCH(F101,'Salary Formula'!B$27:B$33,0),2)+(INDEX('Salary Formula'!E$27:F$33,MATCH(F101,'Salary Formula'!B$27:B$33,0),2)*'Salary Formula'!F$25)</f>
        <v>#N/A</v>
      </c>
      <c r="L101" s="107" t="str">
        <f t="array" ref="L101">INDEX('Salary Formula'!H$27:I$29,MATCH(G101,'Salary Formula'!H$27:H$29,0),2)</f>
        <v>#N/A</v>
      </c>
      <c r="M101" s="65" t="str">
        <f t="shared" si="1"/>
        <v>#N/A</v>
      </c>
    </row>
    <row r="102">
      <c r="A102" s="101">
        <f>'Current Individual SalaryEquity'!A114</f>
        <v>100</v>
      </c>
      <c r="B102" s="70" t="str">
        <f>'Current Individual SalaryEquity'!B114</f>
        <v/>
      </c>
      <c r="C102" s="70" t="str">
        <f>'Current Individual SalaryEquity'!C114</f>
        <v/>
      </c>
      <c r="D102" s="70" t="str">
        <f>'Current Individual SalaryEquity'!D114</f>
        <v/>
      </c>
      <c r="E102" s="70" t="str">
        <f>'Current Individual SalaryEquity'!E114</f>
        <v/>
      </c>
      <c r="F102" s="70" t="str">
        <f>'Current Individual SalaryEquity'!F114</f>
        <v/>
      </c>
      <c r="G102" s="70" t="str">
        <f>'Current Individual SalaryEquity'!G114</f>
        <v/>
      </c>
      <c r="H102" s="70" t="str">
        <f>'Current Individual SalaryEquity'!H114</f>
        <v/>
      </c>
      <c r="J102" s="104" t="str">
        <f t="array" ref="J102">INDEX('Salary Formula'!B$9:C$18,MATCH(C102,'Salary Formula'!B$9:B$18,0),2)*INDEX('Salary Formula'!E$9:F$13,MATCH(D102,'Salary Formula'!E$9:E$13,0),2)+INDEX('Salary Formula'!H$9:I$13,MATCH(E102,'Salary Formula'!H$9:H$13,0),2)</f>
        <v>#N/A</v>
      </c>
      <c r="K102" s="106" t="str">
        <f t="array" ref="K102">INDEX('Salary Formula'!B$27:C$33,MATCH(F102,'Salary Formula'!B$27:B$33,0),2)+(INDEX('Salary Formula'!E$27:F$33,MATCH(F102,'Salary Formula'!B$27:B$33,0),2)*'Salary Formula'!F$25)</f>
        <v>#N/A</v>
      </c>
      <c r="L102" s="107" t="str">
        <f t="array" ref="L102">INDEX('Salary Formula'!H$27:I$29,MATCH(G102,'Salary Formula'!H$27:H$29,0),2)</f>
        <v>#N/A</v>
      </c>
      <c r="M102" s="65" t="str">
        <f t="shared" si="1"/>
        <v>#N/A</v>
      </c>
    </row>
    <row r="103">
      <c r="A103" s="101">
        <f>'Current Individual SalaryEquity'!A115</f>
        <v>101</v>
      </c>
      <c r="B103" s="70" t="str">
        <f>'Current Individual SalaryEquity'!B115</f>
        <v/>
      </c>
      <c r="C103" s="70" t="str">
        <f>'Current Individual SalaryEquity'!C115</f>
        <v/>
      </c>
      <c r="D103" s="70" t="str">
        <f>'Current Individual SalaryEquity'!D115</f>
        <v/>
      </c>
      <c r="E103" s="70" t="str">
        <f>'Current Individual SalaryEquity'!E115</f>
        <v/>
      </c>
      <c r="F103" s="70" t="str">
        <f>'Current Individual SalaryEquity'!F115</f>
        <v/>
      </c>
      <c r="G103" s="70" t="str">
        <f>'Current Individual SalaryEquity'!G115</f>
        <v/>
      </c>
      <c r="H103" s="70" t="str">
        <f>'Current Individual SalaryEquity'!H115</f>
        <v/>
      </c>
      <c r="J103" s="104" t="str">
        <f t="array" ref="J103">INDEX('Salary Formula'!B$9:C$18,MATCH(C103,'Salary Formula'!B$9:B$18,0),2)*INDEX('Salary Formula'!E$9:F$13,MATCH(D103,'Salary Formula'!E$9:E$13,0),2)+INDEX('Salary Formula'!H$9:I$13,MATCH(E103,'Salary Formula'!H$9:H$13,0),2)</f>
        <v>#N/A</v>
      </c>
      <c r="K103" s="106" t="str">
        <f t="array" ref="K103">INDEX('Salary Formula'!B$27:C$33,MATCH(F103,'Salary Formula'!B$27:B$33,0),2)+(INDEX('Salary Formula'!E$27:F$33,MATCH(F103,'Salary Formula'!B$27:B$33,0),2)*'Salary Formula'!F$25)</f>
        <v>#N/A</v>
      </c>
      <c r="L103" s="107" t="str">
        <f t="array" ref="L103">INDEX('Salary Formula'!H$27:I$29,MATCH(G103,'Salary Formula'!H$27:H$29,0),2)</f>
        <v>#N/A</v>
      </c>
      <c r="M103" s="65" t="str">
        <f t="shared" si="1"/>
        <v>#N/A</v>
      </c>
    </row>
    <row r="104">
      <c r="A104" s="101">
        <f>'Current Individual SalaryEquity'!A116</f>
        <v>102</v>
      </c>
      <c r="B104" s="70" t="str">
        <f>'Current Individual SalaryEquity'!B116</f>
        <v/>
      </c>
      <c r="C104" s="70" t="str">
        <f>'Current Individual SalaryEquity'!C116</f>
        <v/>
      </c>
      <c r="D104" s="70" t="str">
        <f>'Current Individual SalaryEquity'!D116</f>
        <v/>
      </c>
      <c r="E104" s="70" t="str">
        <f>'Current Individual SalaryEquity'!E116</f>
        <v/>
      </c>
      <c r="F104" s="70" t="str">
        <f>'Current Individual SalaryEquity'!F116</f>
        <v/>
      </c>
      <c r="G104" s="70" t="str">
        <f>'Current Individual SalaryEquity'!G116</f>
        <v/>
      </c>
      <c r="H104" s="70" t="str">
        <f>'Current Individual SalaryEquity'!H116</f>
        <v/>
      </c>
      <c r="J104" s="104" t="str">
        <f t="array" ref="J104">INDEX('Salary Formula'!B$9:C$18,MATCH(C104,'Salary Formula'!B$9:B$18,0),2)*INDEX('Salary Formula'!E$9:F$13,MATCH(D104,'Salary Formula'!E$9:E$13,0),2)+INDEX('Salary Formula'!H$9:I$13,MATCH(E104,'Salary Formula'!H$9:H$13,0),2)</f>
        <v>#N/A</v>
      </c>
      <c r="K104" s="106" t="str">
        <f t="array" ref="K104">INDEX('Salary Formula'!B$27:C$33,MATCH(F104,'Salary Formula'!B$27:B$33,0),2)+(INDEX('Salary Formula'!E$27:F$33,MATCH(F104,'Salary Formula'!B$27:B$33,0),2)*'Salary Formula'!F$25)</f>
        <v>#N/A</v>
      </c>
      <c r="L104" s="107" t="str">
        <f t="array" ref="L104">INDEX('Salary Formula'!H$27:I$29,MATCH(G104,'Salary Formula'!H$27:H$29,0),2)</f>
        <v>#N/A</v>
      </c>
      <c r="M104" s="65" t="str">
        <f t="shared" si="1"/>
        <v>#N/A</v>
      </c>
    </row>
    <row r="105">
      <c r="A105" s="101">
        <f>'Current Individual SalaryEquity'!A117</f>
        <v>103</v>
      </c>
      <c r="B105" s="70" t="str">
        <f>'Current Individual SalaryEquity'!B117</f>
        <v/>
      </c>
      <c r="C105" s="70" t="str">
        <f>'Current Individual SalaryEquity'!C117</f>
        <v/>
      </c>
      <c r="D105" s="70" t="str">
        <f>'Current Individual SalaryEquity'!D117</f>
        <v/>
      </c>
      <c r="E105" s="70" t="str">
        <f>'Current Individual SalaryEquity'!E117</f>
        <v/>
      </c>
      <c r="F105" s="70" t="str">
        <f>'Current Individual SalaryEquity'!F117</f>
        <v/>
      </c>
      <c r="G105" s="70" t="str">
        <f>'Current Individual SalaryEquity'!G117</f>
        <v/>
      </c>
      <c r="H105" s="70" t="str">
        <f>'Current Individual SalaryEquity'!H117</f>
        <v/>
      </c>
      <c r="J105" s="104" t="str">
        <f t="array" ref="J105">INDEX('Salary Formula'!B$9:C$18,MATCH(C105,'Salary Formula'!B$9:B$18,0),2)*INDEX('Salary Formula'!E$9:F$13,MATCH(D105,'Salary Formula'!E$9:E$13,0),2)+INDEX('Salary Formula'!H$9:I$13,MATCH(E105,'Salary Formula'!H$9:H$13,0),2)</f>
        <v>#N/A</v>
      </c>
      <c r="K105" s="106" t="str">
        <f t="array" ref="K105">INDEX('Salary Formula'!B$27:C$33,MATCH(F105,'Salary Formula'!B$27:B$33,0),2)+(INDEX('Salary Formula'!E$27:F$33,MATCH(F105,'Salary Formula'!B$27:B$33,0),2)*'Salary Formula'!F$25)</f>
        <v>#N/A</v>
      </c>
      <c r="L105" s="107" t="str">
        <f t="array" ref="L105">INDEX('Salary Formula'!H$27:I$29,MATCH(G105,'Salary Formula'!H$27:H$29,0),2)</f>
        <v>#N/A</v>
      </c>
      <c r="M105" s="65" t="str">
        <f t="shared" si="1"/>
        <v>#N/A</v>
      </c>
    </row>
    <row r="106">
      <c r="A106" s="101">
        <f>'Current Individual SalaryEquity'!A118</f>
        <v>104</v>
      </c>
      <c r="B106" s="70" t="str">
        <f>'Current Individual SalaryEquity'!B118</f>
        <v/>
      </c>
      <c r="C106" s="70" t="str">
        <f>'Current Individual SalaryEquity'!C118</f>
        <v/>
      </c>
      <c r="D106" s="70" t="str">
        <f>'Current Individual SalaryEquity'!D118</f>
        <v/>
      </c>
      <c r="E106" s="70" t="str">
        <f>'Current Individual SalaryEquity'!E118</f>
        <v/>
      </c>
      <c r="F106" s="70" t="str">
        <f>'Current Individual SalaryEquity'!F118</f>
        <v/>
      </c>
      <c r="G106" s="70" t="str">
        <f>'Current Individual SalaryEquity'!G118</f>
        <v/>
      </c>
      <c r="H106" s="70" t="str">
        <f>'Current Individual SalaryEquity'!H118</f>
        <v/>
      </c>
      <c r="J106" s="104" t="str">
        <f t="array" ref="J106">INDEX('Salary Formula'!B$9:C$18,MATCH(C106,'Salary Formula'!B$9:B$18,0),2)*INDEX('Salary Formula'!E$9:F$13,MATCH(D106,'Salary Formula'!E$9:E$13,0),2)+INDEX('Salary Formula'!H$9:I$13,MATCH(E106,'Salary Formula'!H$9:H$13,0),2)</f>
        <v>#N/A</v>
      </c>
      <c r="K106" s="106" t="str">
        <f t="array" ref="K106">INDEX('Salary Formula'!B$27:C$33,MATCH(F106,'Salary Formula'!B$27:B$33,0),2)+(INDEX('Salary Formula'!E$27:F$33,MATCH(F106,'Salary Formula'!B$27:B$33,0),2)*'Salary Formula'!F$25)</f>
        <v>#N/A</v>
      </c>
      <c r="L106" s="107" t="str">
        <f t="array" ref="L106">INDEX('Salary Formula'!H$27:I$29,MATCH(G106,'Salary Formula'!H$27:H$29,0),2)</f>
        <v>#N/A</v>
      </c>
      <c r="M106" s="65" t="str">
        <f t="shared" si="1"/>
        <v>#N/A</v>
      </c>
    </row>
    <row r="107">
      <c r="A107" s="101">
        <f>'Current Individual SalaryEquity'!A119</f>
        <v>105</v>
      </c>
      <c r="B107" s="70" t="str">
        <f>'Current Individual SalaryEquity'!B119</f>
        <v/>
      </c>
      <c r="C107" s="70" t="str">
        <f>'Current Individual SalaryEquity'!C119</f>
        <v/>
      </c>
      <c r="D107" s="70" t="str">
        <f>'Current Individual SalaryEquity'!D119</f>
        <v/>
      </c>
      <c r="E107" s="70" t="str">
        <f>'Current Individual SalaryEquity'!E119</f>
        <v/>
      </c>
      <c r="F107" s="70" t="str">
        <f>'Current Individual SalaryEquity'!F119</f>
        <v/>
      </c>
      <c r="G107" s="70" t="str">
        <f>'Current Individual SalaryEquity'!G119</f>
        <v/>
      </c>
      <c r="H107" s="70" t="str">
        <f>'Current Individual SalaryEquity'!H119</f>
        <v/>
      </c>
      <c r="J107" s="104" t="str">
        <f t="array" ref="J107">INDEX('Salary Formula'!B$9:C$18,MATCH(C107,'Salary Formula'!B$9:B$18,0),2)*INDEX('Salary Formula'!E$9:F$13,MATCH(D107,'Salary Formula'!E$9:E$13,0),2)+INDEX('Salary Formula'!H$9:I$13,MATCH(E107,'Salary Formula'!H$9:H$13,0),2)</f>
        <v>#N/A</v>
      </c>
      <c r="K107" s="106" t="str">
        <f t="array" ref="K107">INDEX('Salary Formula'!B$27:C$33,MATCH(F107,'Salary Formula'!B$27:B$33,0),2)+(INDEX('Salary Formula'!E$27:F$33,MATCH(F107,'Salary Formula'!B$27:B$33,0),2)*'Salary Formula'!F$25)</f>
        <v>#N/A</v>
      </c>
      <c r="L107" s="107" t="str">
        <f t="array" ref="L107">INDEX('Salary Formula'!H$27:I$29,MATCH(G107,'Salary Formula'!H$27:H$29,0),2)</f>
        <v>#N/A</v>
      </c>
      <c r="M107" s="65" t="str">
        <f t="shared" si="1"/>
        <v>#N/A</v>
      </c>
    </row>
    <row r="108">
      <c r="A108" s="101">
        <f>'Current Individual SalaryEquity'!A120</f>
        <v>106</v>
      </c>
      <c r="B108" s="70" t="str">
        <f>'Current Individual SalaryEquity'!B120</f>
        <v>If you made it that far down, it might be a cool idea to explore our 14+ vacant positions? :) buffer.com/journey</v>
      </c>
      <c r="C108" s="70" t="str">
        <f>'Current Individual SalaryEquity'!C120</f>
        <v/>
      </c>
      <c r="D108" s="70" t="str">
        <f>'Current Individual SalaryEquity'!D120</f>
        <v/>
      </c>
      <c r="E108" s="70" t="str">
        <f>'Current Individual SalaryEquity'!E120</f>
        <v/>
      </c>
      <c r="F108" s="70" t="str">
        <f>'Current Individual SalaryEquity'!F120</f>
        <v/>
      </c>
      <c r="G108" s="70" t="str">
        <f>'Current Individual SalaryEquity'!G120</f>
        <v/>
      </c>
      <c r="H108" s="70" t="str">
        <f>'Current Individual SalaryEquity'!H120</f>
        <v/>
      </c>
      <c r="J108" s="104" t="str">
        <f t="array" ref="J108">INDEX('Salary Formula'!B$9:C$18,MATCH(C108,'Salary Formula'!B$9:B$18,0),2)*INDEX('Salary Formula'!E$9:F$13,MATCH(D108,'Salary Formula'!E$9:E$13,0),2)+INDEX('Salary Formula'!H$9:I$13,MATCH(E108,'Salary Formula'!H$9:H$13,0),2)</f>
        <v>#N/A</v>
      </c>
      <c r="K108" s="106" t="str">
        <f t="array" ref="K108">INDEX('Salary Formula'!B$27:C$33,MATCH(F108,'Salary Formula'!B$27:B$33,0),2)+(INDEX('Salary Formula'!E$27:F$33,MATCH(F108,'Salary Formula'!B$27:B$33,0),2)*'Salary Formula'!F$25)</f>
        <v>#N/A</v>
      </c>
      <c r="L108" s="107" t="str">
        <f t="array" ref="L108">INDEX('Salary Formula'!H$27:I$29,MATCH(G108,'Salary Formula'!H$27:H$29,0),2)</f>
        <v>#N/A</v>
      </c>
      <c r="M108" s="65" t="str">
        <f t="shared" si="1"/>
        <v>#N/A</v>
      </c>
    </row>
    <row r="109">
      <c r="A109" s="101">
        <f>'Current Individual SalaryEquity'!A121</f>
        <v>107</v>
      </c>
      <c r="B109" s="70" t="str">
        <f>'Current Individual SalaryEquity'!B121</f>
        <v/>
      </c>
      <c r="C109" s="70" t="str">
        <f>'Current Individual SalaryEquity'!C121</f>
        <v/>
      </c>
      <c r="D109" s="70" t="str">
        <f>'Current Individual SalaryEquity'!D121</f>
        <v/>
      </c>
      <c r="E109" s="70" t="str">
        <f>'Current Individual SalaryEquity'!E121</f>
        <v/>
      </c>
      <c r="F109" s="70" t="str">
        <f>'Current Individual SalaryEquity'!F121</f>
        <v/>
      </c>
      <c r="G109" s="70" t="str">
        <f>'Current Individual SalaryEquity'!G121</f>
        <v/>
      </c>
      <c r="H109" s="70" t="str">
        <f>'Current Individual SalaryEquity'!H121</f>
        <v/>
      </c>
      <c r="J109" s="104" t="str">
        <f t="array" ref="J109">INDEX('Salary Formula'!B$9:C$18,MATCH(C109,'Salary Formula'!B$9:B$18,0),2)*INDEX('Salary Formula'!E$9:F$13,MATCH(D109,'Salary Formula'!E$9:E$13,0),2)+INDEX('Salary Formula'!H$9:I$13,MATCH(E109,'Salary Formula'!H$9:H$13,0),2)</f>
        <v>#N/A</v>
      </c>
      <c r="K109" s="106" t="str">
        <f t="array" ref="K109">INDEX('Salary Formula'!B$27:C$33,MATCH(F109,'Salary Formula'!B$27:B$33,0),2)+(INDEX('Salary Formula'!E$27:F$33,MATCH(F109,'Salary Formula'!B$27:B$33,0),2)*'Salary Formula'!F$25)</f>
        <v>#N/A</v>
      </c>
      <c r="L109" s="107" t="str">
        <f t="array" ref="L109">INDEX('Salary Formula'!H$27:I$29,MATCH(G109,'Salary Formula'!H$27:H$29,0),2)</f>
        <v>#N/A</v>
      </c>
      <c r="M109" s="65" t="str">
        <f t="shared" si="1"/>
        <v>#N/A</v>
      </c>
    </row>
    <row r="110">
      <c r="A110" s="101">
        <f>'Current Individual SalaryEquity'!A122</f>
        <v>108</v>
      </c>
      <c r="B110" s="70" t="str">
        <f>'Current Individual SalaryEquity'!B122</f>
        <v/>
      </c>
      <c r="C110" s="70" t="str">
        <f>'Current Individual SalaryEquity'!C122</f>
        <v/>
      </c>
      <c r="D110" s="70" t="str">
        <f>'Current Individual SalaryEquity'!D122</f>
        <v/>
      </c>
      <c r="E110" s="70" t="str">
        <f>'Current Individual SalaryEquity'!E122</f>
        <v/>
      </c>
      <c r="F110" s="70" t="str">
        <f>'Current Individual SalaryEquity'!F122</f>
        <v/>
      </c>
      <c r="G110" s="70" t="str">
        <f>'Current Individual SalaryEquity'!G122</f>
        <v/>
      </c>
      <c r="H110" s="70" t="str">
        <f>'Current Individual SalaryEquity'!H122</f>
        <v/>
      </c>
      <c r="J110" s="104" t="str">
        <f t="array" ref="J110">INDEX('Salary Formula'!B$9:C$18,MATCH(C110,'Salary Formula'!B$9:B$18,0),2)*INDEX('Salary Formula'!E$9:F$13,MATCH(D110,'Salary Formula'!E$9:E$13,0),2)+INDEX('Salary Formula'!H$9:I$13,MATCH(E110,'Salary Formula'!H$9:H$13,0),2)</f>
        <v>#N/A</v>
      </c>
      <c r="K110" s="106" t="str">
        <f t="array" ref="K110">INDEX('Salary Formula'!B$27:C$33,MATCH(F110,'Salary Formula'!B$27:B$33,0),2)+(INDEX('Salary Formula'!E$27:F$33,MATCH(F110,'Salary Formula'!B$27:B$33,0),2)*'Salary Formula'!F$25)</f>
        <v>#N/A</v>
      </c>
      <c r="L110" s="107" t="str">
        <f t="array" ref="L110">INDEX('Salary Formula'!H$27:I$29,MATCH(G110,'Salary Formula'!H$27:H$29,0),2)</f>
        <v>#N/A</v>
      </c>
      <c r="M110" s="65" t="str">
        <f t="shared" si="1"/>
        <v>#N/A</v>
      </c>
    </row>
    <row r="111">
      <c r="A111" s="101">
        <f>'Current Individual SalaryEquity'!A123</f>
        <v>109</v>
      </c>
      <c r="B111" s="70" t="str">
        <f>'Current Individual SalaryEquity'!B123</f>
        <v/>
      </c>
      <c r="C111" s="70" t="str">
        <f>'Current Individual SalaryEquity'!C123</f>
        <v/>
      </c>
      <c r="D111" s="70" t="str">
        <f>'Current Individual SalaryEquity'!D123</f>
        <v/>
      </c>
      <c r="E111" s="70" t="str">
        <f>'Current Individual SalaryEquity'!E123</f>
        <v/>
      </c>
      <c r="F111" s="70" t="str">
        <f>'Current Individual SalaryEquity'!F123</f>
        <v/>
      </c>
      <c r="G111" s="70" t="str">
        <f>'Current Individual SalaryEquity'!G123</f>
        <v/>
      </c>
      <c r="H111" s="70" t="str">
        <f>'Current Individual SalaryEquity'!H123</f>
        <v/>
      </c>
      <c r="J111" s="104" t="str">
        <f t="array" ref="J111">INDEX('Salary Formula'!B$9:C$18,MATCH(C111,'Salary Formula'!B$9:B$18,0),2)*INDEX('Salary Formula'!E$9:F$13,MATCH(D111,'Salary Formula'!E$9:E$13,0),2)+INDEX('Salary Formula'!H$9:I$13,MATCH(E111,'Salary Formula'!H$9:H$13,0),2)</f>
        <v>#N/A</v>
      </c>
      <c r="K111" s="106" t="str">
        <f t="array" ref="K111">INDEX('Salary Formula'!B$27:C$33,MATCH(F111,'Salary Formula'!B$27:B$33,0),2)+(INDEX('Salary Formula'!E$27:F$33,MATCH(F111,'Salary Formula'!B$27:B$33,0),2)*'Salary Formula'!F$25)</f>
        <v>#N/A</v>
      </c>
      <c r="L111" s="107" t="str">
        <f t="array" ref="L111">INDEX('Salary Formula'!H$27:I$29,MATCH(G111,'Salary Formula'!H$27:H$29,0),2)</f>
        <v>#N/A</v>
      </c>
      <c r="M111" s="65" t="str">
        <f t="shared" si="1"/>
        <v>#N/A</v>
      </c>
    </row>
    <row r="112">
      <c r="A112" s="101">
        <f>'Current Individual SalaryEquity'!A124</f>
        <v>110</v>
      </c>
      <c r="B112" s="70" t="str">
        <f>'Current Individual SalaryEquity'!B124</f>
        <v/>
      </c>
      <c r="C112" s="70" t="str">
        <f>'Current Individual SalaryEquity'!C124</f>
        <v/>
      </c>
      <c r="D112" s="70" t="str">
        <f>'Current Individual SalaryEquity'!D124</f>
        <v/>
      </c>
      <c r="E112" s="70" t="str">
        <f>'Current Individual SalaryEquity'!E124</f>
        <v/>
      </c>
      <c r="F112" s="70" t="str">
        <f>'Current Individual SalaryEquity'!F124</f>
        <v/>
      </c>
      <c r="G112" s="70" t="str">
        <f>'Current Individual SalaryEquity'!G124</f>
        <v/>
      </c>
      <c r="H112" s="70" t="str">
        <f>'Current Individual SalaryEquity'!H124</f>
        <v/>
      </c>
      <c r="J112" s="104" t="str">
        <f t="array" ref="J112">INDEX('Salary Formula'!B$9:C$18,MATCH(C112,'Salary Formula'!B$9:B$18,0),2)*INDEX('Salary Formula'!E$9:F$13,MATCH(D112,'Salary Formula'!E$9:E$13,0),2)+INDEX('Salary Formula'!H$9:I$13,MATCH(E112,'Salary Formula'!H$9:H$13,0),2)</f>
        <v>#N/A</v>
      </c>
      <c r="K112" s="106" t="str">
        <f t="array" ref="K112">INDEX('Salary Formula'!B$27:C$33,MATCH(F112,'Salary Formula'!B$27:B$33,0),2)+(INDEX('Salary Formula'!E$27:F$33,MATCH(F112,'Salary Formula'!B$27:B$33,0),2)*'Salary Formula'!F$25)</f>
        <v>#N/A</v>
      </c>
      <c r="L112" s="107" t="str">
        <f t="array" ref="L112">INDEX('Salary Formula'!H$27:I$29,MATCH(G112,'Salary Formula'!H$27:H$29,0),2)</f>
        <v>#N/A</v>
      </c>
      <c r="M112" s="65" t="str">
        <f t="shared" si="1"/>
        <v>#N/A</v>
      </c>
    </row>
    <row r="113">
      <c r="A113" s="101">
        <f>'Current Individual SalaryEquity'!A125</f>
        <v>111</v>
      </c>
      <c r="B113" s="70" t="str">
        <f>'Current Individual SalaryEquity'!B125</f>
        <v/>
      </c>
      <c r="C113" s="70" t="str">
        <f>'Current Individual SalaryEquity'!C125</f>
        <v/>
      </c>
      <c r="D113" s="70" t="str">
        <f>'Current Individual SalaryEquity'!D125</f>
        <v/>
      </c>
      <c r="E113" s="70" t="str">
        <f>'Current Individual SalaryEquity'!E125</f>
        <v/>
      </c>
      <c r="F113" s="70" t="str">
        <f>'Current Individual SalaryEquity'!F125</f>
        <v/>
      </c>
      <c r="G113" s="70" t="str">
        <f>'Current Individual SalaryEquity'!G125</f>
        <v/>
      </c>
      <c r="H113" s="70" t="str">
        <f>'Current Individual SalaryEquity'!H125</f>
        <v/>
      </c>
      <c r="J113" s="104" t="str">
        <f t="array" ref="J113">INDEX('Salary Formula'!B$9:C$18,MATCH(C113,'Salary Formula'!B$9:B$18,0),2)*INDEX('Salary Formula'!E$9:F$13,MATCH(D113,'Salary Formula'!E$9:E$13,0),2)+INDEX('Salary Formula'!H$9:I$13,MATCH(E113,'Salary Formula'!H$9:H$13,0),2)</f>
        <v>#N/A</v>
      </c>
      <c r="K113" s="106" t="str">
        <f t="array" ref="K113">INDEX('Salary Formula'!B$27:C$33,MATCH(F113,'Salary Formula'!B$27:B$33,0),2)+(INDEX('Salary Formula'!E$27:F$33,MATCH(F113,'Salary Formula'!B$27:B$33,0),2)*'Salary Formula'!F$25)</f>
        <v>#N/A</v>
      </c>
      <c r="L113" s="107" t="str">
        <f t="array" ref="L113">INDEX('Salary Formula'!H$27:I$29,MATCH(G113,'Salary Formula'!H$27:H$29,0),2)</f>
        <v>#N/A</v>
      </c>
      <c r="M113" s="65" t="str">
        <f t="shared" si="1"/>
        <v>#N/A</v>
      </c>
    </row>
    <row r="114">
      <c r="A114" s="101">
        <f>'Current Individual SalaryEquity'!A126</f>
        <v>112</v>
      </c>
      <c r="B114" s="70" t="str">
        <f>'Current Individual SalaryEquity'!B126</f>
        <v/>
      </c>
      <c r="C114" s="70" t="str">
        <f>'Current Individual SalaryEquity'!C126</f>
        <v/>
      </c>
      <c r="D114" s="70" t="str">
        <f>'Current Individual SalaryEquity'!D126</f>
        <v/>
      </c>
      <c r="E114" s="70" t="str">
        <f>'Current Individual SalaryEquity'!E126</f>
        <v/>
      </c>
      <c r="F114" s="70" t="str">
        <f>'Current Individual SalaryEquity'!F126</f>
        <v/>
      </c>
      <c r="G114" s="70" t="str">
        <f>'Current Individual SalaryEquity'!G126</f>
        <v/>
      </c>
      <c r="H114" s="70" t="str">
        <f>'Current Individual SalaryEquity'!H126</f>
        <v/>
      </c>
      <c r="J114" s="104" t="str">
        <f t="array" ref="J114">INDEX('Salary Formula'!B$9:C$18,MATCH(C114,'Salary Formula'!B$9:B$18,0),2)*INDEX('Salary Formula'!E$9:F$13,MATCH(D114,'Salary Formula'!E$9:E$13,0),2)+INDEX('Salary Formula'!H$9:I$13,MATCH(E114,'Salary Formula'!H$9:H$13,0),2)</f>
        <v>#N/A</v>
      </c>
      <c r="K114" s="106" t="str">
        <f t="array" ref="K114">INDEX('Salary Formula'!B$27:C$33,MATCH(F114,'Salary Formula'!B$27:B$33,0),2)+(INDEX('Salary Formula'!E$27:F$33,MATCH(F114,'Salary Formula'!B$27:B$33,0),2)*'Salary Formula'!F$25)</f>
        <v>#N/A</v>
      </c>
      <c r="L114" s="107" t="str">
        <f t="array" ref="L114">INDEX('Salary Formula'!H$27:I$29,MATCH(G114,'Salary Formula'!H$27:H$29,0),2)</f>
        <v>#N/A</v>
      </c>
      <c r="M114" s="65" t="str">
        <f t="shared" si="1"/>
        <v>#N/A</v>
      </c>
    </row>
    <row r="115">
      <c r="A115" s="101">
        <f>'Current Individual SalaryEquity'!A127</f>
        <v>113</v>
      </c>
      <c r="B115" s="70" t="str">
        <f>'Current Individual SalaryEquity'!B127</f>
        <v/>
      </c>
      <c r="C115" s="70" t="str">
        <f>'Current Individual SalaryEquity'!C127</f>
        <v/>
      </c>
      <c r="D115" s="70" t="str">
        <f>'Current Individual SalaryEquity'!D127</f>
        <v/>
      </c>
      <c r="E115" s="70" t="str">
        <f>'Current Individual SalaryEquity'!E127</f>
        <v/>
      </c>
      <c r="F115" s="70" t="str">
        <f>'Current Individual SalaryEquity'!F127</f>
        <v/>
      </c>
      <c r="G115" s="70" t="str">
        <f>'Current Individual SalaryEquity'!G127</f>
        <v/>
      </c>
      <c r="H115" s="70" t="str">
        <f>'Current Individual SalaryEquity'!H127</f>
        <v/>
      </c>
      <c r="J115" s="104" t="str">
        <f t="array" ref="J115">INDEX('Salary Formula'!B$9:C$18,MATCH(C115,'Salary Formula'!B$9:B$18,0),2)*INDEX('Salary Formula'!E$9:F$13,MATCH(D115,'Salary Formula'!E$9:E$13,0),2)+INDEX('Salary Formula'!H$9:I$13,MATCH(E115,'Salary Formula'!H$9:H$13,0),2)</f>
        <v>#N/A</v>
      </c>
      <c r="K115" s="106" t="str">
        <f t="array" ref="K115">INDEX('Salary Formula'!B$27:C$33,MATCH(F115,'Salary Formula'!B$27:B$33,0),2)+(INDEX('Salary Formula'!E$27:F$33,MATCH(F115,'Salary Formula'!B$27:B$33,0),2)*'Salary Formula'!F$25)</f>
        <v>#N/A</v>
      </c>
      <c r="L115" s="107" t="str">
        <f t="array" ref="L115">INDEX('Salary Formula'!H$27:I$29,MATCH(G115,'Salary Formula'!H$27:H$29,0),2)</f>
        <v>#N/A</v>
      </c>
      <c r="M115" s="65" t="str">
        <f t="shared" si="1"/>
        <v>#N/A</v>
      </c>
    </row>
    <row r="116">
      <c r="A116" s="101">
        <f>'Current Individual SalaryEquity'!A128</f>
        <v>114</v>
      </c>
      <c r="B116" s="70" t="str">
        <f>'Current Individual SalaryEquity'!B128</f>
        <v/>
      </c>
      <c r="C116" s="70" t="str">
        <f>'Current Individual SalaryEquity'!C128</f>
        <v/>
      </c>
      <c r="D116" s="70" t="str">
        <f>'Current Individual SalaryEquity'!D128</f>
        <v/>
      </c>
      <c r="E116" s="70" t="str">
        <f>'Current Individual SalaryEquity'!E128</f>
        <v/>
      </c>
      <c r="F116" s="70" t="str">
        <f>'Current Individual SalaryEquity'!F128</f>
        <v/>
      </c>
      <c r="G116" s="70" t="str">
        <f>'Current Individual SalaryEquity'!G128</f>
        <v/>
      </c>
      <c r="H116" s="70" t="str">
        <f>'Current Individual SalaryEquity'!H128</f>
        <v/>
      </c>
      <c r="J116" s="104" t="str">
        <f t="array" ref="J116">INDEX('Salary Formula'!B$9:C$18,MATCH(C116,'Salary Formula'!B$9:B$18,0),2)*INDEX('Salary Formula'!E$9:F$13,MATCH(D116,'Salary Formula'!E$9:E$13,0),2)+INDEX('Salary Formula'!H$9:I$13,MATCH(E116,'Salary Formula'!H$9:H$13,0),2)</f>
        <v>#N/A</v>
      </c>
      <c r="K116" s="106" t="str">
        <f t="array" ref="K116">INDEX('Salary Formula'!B$27:C$33,MATCH(F116,'Salary Formula'!B$27:B$33,0),2)+(INDEX('Salary Formula'!E$27:F$33,MATCH(F116,'Salary Formula'!B$27:B$33,0),2)*'Salary Formula'!F$25)</f>
        <v>#N/A</v>
      </c>
      <c r="L116" s="107" t="str">
        <f t="array" ref="L116">INDEX('Salary Formula'!H$27:I$29,MATCH(G116,'Salary Formula'!H$27:H$29,0),2)</f>
        <v>#N/A</v>
      </c>
      <c r="M116" s="65" t="str">
        <f t="shared" si="1"/>
        <v>#N/A</v>
      </c>
    </row>
    <row r="117">
      <c r="A117" s="101">
        <f>'Current Individual SalaryEquity'!A129</f>
        <v>115</v>
      </c>
      <c r="B117" s="70" t="str">
        <f>'Current Individual SalaryEquity'!B129</f>
        <v/>
      </c>
      <c r="C117" s="70" t="str">
        <f>'Current Individual SalaryEquity'!C129</f>
        <v/>
      </c>
      <c r="D117" s="70" t="str">
        <f>'Current Individual SalaryEquity'!D129</f>
        <v/>
      </c>
      <c r="E117" s="70" t="str">
        <f>'Current Individual SalaryEquity'!E129</f>
        <v/>
      </c>
      <c r="F117" s="70" t="str">
        <f>'Current Individual SalaryEquity'!F129</f>
        <v/>
      </c>
      <c r="G117" s="70" t="str">
        <f>'Current Individual SalaryEquity'!G129</f>
        <v/>
      </c>
      <c r="H117" s="70" t="str">
        <f>'Current Individual SalaryEquity'!H129</f>
        <v/>
      </c>
      <c r="J117" s="104" t="str">
        <f t="array" ref="J117">INDEX('Salary Formula'!B$9:C$18,MATCH(C117,'Salary Formula'!B$9:B$18,0),2)*INDEX('Salary Formula'!E$9:F$13,MATCH(D117,'Salary Formula'!E$9:E$13,0),2)+INDEX('Salary Formula'!H$9:I$13,MATCH(E117,'Salary Formula'!H$9:H$13,0),2)</f>
        <v>#N/A</v>
      </c>
      <c r="K117" s="106" t="str">
        <f t="array" ref="K117">INDEX('Salary Formula'!B$27:C$33,MATCH(F117,'Salary Formula'!B$27:B$33,0),2)+(INDEX('Salary Formula'!E$27:F$33,MATCH(F117,'Salary Formula'!B$27:B$33,0),2)*'Salary Formula'!F$25)</f>
        <v>#N/A</v>
      </c>
      <c r="L117" s="107" t="str">
        <f t="array" ref="L117">INDEX('Salary Formula'!H$27:I$29,MATCH(G117,'Salary Formula'!H$27:H$29,0),2)</f>
        <v>#N/A</v>
      </c>
      <c r="M117" s="65" t="str">
        <f t="shared" si="1"/>
        <v>#N/A</v>
      </c>
    </row>
    <row r="118">
      <c r="A118" s="101">
        <f>'Current Individual SalaryEquity'!A130</f>
        <v>116</v>
      </c>
      <c r="B118" s="70" t="str">
        <f>'Current Individual SalaryEquity'!B130</f>
        <v/>
      </c>
      <c r="C118" s="70" t="str">
        <f>'Current Individual SalaryEquity'!C130</f>
        <v/>
      </c>
      <c r="D118" s="70" t="str">
        <f>'Current Individual SalaryEquity'!D130</f>
        <v/>
      </c>
      <c r="E118" s="70" t="str">
        <f>'Current Individual SalaryEquity'!E130</f>
        <v/>
      </c>
      <c r="F118" s="70" t="str">
        <f>'Current Individual SalaryEquity'!F130</f>
        <v/>
      </c>
      <c r="G118" s="70" t="str">
        <f>'Current Individual SalaryEquity'!G130</f>
        <v/>
      </c>
      <c r="H118" s="70" t="str">
        <f>'Current Individual SalaryEquity'!H130</f>
        <v/>
      </c>
      <c r="J118" s="104" t="str">
        <f t="array" ref="J118">INDEX('Salary Formula'!B$9:C$18,MATCH(C118,'Salary Formula'!B$9:B$18,0),2)*INDEX('Salary Formula'!E$9:F$13,MATCH(D118,'Salary Formula'!E$9:E$13,0),2)+INDEX('Salary Formula'!H$9:I$13,MATCH(E118,'Salary Formula'!H$9:H$13,0),2)</f>
        <v>#N/A</v>
      </c>
      <c r="K118" s="106" t="str">
        <f t="array" ref="K118">INDEX('Salary Formula'!B$27:C$33,MATCH(F118,'Salary Formula'!B$27:B$33,0),2)+(INDEX('Salary Formula'!E$27:F$33,MATCH(F118,'Salary Formula'!B$27:B$33,0),2)*'Salary Formula'!F$25)</f>
        <v>#N/A</v>
      </c>
      <c r="L118" s="107" t="str">
        <f t="array" ref="L118">INDEX('Salary Formula'!H$27:I$29,MATCH(G118,'Salary Formula'!H$27:H$29,0),2)</f>
        <v>#N/A</v>
      </c>
      <c r="M118" s="65" t="str">
        <f t="shared" si="1"/>
        <v>#N/A</v>
      </c>
    </row>
    <row r="119">
      <c r="A119" s="101">
        <f>'Current Individual SalaryEquity'!A131</f>
        <v>117</v>
      </c>
      <c r="B119" s="70" t="str">
        <f>'Current Individual SalaryEquity'!B131</f>
        <v/>
      </c>
      <c r="C119" s="70" t="str">
        <f>'Current Individual SalaryEquity'!C131</f>
        <v/>
      </c>
      <c r="D119" s="70" t="str">
        <f>'Current Individual SalaryEquity'!D131</f>
        <v/>
      </c>
      <c r="E119" s="70" t="str">
        <f>'Current Individual SalaryEquity'!E131</f>
        <v/>
      </c>
      <c r="F119" s="70" t="str">
        <f>'Current Individual SalaryEquity'!F131</f>
        <v/>
      </c>
      <c r="G119" s="70" t="str">
        <f>'Current Individual SalaryEquity'!G131</f>
        <v/>
      </c>
      <c r="H119" s="70" t="str">
        <f>'Current Individual SalaryEquity'!H131</f>
        <v/>
      </c>
      <c r="J119" s="104" t="str">
        <f t="array" ref="J119">INDEX('Salary Formula'!B$9:C$18,MATCH(C119,'Salary Formula'!B$9:B$18,0),2)*INDEX('Salary Formula'!E$9:F$13,MATCH(D119,'Salary Formula'!E$9:E$13,0),2)+INDEX('Salary Formula'!H$9:I$13,MATCH(E119,'Salary Formula'!H$9:H$13,0),2)</f>
        <v>#N/A</v>
      </c>
      <c r="K119" s="106" t="str">
        <f t="array" ref="K119">INDEX('Salary Formula'!B$27:C$33,MATCH(F119,'Salary Formula'!B$27:B$33,0),2)+(INDEX('Salary Formula'!E$27:F$33,MATCH(F119,'Salary Formula'!B$27:B$33,0),2)*'Salary Formula'!F$25)</f>
        <v>#N/A</v>
      </c>
      <c r="L119" s="107" t="str">
        <f t="array" ref="L119">INDEX('Salary Formula'!H$27:I$29,MATCH(G119,'Salary Formula'!H$27:H$29,0),2)</f>
        <v>#N/A</v>
      </c>
      <c r="M119" s="65" t="str">
        <f t="shared" si="1"/>
        <v>#N/A</v>
      </c>
    </row>
    <row r="120">
      <c r="A120" s="101">
        <f>'Current Individual SalaryEquity'!A132</f>
        <v>118</v>
      </c>
      <c r="B120" s="70" t="str">
        <f>'Current Individual SalaryEquity'!B132</f>
        <v/>
      </c>
      <c r="C120" s="70" t="str">
        <f>'Current Individual SalaryEquity'!C132</f>
        <v/>
      </c>
      <c r="D120" s="70" t="str">
        <f>'Current Individual SalaryEquity'!D132</f>
        <v/>
      </c>
      <c r="E120" s="70" t="str">
        <f>'Current Individual SalaryEquity'!E132</f>
        <v/>
      </c>
      <c r="F120" s="70" t="str">
        <f>'Current Individual SalaryEquity'!F132</f>
        <v/>
      </c>
      <c r="G120" s="70" t="str">
        <f>'Current Individual SalaryEquity'!G132</f>
        <v/>
      </c>
      <c r="H120" s="70" t="str">
        <f>'Current Individual SalaryEquity'!H132</f>
        <v/>
      </c>
      <c r="J120" s="104" t="str">
        <f t="array" ref="J120">INDEX('Salary Formula'!B$9:C$18,MATCH(C120,'Salary Formula'!B$9:B$18,0),2)*INDEX('Salary Formula'!E$9:F$13,MATCH(D120,'Salary Formula'!E$9:E$13,0),2)+INDEX('Salary Formula'!H$9:I$13,MATCH(E120,'Salary Formula'!H$9:H$13,0),2)</f>
        <v>#N/A</v>
      </c>
      <c r="K120" s="106" t="str">
        <f t="array" ref="K120">INDEX('Salary Formula'!B$27:C$33,MATCH(F120,'Salary Formula'!B$27:B$33,0),2)+(INDEX('Salary Formula'!E$27:F$33,MATCH(F120,'Salary Formula'!B$27:B$33,0),2)*'Salary Formula'!F$25)</f>
        <v>#N/A</v>
      </c>
      <c r="L120" s="107" t="str">
        <f t="array" ref="L120">INDEX('Salary Formula'!H$27:I$29,MATCH(G120,'Salary Formula'!H$27:H$29,0),2)</f>
        <v>#N/A</v>
      </c>
      <c r="M120" s="65" t="str">
        <f t="shared" si="1"/>
        <v>#N/A</v>
      </c>
    </row>
    <row r="121">
      <c r="A121" s="101">
        <f>'Current Individual SalaryEquity'!A133</f>
        <v>119</v>
      </c>
      <c r="B121" s="70" t="str">
        <f>'Current Individual SalaryEquity'!B133</f>
        <v/>
      </c>
      <c r="C121" s="70" t="str">
        <f>'Current Individual SalaryEquity'!C133</f>
        <v/>
      </c>
      <c r="D121" s="70" t="str">
        <f>'Current Individual SalaryEquity'!D133</f>
        <v/>
      </c>
      <c r="E121" s="70" t="str">
        <f>'Current Individual SalaryEquity'!E133</f>
        <v/>
      </c>
      <c r="F121" s="70" t="str">
        <f>'Current Individual SalaryEquity'!F133</f>
        <v/>
      </c>
      <c r="G121" s="70" t="str">
        <f>'Current Individual SalaryEquity'!G133</f>
        <v/>
      </c>
      <c r="H121" s="70" t="str">
        <f>'Current Individual SalaryEquity'!H133</f>
        <v/>
      </c>
      <c r="J121" s="104" t="str">
        <f t="array" ref="J121">INDEX('Salary Formula'!B$9:C$18,MATCH(C121,'Salary Formula'!B$9:B$18,0),2)*INDEX('Salary Formula'!E$9:F$13,MATCH(D121,'Salary Formula'!E$9:E$13,0),2)+INDEX('Salary Formula'!H$9:I$13,MATCH(E121,'Salary Formula'!H$9:H$13,0),2)</f>
        <v>#N/A</v>
      </c>
      <c r="K121" s="106" t="str">
        <f t="array" ref="K121">INDEX('Salary Formula'!B$27:C$33,MATCH(F121,'Salary Formula'!B$27:B$33,0),2)+(INDEX('Salary Formula'!E$27:F$33,MATCH(F121,'Salary Formula'!B$27:B$33,0),2)*'Salary Formula'!F$25)</f>
        <v>#N/A</v>
      </c>
      <c r="L121" s="107" t="str">
        <f t="array" ref="L121">INDEX('Salary Formula'!H$27:I$29,MATCH(G121,'Salary Formula'!H$27:H$29,0),2)</f>
        <v>#N/A</v>
      </c>
      <c r="M121" s="65" t="str">
        <f t="shared" si="1"/>
        <v>#N/A</v>
      </c>
    </row>
    <row r="122">
      <c r="A122" s="101">
        <f>'Current Individual SalaryEquity'!A134</f>
        <v>120</v>
      </c>
      <c r="B122" s="70" t="str">
        <f>'Current Individual SalaryEquity'!B134</f>
        <v/>
      </c>
      <c r="C122" s="70" t="str">
        <f>'Current Individual SalaryEquity'!C134</f>
        <v/>
      </c>
      <c r="D122" s="70" t="str">
        <f>'Current Individual SalaryEquity'!D134</f>
        <v/>
      </c>
      <c r="E122" s="70" t="str">
        <f>'Current Individual SalaryEquity'!E134</f>
        <v/>
      </c>
      <c r="F122" s="70" t="str">
        <f>'Current Individual SalaryEquity'!F134</f>
        <v/>
      </c>
      <c r="G122" s="70" t="str">
        <f>'Current Individual SalaryEquity'!G134</f>
        <v/>
      </c>
      <c r="H122" s="70" t="str">
        <f>'Current Individual SalaryEquity'!H134</f>
        <v/>
      </c>
      <c r="J122" s="104" t="str">
        <f t="array" ref="J122">INDEX('Salary Formula'!B$9:C$18,MATCH(C122,'Salary Formula'!B$9:B$18,0),2)*INDEX('Salary Formula'!E$9:F$13,MATCH(D122,'Salary Formula'!E$9:E$13,0),2)+INDEX('Salary Formula'!H$9:I$13,MATCH(E122,'Salary Formula'!H$9:H$13,0),2)</f>
        <v>#N/A</v>
      </c>
      <c r="K122" s="106" t="str">
        <f t="array" ref="K122">INDEX('Salary Formula'!B$27:C$33,MATCH(F122,'Salary Formula'!B$27:B$33,0),2)+(INDEX('Salary Formula'!E$27:F$33,MATCH(F122,'Salary Formula'!B$27:B$33,0),2)*'Salary Formula'!F$25)</f>
        <v>#N/A</v>
      </c>
      <c r="L122" s="107" t="str">
        <f t="array" ref="L122">INDEX('Salary Formula'!H$27:I$29,MATCH(G122,'Salary Formula'!H$27:H$29,0),2)</f>
        <v>#N/A</v>
      </c>
      <c r="M122" s="65" t="str">
        <f t="shared" si="1"/>
        <v>#N/A</v>
      </c>
    </row>
    <row r="123">
      <c r="A123" s="101">
        <f>'Current Individual SalaryEquity'!A135</f>
        <v>117</v>
      </c>
      <c r="B123" s="70" t="str">
        <f>'Current Individual SalaryEquity'!B135</f>
        <v/>
      </c>
      <c r="C123" s="70" t="str">
        <f>'Current Individual SalaryEquity'!C135</f>
        <v/>
      </c>
      <c r="D123" s="70" t="str">
        <f>'Current Individual SalaryEquity'!D135</f>
        <v/>
      </c>
      <c r="E123" s="70" t="str">
        <f>'Current Individual SalaryEquity'!E135</f>
        <v/>
      </c>
      <c r="F123" s="70" t="str">
        <f>'Current Individual SalaryEquity'!F135</f>
        <v/>
      </c>
      <c r="G123" s="70" t="str">
        <f>'Current Individual SalaryEquity'!G135</f>
        <v/>
      </c>
      <c r="H123" s="70" t="str">
        <f>'Current Individual SalaryEquity'!H135</f>
        <v/>
      </c>
      <c r="J123" s="104" t="str">
        <f t="array" ref="J123">INDEX('Salary Formula'!B$9:C$18,MATCH(C123,'Salary Formula'!B$9:B$18,0),2)*INDEX('Salary Formula'!E$9:F$13,MATCH(D123,'Salary Formula'!E$9:E$13,0),2)+INDEX('Salary Formula'!H$9:I$13,MATCH(E123,'Salary Formula'!H$9:H$13,0),2)</f>
        <v>#N/A</v>
      </c>
      <c r="K123" s="106" t="str">
        <f t="array" ref="K123">INDEX('Salary Formula'!B$27:C$33,MATCH(F123,'Salary Formula'!B$27:B$33,0),2)+(INDEX('Salary Formula'!E$27:F$33,MATCH(F123,'Salary Formula'!B$27:B$33,0),2)*'Salary Formula'!F$25)</f>
        <v>#N/A</v>
      </c>
      <c r="L123" s="107" t="str">
        <f t="array" ref="L123">INDEX('Salary Formula'!H$27:I$29,MATCH(G123,'Salary Formula'!H$27:H$29,0),2)</f>
        <v>#N/A</v>
      </c>
      <c r="M123" s="65" t="str">
        <f t="shared" si="1"/>
        <v>#N/A</v>
      </c>
    </row>
    <row r="124">
      <c r="A124" s="101">
        <f>'Current Individual SalaryEquity'!A136</f>
        <v>118</v>
      </c>
      <c r="B124" s="70" t="str">
        <f>'Current Individual SalaryEquity'!B136</f>
        <v/>
      </c>
      <c r="C124" s="70" t="str">
        <f>'Current Individual SalaryEquity'!C136</f>
        <v/>
      </c>
      <c r="D124" s="70" t="str">
        <f>'Current Individual SalaryEquity'!D136</f>
        <v/>
      </c>
      <c r="E124" s="70" t="str">
        <f>'Current Individual SalaryEquity'!E136</f>
        <v/>
      </c>
      <c r="F124" s="70" t="str">
        <f>'Current Individual SalaryEquity'!F136</f>
        <v/>
      </c>
      <c r="G124" s="70" t="str">
        <f>'Current Individual SalaryEquity'!G136</f>
        <v/>
      </c>
      <c r="H124" s="70" t="str">
        <f>'Current Individual SalaryEquity'!H136</f>
        <v/>
      </c>
      <c r="J124" s="104" t="str">
        <f t="array" ref="J124">INDEX('Salary Formula'!B$9:C$18,MATCH(C124,'Salary Formula'!B$9:B$18,0),2)*INDEX('Salary Formula'!E$9:F$13,MATCH(D124,'Salary Formula'!E$9:E$13,0),2)+INDEX('Salary Formula'!H$9:I$13,MATCH(E124,'Salary Formula'!H$9:H$13,0),2)</f>
        <v>#N/A</v>
      </c>
      <c r="K124" s="106" t="str">
        <f t="array" ref="K124">INDEX('Salary Formula'!B$27:C$33,MATCH(F124,'Salary Formula'!B$27:B$33,0),2)+(INDEX('Salary Formula'!E$27:F$33,MATCH(F124,'Salary Formula'!B$27:B$33,0),2)*'Salary Formula'!F$25)</f>
        <v>#N/A</v>
      </c>
      <c r="L124" s="107" t="str">
        <f t="array" ref="L124">INDEX('Salary Formula'!H$27:I$29,MATCH(G124,'Salary Formula'!H$27:H$29,0),2)</f>
        <v>#N/A</v>
      </c>
      <c r="M124" s="65" t="str">
        <f t="shared" si="1"/>
        <v>#N/A</v>
      </c>
    </row>
    <row r="125">
      <c r="A125" s="101">
        <f>'Current Individual SalaryEquity'!A137</f>
        <v>119</v>
      </c>
      <c r="B125" s="70" t="str">
        <f>'Current Individual SalaryEquity'!B137</f>
        <v/>
      </c>
      <c r="C125" s="70" t="str">
        <f>'Current Individual SalaryEquity'!C137</f>
        <v/>
      </c>
      <c r="D125" s="70" t="str">
        <f>'Current Individual SalaryEquity'!D137</f>
        <v/>
      </c>
      <c r="E125" s="70" t="str">
        <f>'Current Individual SalaryEquity'!E137</f>
        <v/>
      </c>
      <c r="F125" s="70" t="str">
        <f>'Current Individual SalaryEquity'!F137</f>
        <v/>
      </c>
      <c r="G125" s="70" t="str">
        <f>'Current Individual SalaryEquity'!G137</f>
        <v/>
      </c>
      <c r="H125" s="70" t="str">
        <f>'Current Individual SalaryEquity'!H137</f>
        <v/>
      </c>
      <c r="J125" s="104" t="str">
        <f t="array" ref="J125">INDEX('Salary Formula'!B$9:C$18,MATCH(C125,'Salary Formula'!B$9:B$18,0),2)*INDEX('Salary Formula'!E$9:F$13,MATCH(D125,'Salary Formula'!E$9:E$13,0),2)+INDEX('Salary Formula'!H$9:I$13,MATCH(E125,'Salary Formula'!H$9:H$13,0),2)</f>
        <v>#N/A</v>
      </c>
      <c r="K125" s="106" t="str">
        <f t="array" ref="K125">INDEX('Salary Formula'!B$27:C$33,MATCH(F125,'Salary Formula'!B$27:B$33,0),2)+(INDEX('Salary Formula'!E$27:F$33,MATCH(F125,'Salary Formula'!B$27:B$33,0),2)*'Salary Formula'!F$25)</f>
        <v>#N/A</v>
      </c>
      <c r="L125" s="107" t="str">
        <f t="array" ref="L125">INDEX('Salary Formula'!H$27:I$29,MATCH(G125,'Salary Formula'!H$27:H$29,0),2)</f>
        <v>#N/A</v>
      </c>
      <c r="M125" s="65" t="str">
        <f t="shared" si="1"/>
        <v>#N/A</v>
      </c>
    </row>
    <row r="126">
      <c r="A126" s="101">
        <f>'Current Individual SalaryEquity'!A138</f>
        <v>120</v>
      </c>
      <c r="B126" s="70" t="str">
        <f>'Current Individual SalaryEquity'!B138</f>
        <v/>
      </c>
      <c r="C126" s="70" t="str">
        <f>'Current Individual SalaryEquity'!C138</f>
        <v/>
      </c>
      <c r="D126" s="70" t="str">
        <f>'Current Individual SalaryEquity'!D138</f>
        <v/>
      </c>
      <c r="E126" s="70" t="str">
        <f>'Current Individual SalaryEquity'!E138</f>
        <v/>
      </c>
      <c r="F126" s="70" t="str">
        <f>'Current Individual SalaryEquity'!F138</f>
        <v/>
      </c>
      <c r="G126" s="70" t="str">
        <f>'Current Individual SalaryEquity'!G138</f>
        <v/>
      </c>
      <c r="H126" s="70" t="str">
        <f>'Current Individual SalaryEquity'!H138</f>
        <v/>
      </c>
      <c r="J126" s="104" t="str">
        <f t="array" ref="J126">INDEX('Salary Formula'!B$9:C$18,MATCH(C126,'Salary Formula'!B$9:B$18,0),2)*INDEX('Salary Formula'!E$9:F$13,MATCH(D126,'Salary Formula'!E$9:E$13,0),2)+INDEX('Salary Formula'!H$9:I$13,MATCH(E126,'Salary Formula'!H$9:H$13,0),2)</f>
        <v>#N/A</v>
      </c>
      <c r="K126" s="106" t="str">
        <f t="array" ref="K126">INDEX('Salary Formula'!B$27:C$33,MATCH(F126,'Salary Formula'!B$27:B$33,0),2)+(INDEX('Salary Formula'!E$27:F$33,MATCH(F126,'Salary Formula'!B$27:B$33,0),2)*'Salary Formula'!F$25)</f>
        <v>#N/A</v>
      </c>
      <c r="L126" s="107" t="str">
        <f t="array" ref="L126">INDEX('Salary Formula'!H$27:I$29,MATCH(G126,'Salary Formula'!H$27:H$29,0),2)</f>
        <v>#N/A</v>
      </c>
      <c r="M126" s="65" t="str">
        <f t="shared" si="1"/>
        <v>#N/A</v>
      </c>
    </row>
    <row r="127">
      <c r="A127" s="101">
        <f>'Current Individual SalaryEquity'!A139</f>
        <v>121</v>
      </c>
      <c r="B127" s="70" t="str">
        <f>'Current Individual SalaryEquity'!B139</f>
        <v/>
      </c>
      <c r="C127" s="70" t="str">
        <f>'Current Individual SalaryEquity'!C139</f>
        <v/>
      </c>
      <c r="D127" s="70" t="str">
        <f>'Current Individual SalaryEquity'!D139</f>
        <v/>
      </c>
      <c r="E127" s="70" t="str">
        <f>'Current Individual SalaryEquity'!E139</f>
        <v/>
      </c>
      <c r="F127" s="70" t="str">
        <f>'Current Individual SalaryEquity'!F139</f>
        <v/>
      </c>
      <c r="G127" s="70" t="str">
        <f>'Current Individual SalaryEquity'!G139</f>
        <v/>
      </c>
      <c r="H127" s="70" t="str">
        <f>'Current Individual SalaryEquity'!H139</f>
        <v/>
      </c>
      <c r="J127" s="104" t="str">
        <f t="array" ref="J127">INDEX('Salary Formula'!B$9:C$18,MATCH(C127,'Salary Formula'!B$9:B$18,0),2)*INDEX('Salary Formula'!E$9:F$13,MATCH(D127,'Salary Formula'!E$9:E$13,0),2)+INDEX('Salary Formula'!H$9:I$13,MATCH(E127,'Salary Formula'!H$9:H$13,0),2)</f>
        <v>#N/A</v>
      </c>
      <c r="K127" s="106" t="str">
        <f t="array" ref="K127">INDEX('Salary Formula'!B$27:C$33,MATCH(F127,'Salary Formula'!B$27:B$33,0),2)+(INDEX('Salary Formula'!E$27:F$33,MATCH(F127,'Salary Formula'!B$27:B$33,0),2)*'Salary Formula'!F$25)</f>
        <v>#N/A</v>
      </c>
      <c r="L127" s="107" t="str">
        <f t="array" ref="L127">INDEX('Salary Formula'!H$27:I$29,MATCH(G127,'Salary Formula'!H$27:H$29,0),2)</f>
        <v>#N/A</v>
      </c>
      <c r="M127" s="65" t="str">
        <f t="shared" si="1"/>
        <v>#N/A</v>
      </c>
    </row>
    <row r="128">
      <c r="A128" s="101">
        <f>'Current Individual SalaryEquity'!A140</f>
        <v>122</v>
      </c>
      <c r="B128" s="70" t="str">
        <f>'Current Individual SalaryEquity'!B140</f>
        <v/>
      </c>
      <c r="C128" s="70" t="str">
        <f>'Current Individual SalaryEquity'!C140</f>
        <v/>
      </c>
      <c r="D128" s="70" t="str">
        <f>'Current Individual SalaryEquity'!D140</f>
        <v/>
      </c>
      <c r="E128" s="70" t="str">
        <f>'Current Individual SalaryEquity'!E140</f>
        <v/>
      </c>
      <c r="F128" s="70" t="str">
        <f>'Current Individual SalaryEquity'!F140</f>
        <v/>
      </c>
      <c r="G128" s="70" t="str">
        <f>'Current Individual SalaryEquity'!G140</f>
        <v/>
      </c>
      <c r="H128" s="70" t="str">
        <f>'Current Individual SalaryEquity'!H140</f>
        <v/>
      </c>
      <c r="J128" s="104" t="str">
        <f t="array" ref="J128">INDEX('Salary Formula'!B$9:C$18,MATCH(C128,'Salary Formula'!B$9:B$18,0),2)*INDEX('Salary Formula'!E$9:F$13,MATCH(D128,'Salary Formula'!E$9:E$13,0),2)+INDEX('Salary Formula'!H$9:I$13,MATCH(E128,'Salary Formula'!H$9:H$13,0),2)</f>
        <v>#N/A</v>
      </c>
      <c r="K128" s="106" t="str">
        <f t="array" ref="K128">INDEX('Salary Formula'!B$27:C$33,MATCH(F128,'Salary Formula'!B$27:B$33,0),2)+(INDEX('Salary Formula'!E$27:F$33,MATCH(F128,'Salary Formula'!B$27:B$33,0),2)*'Salary Formula'!F$25)</f>
        <v>#N/A</v>
      </c>
      <c r="L128" s="107" t="str">
        <f t="array" ref="L128">INDEX('Salary Formula'!H$27:I$29,MATCH(G128,'Salary Formula'!H$27:H$29,0),2)</f>
        <v>#N/A</v>
      </c>
      <c r="M128" s="65" t="str">
        <f t="shared" si="1"/>
        <v>#N/A</v>
      </c>
    </row>
    <row r="129">
      <c r="A129" s="101">
        <f>'Current Individual SalaryEquity'!A141</f>
        <v>123</v>
      </c>
      <c r="B129" s="70" t="str">
        <f>'Current Individual SalaryEquity'!B141</f>
        <v/>
      </c>
      <c r="C129" s="70" t="str">
        <f>'Current Individual SalaryEquity'!C141</f>
        <v/>
      </c>
      <c r="D129" s="70" t="str">
        <f>'Current Individual SalaryEquity'!D141</f>
        <v/>
      </c>
      <c r="E129" s="70" t="str">
        <f>'Current Individual SalaryEquity'!E141</f>
        <v/>
      </c>
      <c r="F129" s="70" t="str">
        <f>'Current Individual SalaryEquity'!F141</f>
        <v/>
      </c>
      <c r="G129" s="70" t="str">
        <f>'Current Individual SalaryEquity'!G141</f>
        <v/>
      </c>
      <c r="H129" s="70" t="str">
        <f>'Current Individual SalaryEquity'!H141</f>
        <v/>
      </c>
      <c r="J129" s="104" t="str">
        <f t="array" ref="J129">INDEX('Salary Formula'!B$9:C$18,MATCH(C129,'Salary Formula'!B$9:B$18,0),2)*INDEX('Salary Formula'!E$9:F$13,MATCH(D129,'Salary Formula'!E$9:E$13,0),2)+INDEX('Salary Formula'!H$9:I$13,MATCH(E129,'Salary Formula'!H$9:H$13,0),2)</f>
        <v>#N/A</v>
      </c>
      <c r="K129" s="106" t="str">
        <f t="array" ref="K129">INDEX('Salary Formula'!B$27:C$33,MATCH(F129,'Salary Formula'!B$27:B$33,0),2)+(INDEX('Salary Formula'!E$27:F$33,MATCH(F129,'Salary Formula'!B$27:B$33,0),2)*'Salary Formula'!F$25)</f>
        <v>#N/A</v>
      </c>
      <c r="L129" s="107" t="str">
        <f t="array" ref="L129">INDEX('Salary Formula'!H$27:I$29,MATCH(G129,'Salary Formula'!H$27:H$29,0),2)</f>
        <v>#N/A</v>
      </c>
      <c r="M129" s="65" t="str">
        <f t="shared" si="1"/>
        <v>#N/A</v>
      </c>
    </row>
    <row r="130">
      <c r="A130" s="101">
        <f>'Current Individual SalaryEquity'!A142</f>
        <v>123</v>
      </c>
      <c r="B130" s="70" t="str">
        <f>'Current Individual SalaryEquity'!B142</f>
        <v/>
      </c>
      <c r="C130" s="70" t="str">
        <f>'Current Individual SalaryEquity'!C142</f>
        <v/>
      </c>
      <c r="D130" s="70" t="str">
        <f>'Current Individual SalaryEquity'!D142</f>
        <v/>
      </c>
      <c r="E130" s="70" t="str">
        <f>'Current Individual SalaryEquity'!E142</f>
        <v/>
      </c>
      <c r="F130" s="70" t="str">
        <f>'Current Individual SalaryEquity'!F142</f>
        <v/>
      </c>
      <c r="G130" s="70" t="str">
        <f>'Current Individual SalaryEquity'!G142</f>
        <v/>
      </c>
      <c r="H130" s="70" t="str">
        <f>'Current Individual SalaryEquity'!H142</f>
        <v/>
      </c>
      <c r="J130" s="104" t="str">
        <f t="array" ref="J130">INDEX('Salary Formula'!B$9:C$18,MATCH(C130,'Salary Formula'!B$9:B$18,0),2)*INDEX('Salary Formula'!E$9:F$13,MATCH(D130,'Salary Formula'!E$9:E$13,0),2)+INDEX('Salary Formula'!H$9:I$13,MATCH(E130,'Salary Formula'!H$9:H$13,0),2)</f>
        <v>#N/A</v>
      </c>
      <c r="K130" s="106" t="str">
        <f t="array" ref="K130">INDEX('Salary Formula'!B$27:C$33,MATCH(F130,'Salary Formula'!B$27:B$33,0),2)+(INDEX('Salary Formula'!E$27:F$33,MATCH(F130,'Salary Formula'!B$27:B$33,0),2)*'Salary Formula'!F$25)</f>
        <v>#N/A</v>
      </c>
      <c r="L130" s="107" t="str">
        <f t="array" ref="L130">INDEX('Salary Formula'!H$27:I$29,MATCH(G130,'Salary Formula'!H$27:H$29,0),2)</f>
        <v>#N/A</v>
      </c>
      <c r="M130" s="65" t="str">
        <f t="shared" si="1"/>
        <v>#N/A</v>
      </c>
    </row>
    <row r="131">
      <c r="A131" s="101">
        <f>'Current Individual SalaryEquity'!A143</f>
        <v>124</v>
      </c>
      <c r="B131" s="70" t="str">
        <f>'Current Individual SalaryEquity'!B143</f>
        <v/>
      </c>
      <c r="C131" s="70" t="str">
        <f>'Current Individual SalaryEquity'!C143</f>
        <v/>
      </c>
      <c r="D131" s="70" t="str">
        <f>'Current Individual SalaryEquity'!D143</f>
        <v/>
      </c>
      <c r="E131" s="70" t="str">
        <f>'Current Individual SalaryEquity'!E143</f>
        <v/>
      </c>
      <c r="F131" s="70" t="str">
        <f>'Current Individual SalaryEquity'!F143</f>
        <v/>
      </c>
      <c r="G131" s="70" t="str">
        <f>'Current Individual SalaryEquity'!G143</f>
        <v/>
      </c>
      <c r="H131" s="70" t="str">
        <f>'Current Individual SalaryEquity'!H143</f>
        <v/>
      </c>
      <c r="J131" s="104" t="str">
        <f t="array" ref="J131">INDEX('Salary Formula'!B$9:C$18,MATCH(C131,'Salary Formula'!B$9:B$18,0),2)*INDEX('Salary Formula'!E$9:F$13,MATCH(D131,'Salary Formula'!E$9:E$13,0),2)+INDEX('Salary Formula'!H$9:I$13,MATCH(E131,'Salary Formula'!H$9:H$13,0),2)</f>
        <v>#N/A</v>
      </c>
      <c r="K131" s="106" t="str">
        <f t="array" ref="K131">INDEX('Salary Formula'!B$27:C$33,MATCH(F131,'Salary Formula'!B$27:B$33,0),2)+(INDEX('Salary Formula'!E$27:F$33,MATCH(F131,'Salary Formula'!B$27:B$33,0),2)*'Salary Formula'!F$25)</f>
        <v>#N/A</v>
      </c>
      <c r="L131" s="107" t="str">
        <f t="array" ref="L131">INDEX('Salary Formula'!H$27:I$29,MATCH(G131,'Salary Formula'!H$27:H$29,0),2)</f>
        <v>#N/A</v>
      </c>
      <c r="M131" s="65" t="str">
        <f t="shared" si="1"/>
        <v>#N/A</v>
      </c>
    </row>
    <row r="132">
      <c r="A132" s="101">
        <f>'Current Individual SalaryEquity'!A144</f>
        <v>125</v>
      </c>
      <c r="B132" s="70" t="str">
        <f>'Current Individual SalaryEquity'!B144</f>
        <v/>
      </c>
      <c r="C132" s="70" t="str">
        <f>'Current Individual SalaryEquity'!C144</f>
        <v/>
      </c>
      <c r="D132" s="70" t="str">
        <f>'Current Individual SalaryEquity'!D144</f>
        <v/>
      </c>
      <c r="E132" s="70" t="str">
        <f>'Current Individual SalaryEquity'!E144</f>
        <v/>
      </c>
      <c r="F132" s="70" t="str">
        <f>'Current Individual SalaryEquity'!F144</f>
        <v/>
      </c>
      <c r="G132" s="70" t="str">
        <f>'Current Individual SalaryEquity'!G144</f>
        <v/>
      </c>
      <c r="H132" s="70" t="str">
        <f>'Current Individual SalaryEquity'!H144</f>
        <v/>
      </c>
      <c r="J132" s="104" t="str">
        <f t="array" ref="J132">INDEX('Salary Formula'!B$9:C$18,MATCH(C132,'Salary Formula'!B$9:B$18,0),2)*INDEX('Salary Formula'!E$9:F$13,MATCH(D132,'Salary Formula'!E$9:E$13,0),2)+INDEX('Salary Formula'!H$9:I$13,MATCH(E132,'Salary Formula'!H$9:H$13,0),2)</f>
        <v>#N/A</v>
      </c>
      <c r="K132" s="106" t="str">
        <f t="array" ref="K132">INDEX('Salary Formula'!B$27:C$33,MATCH(F132,'Salary Formula'!B$27:B$33,0),2)+(INDEX('Salary Formula'!E$27:F$33,MATCH(F132,'Salary Formula'!B$27:B$33,0),2)*'Salary Formula'!F$25)</f>
        <v>#N/A</v>
      </c>
      <c r="L132" s="107" t="str">
        <f t="array" ref="L132">INDEX('Salary Formula'!H$27:I$29,MATCH(G132,'Salary Formula'!H$27:H$29,0),2)</f>
        <v>#N/A</v>
      </c>
      <c r="M132" s="65" t="str">
        <f t="shared" si="1"/>
        <v>#N/A</v>
      </c>
    </row>
    <row r="133">
      <c r="A133" s="101">
        <f>'Current Individual SalaryEquity'!A145</f>
        <v>126</v>
      </c>
      <c r="B133" s="70" t="str">
        <f>'Current Individual SalaryEquity'!B145</f>
        <v/>
      </c>
      <c r="C133" s="70" t="str">
        <f>'Current Individual SalaryEquity'!C145</f>
        <v/>
      </c>
      <c r="D133" s="70" t="str">
        <f>'Current Individual SalaryEquity'!D145</f>
        <v/>
      </c>
      <c r="E133" s="70" t="str">
        <f>'Current Individual SalaryEquity'!E145</f>
        <v/>
      </c>
      <c r="F133" s="70" t="str">
        <f>'Current Individual SalaryEquity'!F145</f>
        <v/>
      </c>
      <c r="G133" s="70" t="str">
        <f>'Current Individual SalaryEquity'!G145</f>
        <v/>
      </c>
      <c r="H133" s="70" t="str">
        <f>'Current Individual SalaryEquity'!H145</f>
        <v/>
      </c>
      <c r="J133" s="104" t="str">
        <f t="array" ref="J133">INDEX('Salary Formula'!B$9:C$18,MATCH(C133,'Salary Formula'!B$9:B$18,0),2)*INDEX('Salary Formula'!E$9:F$13,MATCH(D133,'Salary Formula'!E$9:E$13,0),2)+INDEX('Salary Formula'!H$9:I$13,MATCH(E133,'Salary Formula'!H$9:H$13,0),2)</f>
        <v>#N/A</v>
      </c>
      <c r="K133" s="106" t="str">
        <f t="array" ref="K133">INDEX('Salary Formula'!B$27:C$33,MATCH(F133,'Salary Formula'!B$27:B$33,0),2)+(INDEX('Salary Formula'!E$27:F$33,MATCH(F133,'Salary Formula'!B$27:B$33,0),2)*'Salary Formula'!F$25)</f>
        <v>#N/A</v>
      </c>
      <c r="L133" s="107" t="str">
        <f t="array" ref="L133">INDEX('Salary Formula'!H$27:I$29,MATCH(G133,'Salary Formula'!H$27:H$29,0),2)</f>
        <v>#N/A</v>
      </c>
      <c r="M133" s="65" t="str">
        <f t="shared" si="1"/>
        <v>#N/A</v>
      </c>
    </row>
    <row r="134">
      <c r="A134" s="101">
        <f>'Current Individual SalaryEquity'!A146</f>
        <v>127</v>
      </c>
      <c r="B134" s="70" t="str">
        <f>'Current Individual SalaryEquity'!B146</f>
        <v/>
      </c>
      <c r="C134" s="70" t="str">
        <f>'Current Individual SalaryEquity'!C146</f>
        <v/>
      </c>
      <c r="D134" s="70" t="str">
        <f>'Current Individual SalaryEquity'!D146</f>
        <v/>
      </c>
      <c r="E134" s="70" t="str">
        <f>'Current Individual SalaryEquity'!E146</f>
        <v/>
      </c>
      <c r="F134" s="70" t="str">
        <f>'Current Individual SalaryEquity'!F146</f>
        <v/>
      </c>
      <c r="G134" s="70" t="str">
        <f>'Current Individual SalaryEquity'!G146</f>
        <v/>
      </c>
      <c r="H134" s="70" t="str">
        <f>'Current Individual SalaryEquity'!H146</f>
        <v/>
      </c>
      <c r="J134" s="104" t="str">
        <f t="array" ref="J134">INDEX('Salary Formula'!B$9:C$18,MATCH(C134,'Salary Formula'!B$9:B$18,0),2)*INDEX('Salary Formula'!E$9:F$13,MATCH(D134,'Salary Formula'!E$9:E$13,0),2)+INDEX('Salary Formula'!H$9:I$13,MATCH(E134,'Salary Formula'!H$9:H$13,0),2)</f>
        <v>#N/A</v>
      </c>
      <c r="K134" s="106" t="str">
        <f t="array" ref="K134">INDEX('Salary Formula'!B$27:C$33,MATCH(F134,'Salary Formula'!B$27:B$33,0),2)+(INDEX('Salary Formula'!E$27:F$33,MATCH(F134,'Salary Formula'!B$27:B$33,0),2)*'Salary Formula'!F$25)</f>
        <v>#N/A</v>
      </c>
      <c r="L134" s="107" t="str">
        <f t="array" ref="L134">INDEX('Salary Formula'!H$27:I$29,MATCH(G134,'Salary Formula'!H$27:H$29,0),2)</f>
        <v>#N/A</v>
      </c>
      <c r="M134" s="65" t="str">
        <f t="shared" si="1"/>
        <v>#N/A</v>
      </c>
    </row>
    <row r="135">
      <c r="A135" s="101">
        <f>'Current Individual SalaryEquity'!A147</f>
        <v>128</v>
      </c>
      <c r="B135" s="70" t="str">
        <f>'Current Individual SalaryEquity'!B147</f>
        <v/>
      </c>
      <c r="C135" s="70" t="str">
        <f>'Current Individual SalaryEquity'!C147</f>
        <v/>
      </c>
      <c r="D135" s="70" t="str">
        <f>'Current Individual SalaryEquity'!D147</f>
        <v/>
      </c>
      <c r="E135" s="70" t="str">
        <f>'Current Individual SalaryEquity'!E147</f>
        <v/>
      </c>
      <c r="F135" s="70" t="str">
        <f>'Current Individual SalaryEquity'!F147</f>
        <v/>
      </c>
      <c r="G135" s="70" t="str">
        <f>'Current Individual SalaryEquity'!G147</f>
        <v/>
      </c>
      <c r="H135" s="70" t="str">
        <f>'Current Individual SalaryEquity'!H147</f>
        <v/>
      </c>
      <c r="J135" s="104" t="str">
        <f t="array" ref="J135">INDEX('Salary Formula'!B$9:C$18,MATCH(C135,'Salary Formula'!B$9:B$18,0),2)*INDEX('Salary Formula'!E$9:F$13,MATCH(D135,'Salary Formula'!E$9:E$13,0),2)+INDEX('Salary Formula'!H$9:I$13,MATCH(E135,'Salary Formula'!H$9:H$13,0),2)</f>
        <v>#N/A</v>
      </c>
      <c r="K135" s="106" t="str">
        <f t="array" ref="K135">INDEX('Salary Formula'!B$27:C$33,MATCH(F135,'Salary Formula'!B$27:B$33,0),2)+(INDEX('Salary Formula'!E$27:F$33,MATCH(F135,'Salary Formula'!B$27:B$33,0),2)*'Salary Formula'!F$25)</f>
        <v>#N/A</v>
      </c>
      <c r="L135" s="107" t="str">
        <f t="array" ref="L135">INDEX('Salary Formula'!H$27:I$29,MATCH(G135,'Salary Formula'!H$27:H$29,0),2)</f>
        <v>#N/A</v>
      </c>
      <c r="M135" s="65" t="str">
        <f t="shared" si="1"/>
        <v>#N/A</v>
      </c>
    </row>
    <row r="136">
      <c r="A136" s="101">
        <f>'Current Individual SalaryEquity'!A148</f>
        <v>129</v>
      </c>
      <c r="B136" s="70" t="str">
        <f>'Current Individual SalaryEquity'!B148</f>
        <v/>
      </c>
      <c r="C136" s="70" t="str">
        <f>'Current Individual SalaryEquity'!C148</f>
        <v/>
      </c>
      <c r="D136" s="70" t="str">
        <f>'Current Individual SalaryEquity'!D148</f>
        <v/>
      </c>
      <c r="E136" s="70" t="str">
        <f>'Current Individual SalaryEquity'!E148</f>
        <v/>
      </c>
      <c r="F136" s="70" t="str">
        <f>'Current Individual SalaryEquity'!F148</f>
        <v/>
      </c>
      <c r="G136" s="70" t="str">
        <f>'Current Individual SalaryEquity'!G148</f>
        <v/>
      </c>
      <c r="H136" s="70" t="str">
        <f>'Current Individual SalaryEquity'!H148</f>
        <v/>
      </c>
      <c r="J136" s="104" t="str">
        <f t="array" ref="J136">INDEX('Salary Formula'!B$9:C$18,MATCH(C136,'Salary Formula'!B$9:B$18,0),2)*INDEX('Salary Formula'!E$9:F$13,MATCH(D136,'Salary Formula'!E$9:E$13,0),2)+INDEX('Salary Formula'!H$9:I$13,MATCH(E136,'Salary Formula'!H$9:H$13,0),2)</f>
        <v>#N/A</v>
      </c>
      <c r="K136" s="106" t="str">
        <f t="array" ref="K136">INDEX('Salary Formula'!B$27:C$33,MATCH(F136,'Salary Formula'!B$27:B$33,0),2)+(INDEX('Salary Formula'!E$27:F$33,MATCH(F136,'Salary Formula'!B$27:B$33,0),2)*'Salary Formula'!F$25)</f>
        <v>#N/A</v>
      </c>
      <c r="L136" s="107" t="str">
        <f t="array" ref="L136">INDEX('Salary Formula'!H$27:I$29,MATCH(G136,'Salary Formula'!H$27:H$29,0),2)</f>
        <v>#N/A</v>
      </c>
      <c r="M136" s="65" t="str">
        <f t="shared" si="1"/>
        <v>#N/A</v>
      </c>
    </row>
    <row r="137">
      <c r="A137" s="101">
        <f>'Current Individual SalaryEquity'!A149</f>
        <v>130</v>
      </c>
      <c r="B137" s="70" t="str">
        <f>'Current Individual SalaryEquity'!B149</f>
        <v/>
      </c>
      <c r="C137" s="70" t="str">
        <f>'Current Individual SalaryEquity'!C149</f>
        <v/>
      </c>
      <c r="D137" s="70" t="str">
        <f>'Current Individual SalaryEquity'!D149</f>
        <v/>
      </c>
      <c r="E137" s="70" t="str">
        <f>'Current Individual SalaryEquity'!E149</f>
        <v/>
      </c>
      <c r="F137" s="70" t="str">
        <f>'Current Individual SalaryEquity'!F149</f>
        <v/>
      </c>
      <c r="G137" s="70" t="str">
        <f>'Current Individual SalaryEquity'!G149</f>
        <v/>
      </c>
      <c r="H137" s="70" t="str">
        <f>'Current Individual SalaryEquity'!H149</f>
        <v/>
      </c>
      <c r="J137" s="104" t="str">
        <f t="array" ref="J137">INDEX('Salary Formula'!B$9:C$18,MATCH(C137,'Salary Formula'!B$9:B$18,0),2)*INDEX('Salary Formula'!E$9:F$13,MATCH(D137,'Salary Formula'!E$9:E$13,0),2)+INDEX('Salary Formula'!H$9:I$13,MATCH(E137,'Salary Formula'!H$9:H$13,0),2)</f>
        <v>#N/A</v>
      </c>
      <c r="K137" s="106" t="str">
        <f t="array" ref="K137">INDEX('Salary Formula'!B$27:C$33,MATCH(F137,'Salary Formula'!B$27:B$33,0),2)+(INDEX('Salary Formula'!E$27:F$33,MATCH(F137,'Salary Formula'!B$27:B$33,0),2)*'Salary Formula'!F$25)</f>
        <v>#N/A</v>
      </c>
      <c r="L137" s="107" t="str">
        <f t="array" ref="L137">INDEX('Salary Formula'!H$27:I$29,MATCH(G137,'Salary Formula'!H$27:H$29,0),2)</f>
        <v>#N/A</v>
      </c>
      <c r="M137" s="65" t="str">
        <f t="shared" si="1"/>
        <v>#N/A</v>
      </c>
    </row>
    <row r="138">
      <c r="A138" s="101">
        <f>'Current Individual SalaryEquity'!A150</f>
        <v>131</v>
      </c>
      <c r="B138" s="70" t="str">
        <f>'Current Individual SalaryEquity'!B150</f>
        <v/>
      </c>
      <c r="C138" s="70" t="str">
        <f>'Current Individual SalaryEquity'!C150</f>
        <v/>
      </c>
      <c r="D138" s="70" t="str">
        <f>'Current Individual SalaryEquity'!D150</f>
        <v/>
      </c>
      <c r="E138" s="70" t="str">
        <f>'Current Individual SalaryEquity'!E150</f>
        <v/>
      </c>
      <c r="F138" s="70" t="str">
        <f>'Current Individual SalaryEquity'!F150</f>
        <v/>
      </c>
      <c r="G138" s="70" t="str">
        <f>'Current Individual SalaryEquity'!G150</f>
        <v/>
      </c>
      <c r="H138" s="70" t="str">
        <f>'Current Individual SalaryEquity'!H150</f>
        <v/>
      </c>
      <c r="J138" s="104" t="str">
        <f t="array" ref="J138">INDEX('Salary Formula'!B$9:C$18,MATCH(C138,'Salary Formula'!B$9:B$18,0),2)*INDEX('Salary Formula'!E$9:F$13,MATCH(D138,'Salary Formula'!E$9:E$13,0),2)+INDEX('Salary Formula'!H$9:I$13,MATCH(E138,'Salary Formula'!H$9:H$13,0),2)</f>
        <v>#N/A</v>
      </c>
      <c r="K138" s="106" t="str">
        <f t="array" ref="K138">INDEX('Salary Formula'!B$27:C$33,MATCH(F138,'Salary Formula'!B$27:B$33,0),2)+(INDEX('Salary Formula'!E$27:F$33,MATCH(F138,'Salary Formula'!B$27:B$33,0),2)*'Salary Formula'!F$25)</f>
        <v>#N/A</v>
      </c>
      <c r="L138" s="107" t="str">
        <f t="array" ref="L138">INDEX('Salary Formula'!H$27:I$29,MATCH(G138,'Salary Formula'!H$27:H$29,0),2)</f>
        <v>#N/A</v>
      </c>
      <c r="M138" s="65" t="str">
        <f t="shared" si="1"/>
        <v>#N/A</v>
      </c>
    </row>
    <row r="139">
      <c r="A139" s="101">
        <f>'Current Individual SalaryEquity'!A151</f>
        <v>132</v>
      </c>
      <c r="B139" s="70" t="str">
        <f>'Current Individual SalaryEquity'!B151</f>
        <v/>
      </c>
      <c r="C139" s="70" t="str">
        <f>'Current Individual SalaryEquity'!C151</f>
        <v/>
      </c>
      <c r="D139" s="70" t="str">
        <f>'Current Individual SalaryEquity'!D151</f>
        <v/>
      </c>
      <c r="E139" s="70" t="str">
        <f>'Current Individual SalaryEquity'!E151</f>
        <v/>
      </c>
      <c r="F139" s="70" t="str">
        <f>'Current Individual SalaryEquity'!F151</f>
        <v/>
      </c>
      <c r="G139" s="70" t="str">
        <f>'Current Individual SalaryEquity'!G151</f>
        <v/>
      </c>
      <c r="H139" s="70" t="str">
        <f>'Current Individual SalaryEquity'!H151</f>
        <v/>
      </c>
      <c r="J139" s="104" t="str">
        <f t="array" ref="J139">INDEX('Salary Formula'!B$9:C$18,MATCH(C139,'Salary Formula'!B$9:B$18,0),2)*INDEX('Salary Formula'!E$9:F$13,MATCH(D139,'Salary Formula'!E$9:E$13,0),2)+INDEX('Salary Formula'!H$9:I$13,MATCH(E139,'Salary Formula'!H$9:H$13,0),2)</f>
        <v>#N/A</v>
      </c>
      <c r="K139" s="106" t="str">
        <f t="array" ref="K139">INDEX('Salary Formula'!B$27:C$33,MATCH(F139,'Salary Formula'!B$27:B$33,0),2)+(INDEX('Salary Formula'!E$27:F$33,MATCH(F139,'Salary Formula'!B$27:B$33,0),2)*'Salary Formula'!F$25)</f>
        <v>#N/A</v>
      </c>
      <c r="L139" s="107" t="str">
        <f t="array" ref="L139">INDEX('Salary Formula'!H$27:I$29,MATCH(G139,'Salary Formula'!H$27:H$29,0),2)</f>
        <v>#N/A</v>
      </c>
      <c r="M139" s="65" t="str">
        <f t="shared" si="1"/>
        <v>#N/A</v>
      </c>
    </row>
    <row r="140">
      <c r="A140" s="101">
        <f>'Current Individual SalaryEquity'!A152</f>
        <v>133</v>
      </c>
      <c r="B140" s="70" t="str">
        <f>'Current Individual SalaryEquity'!B152</f>
        <v/>
      </c>
      <c r="C140" s="70" t="str">
        <f>'Current Individual SalaryEquity'!C152</f>
        <v/>
      </c>
      <c r="D140" s="70" t="str">
        <f>'Current Individual SalaryEquity'!D152</f>
        <v/>
      </c>
      <c r="E140" s="70" t="str">
        <f>'Current Individual SalaryEquity'!E152</f>
        <v/>
      </c>
      <c r="F140" s="70" t="str">
        <f>'Current Individual SalaryEquity'!F152</f>
        <v/>
      </c>
      <c r="G140" s="70" t="str">
        <f>'Current Individual SalaryEquity'!G152</f>
        <v/>
      </c>
      <c r="H140" s="70" t="str">
        <f>'Current Individual SalaryEquity'!H152</f>
        <v/>
      </c>
      <c r="J140" s="104" t="str">
        <f t="array" ref="J140">INDEX('Salary Formula'!B$9:C$18,MATCH(C140,'Salary Formula'!B$9:B$18,0),2)*INDEX('Salary Formula'!E$9:F$13,MATCH(D140,'Salary Formula'!E$9:E$13,0),2)+INDEX('Salary Formula'!H$9:I$13,MATCH(E140,'Salary Formula'!H$9:H$13,0),2)</f>
        <v>#N/A</v>
      </c>
      <c r="K140" s="106" t="str">
        <f t="array" ref="K140">INDEX('Salary Formula'!B$27:C$33,MATCH(F140,'Salary Formula'!B$27:B$33,0),2)+(INDEX('Salary Formula'!E$27:F$33,MATCH(F140,'Salary Formula'!B$27:B$33,0),2)*'Salary Formula'!F$25)</f>
        <v>#N/A</v>
      </c>
      <c r="L140" s="107" t="str">
        <f t="array" ref="L140">INDEX('Salary Formula'!H$27:I$29,MATCH(G140,'Salary Formula'!H$27:H$29,0),2)</f>
        <v>#N/A</v>
      </c>
      <c r="M140" s="65" t="str">
        <f t="shared" si="1"/>
        <v>#N/A</v>
      </c>
    </row>
    <row r="141">
      <c r="A141" s="101">
        <f>'Current Individual SalaryEquity'!A153</f>
        <v>134</v>
      </c>
      <c r="B141" s="70" t="str">
        <f>'Current Individual SalaryEquity'!B153</f>
        <v/>
      </c>
      <c r="C141" s="70" t="str">
        <f>'Current Individual SalaryEquity'!C153</f>
        <v/>
      </c>
      <c r="D141" s="70" t="str">
        <f>'Current Individual SalaryEquity'!D153</f>
        <v/>
      </c>
      <c r="E141" s="70" t="str">
        <f>'Current Individual SalaryEquity'!E153</f>
        <v/>
      </c>
      <c r="F141" s="70" t="str">
        <f>'Current Individual SalaryEquity'!F153</f>
        <v/>
      </c>
      <c r="G141" s="70" t="str">
        <f>'Current Individual SalaryEquity'!G153</f>
        <v/>
      </c>
      <c r="H141" s="70" t="str">
        <f>'Current Individual SalaryEquity'!H153</f>
        <v/>
      </c>
      <c r="J141" s="104" t="str">
        <f t="array" ref="J141">INDEX('Salary Formula'!B$9:C$18,MATCH(C141,'Salary Formula'!B$9:B$18,0),2)*INDEX('Salary Formula'!E$9:F$13,MATCH(D141,'Salary Formula'!E$9:E$13,0),2)+INDEX('Salary Formula'!H$9:I$13,MATCH(E141,'Salary Formula'!H$9:H$13,0),2)</f>
        <v>#N/A</v>
      </c>
      <c r="K141" s="106" t="str">
        <f t="array" ref="K141">INDEX('Salary Formula'!B$27:C$33,MATCH(F141,'Salary Formula'!B$27:B$33,0),2)+(INDEX('Salary Formula'!E$27:F$33,MATCH(F141,'Salary Formula'!B$27:B$33,0),2)*'Salary Formula'!F$25)</f>
        <v>#N/A</v>
      </c>
      <c r="L141" s="107" t="str">
        <f t="array" ref="L141">INDEX('Salary Formula'!H$27:I$29,MATCH(G141,'Salary Formula'!H$27:H$29,0),2)</f>
        <v>#N/A</v>
      </c>
      <c r="M141" s="65" t="str">
        <f t="shared" si="1"/>
        <v>#N/A</v>
      </c>
    </row>
    <row r="142">
      <c r="A142" s="101">
        <f>'Current Individual SalaryEquity'!A154</f>
        <v>135</v>
      </c>
      <c r="B142" s="70" t="str">
        <f>'Current Individual SalaryEquity'!B154</f>
        <v/>
      </c>
      <c r="C142" s="70" t="str">
        <f>'Current Individual SalaryEquity'!C154</f>
        <v/>
      </c>
      <c r="D142" s="70" t="str">
        <f>'Current Individual SalaryEquity'!D154</f>
        <v/>
      </c>
      <c r="E142" s="70" t="str">
        <f>'Current Individual SalaryEquity'!E154</f>
        <v/>
      </c>
      <c r="F142" s="70" t="str">
        <f>'Current Individual SalaryEquity'!F154</f>
        <v/>
      </c>
      <c r="G142" s="70" t="str">
        <f>'Current Individual SalaryEquity'!G154</f>
        <v/>
      </c>
      <c r="H142" s="70" t="str">
        <f>'Current Individual SalaryEquity'!H154</f>
        <v/>
      </c>
      <c r="J142" s="104" t="str">
        <f t="array" ref="J142">INDEX('Salary Formula'!B$9:C$18,MATCH(C142,'Salary Formula'!B$9:B$18,0),2)*INDEX('Salary Formula'!E$9:F$13,MATCH(D142,'Salary Formula'!E$9:E$13,0),2)+INDEX('Salary Formula'!H$9:I$13,MATCH(E142,'Salary Formula'!H$9:H$13,0),2)</f>
        <v>#N/A</v>
      </c>
      <c r="K142" s="106" t="str">
        <f t="array" ref="K142">INDEX('Salary Formula'!B$27:C$33,MATCH(F142,'Salary Formula'!B$27:B$33,0),2)+(INDEX('Salary Formula'!E$27:F$33,MATCH(F142,'Salary Formula'!B$27:B$33,0),2)*'Salary Formula'!F$25)</f>
        <v>#N/A</v>
      </c>
      <c r="L142" s="107" t="str">
        <f t="array" ref="L142">INDEX('Salary Formula'!H$27:I$29,MATCH(G142,'Salary Formula'!H$27:H$29,0),2)</f>
        <v>#N/A</v>
      </c>
      <c r="M142" s="65" t="str">
        <f t="shared" si="1"/>
        <v>#N/A</v>
      </c>
    </row>
    <row r="143">
      <c r="A143" s="101">
        <f>'Current Individual SalaryEquity'!A155</f>
        <v>136</v>
      </c>
      <c r="B143" s="70" t="str">
        <f>'Current Individual SalaryEquity'!B155</f>
        <v/>
      </c>
      <c r="C143" s="70" t="str">
        <f>'Current Individual SalaryEquity'!C155</f>
        <v/>
      </c>
      <c r="D143" s="70" t="str">
        <f>'Current Individual SalaryEquity'!D155</f>
        <v/>
      </c>
      <c r="E143" s="70" t="str">
        <f>'Current Individual SalaryEquity'!E155</f>
        <v/>
      </c>
      <c r="F143" s="70" t="str">
        <f>'Current Individual SalaryEquity'!F155</f>
        <v/>
      </c>
      <c r="G143" s="70" t="str">
        <f>'Current Individual SalaryEquity'!G155</f>
        <v/>
      </c>
      <c r="H143" s="70" t="str">
        <f>'Current Individual SalaryEquity'!H155</f>
        <v/>
      </c>
      <c r="J143" s="104" t="str">
        <f t="array" ref="J143">INDEX('Salary Formula'!B$9:C$18,MATCH(C143,'Salary Formula'!B$9:B$18,0),2)*INDEX('Salary Formula'!E$9:F$13,MATCH(D143,'Salary Formula'!E$9:E$13,0),2)+INDEX('Salary Formula'!H$9:I$13,MATCH(E143,'Salary Formula'!H$9:H$13,0),2)</f>
        <v>#N/A</v>
      </c>
      <c r="K143" s="106" t="str">
        <f t="array" ref="K143">INDEX('Salary Formula'!B$27:C$33,MATCH(F143,'Salary Formula'!B$27:B$33,0),2)+(INDEX('Salary Formula'!E$27:F$33,MATCH(F143,'Salary Formula'!B$27:B$33,0),2)*'Salary Formula'!F$25)</f>
        <v>#N/A</v>
      </c>
      <c r="L143" s="107" t="str">
        <f t="array" ref="L143">INDEX('Salary Formula'!H$27:I$29,MATCH(G143,'Salary Formula'!H$27:H$29,0),2)</f>
        <v>#N/A</v>
      </c>
      <c r="M143" s="65" t="str">
        <f t="shared" si="1"/>
        <v>#N/A</v>
      </c>
    </row>
    <row r="144">
      <c r="A144" s="101">
        <f>'Current Individual SalaryEquity'!A156</f>
        <v>137</v>
      </c>
      <c r="B144" s="70" t="str">
        <f>'Current Individual SalaryEquity'!B156</f>
        <v/>
      </c>
      <c r="C144" s="70" t="str">
        <f>'Current Individual SalaryEquity'!C156</f>
        <v/>
      </c>
      <c r="D144" s="70" t="str">
        <f>'Current Individual SalaryEquity'!D156</f>
        <v/>
      </c>
      <c r="E144" s="70" t="str">
        <f>'Current Individual SalaryEquity'!E156</f>
        <v/>
      </c>
      <c r="F144" s="70" t="str">
        <f>'Current Individual SalaryEquity'!F156</f>
        <v/>
      </c>
      <c r="G144" s="70" t="str">
        <f>'Current Individual SalaryEquity'!G156</f>
        <v/>
      </c>
      <c r="H144" s="70" t="str">
        <f>'Current Individual SalaryEquity'!H156</f>
        <v/>
      </c>
      <c r="J144" s="104" t="str">
        <f t="array" ref="J144">INDEX('Salary Formula'!B$9:C$18,MATCH(C144,'Salary Formula'!B$9:B$18,0),2)*INDEX('Salary Formula'!E$9:F$13,MATCH(D144,'Salary Formula'!E$9:E$13,0),2)+INDEX('Salary Formula'!H$9:I$13,MATCH(E144,'Salary Formula'!H$9:H$13,0),2)</f>
        <v>#N/A</v>
      </c>
      <c r="K144" s="106" t="str">
        <f t="array" ref="K144">INDEX('Salary Formula'!B$27:C$33,MATCH(F144,'Salary Formula'!B$27:B$33,0),2)+(INDEX('Salary Formula'!E$27:F$33,MATCH(F144,'Salary Formula'!B$27:B$33,0),2)*'Salary Formula'!F$25)</f>
        <v>#N/A</v>
      </c>
      <c r="L144" s="107" t="str">
        <f t="array" ref="L144">INDEX('Salary Formula'!H$27:I$29,MATCH(G144,'Salary Formula'!H$27:H$29,0),2)</f>
        <v>#N/A</v>
      </c>
      <c r="M144" s="65" t="str">
        <f t="shared" si="1"/>
        <v>#N/A</v>
      </c>
    </row>
    <row r="145">
      <c r="A145" s="101">
        <f>'Current Individual SalaryEquity'!A157</f>
        <v>138</v>
      </c>
      <c r="B145" s="70" t="str">
        <f>'Current Individual SalaryEquity'!B157</f>
        <v/>
      </c>
      <c r="C145" s="70" t="str">
        <f>'Current Individual SalaryEquity'!C157</f>
        <v/>
      </c>
      <c r="D145" s="70" t="str">
        <f>'Current Individual SalaryEquity'!D157</f>
        <v/>
      </c>
      <c r="E145" s="70" t="str">
        <f>'Current Individual SalaryEquity'!E157</f>
        <v/>
      </c>
      <c r="F145" s="70" t="str">
        <f>'Current Individual SalaryEquity'!F157</f>
        <v/>
      </c>
      <c r="G145" s="70" t="str">
        <f>'Current Individual SalaryEquity'!G157</f>
        <v/>
      </c>
      <c r="H145" s="70" t="str">
        <f>'Current Individual SalaryEquity'!H157</f>
        <v/>
      </c>
      <c r="J145" s="104" t="str">
        <f t="array" ref="J145">INDEX('Salary Formula'!B$9:C$18,MATCH(C145,'Salary Formula'!B$9:B$18,0),2)*INDEX('Salary Formula'!E$9:F$13,MATCH(D145,'Salary Formula'!E$9:E$13,0),2)+INDEX('Salary Formula'!H$9:I$13,MATCH(E145,'Salary Formula'!H$9:H$13,0),2)</f>
        <v>#N/A</v>
      </c>
      <c r="K145" s="106" t="str">
        <f t="array" ref="K145">INDEX('Salary Formula'!B$27:C$33,MATCH(F145,'Salary Formula'!B$27:B$33,0),2)+(INDEX('Salary Formula'!E$27:F$33,MATCH(F145,'Salary Formula'!B$27:B$33,0),2)*'Salary Formula'!F$25)</f>
        <v>#N/A</v>
      </c>
      <c r="L145" s="107" t="str">
        <f t="array" ref="L145">INDEX('Salary Formula'!H$27:I$29,MATCH(G145,'Salary Formula'!H$27:H$29,0),2)</f>
        <v>#N/A</v>
      </c>
      <c r="M145" s="65" t="str">
        <f t="shared" si="1"/>
        <v>#N/A</v>
      </c>
    </row>
    <row r="146">
      <c r="A146" s="101">
        <f>'Current Individual SalaryEquity'!A158</f>
        <v>139</v>
      </c>
      <c r="B146" s="70" t="str">
        <f>'Current Individual SalaryEquity'!B158</f>
        <v/>
      </c>
      <c r="C146" s="70" t="str">
        <f>'Current Individual SalaryEquity'!C158</f>
        <v/>
      </c>
      <c r="D146" s="70" t="str">
        <f>'Current Individual SalaryEquity'!D158</f>
        <v/>
      </c>
      <c r="E146" s="70" t="str">
        <f>'Current Individual SalaryEquity'!E158</f>
        <v/>
      </c>
      <c r="F146" s="70" t="str">
        <f>'Current Individual SalaryEquity'!F158</f>
        <v/>
      </c>
      <c r="G146" s="70" t="str">
        <f>'Current Individual SalaryEquity'!G158</f>
        <v/>
      </c>
      <c r="H146" s="70" t="str">
        <f>'Current Individual SalaryEquity'!H158</f>
        <v/>
      </c>
      <c r="J146" s="104" t="str">
        <f t="array" ref="J146">INDEX('Salary Formula'!B$9:C$18,MATCH(C146,'Salary Formula'!B$9:B$18,0),2)*INDEX('Salary Formula'!E$9:F$13,MATCH(D146,'Salary Formula'!E$9:E$13,0),2)+INDEX('Salary Formula'!H$9:I$13,MATCH(E146,'Salary Formula'!H$9:H$13,0),2)</f>
        <v>#N/A</v>
      </c>
      <c r="K146" s="106" t="str">
        <f t="array" ref="K146">INDEX('Salary Formula'!B$27:C$33,MATCH(F146,'Salary Formula'!B$27:B$33,0),2)+(INDEX('Salary Formula'!E$27:F$33,MATCH(F146,'Salary Formula'!B$27:B$33,0),2)*'Salary Formula'!F$25)</f>
        <v>#N/A</v>
      </c>
      <c r="L146" s="107" t="str">
        <f t="array" ref="L146">INDEX('Salary Formula'!H$27:I$29,MATCH(G146,'Salary Formula'!H$27:H$29,0),2)</f>
        <v>#N/A</v>
      </c>
      <c r="M146" s="65" t="str">
        <f t="shared" si="1"/>
        <v>#N/A</v>
      </c>
    </row>
    <row r="147">
      <c r="A147" s="101">
        <f>'Current Individual SalaryEquity'!A159</f>
        <v>140</v>
      </c>
      <c r="B147" s="70" t="str">
        <f>'Current Individual SalaryEquity'!B159</f>
        <v/>
      </c>
      <c r="C147" s="70" t="str">
        <f>'Current Individual SalaryEquity'!C159</f>
        <v/>
      </c>
      <c r="D147" s="70" t="str">
        <f>'Current Individual SalaryEquity'!D159</f>
        <v/>
      </c>
      <c r="E147" s="70" t="str">
        <f>'Current Individual SalaryEquity'!E159</f>
        <v/>
      </c>
      <c r="F147" s="70" t="str">
        <f>'Current Individual SalaryEquity'!F159</f>
        <v/>
      </c>
      <c r="G147" s="70" t="str">
        <f>'Current Individual SalaryEquity'!G159</f>
        <v/>
      </c>
      <c r="H147" s="70" t="str">
        <f>'Current Individual SalaryEquity'!H159</f>
        <v/>
      </c>
      <c r="J147" s="104" t="str">
        <f t="array" ref="J147">INDEX('Salary Formula'!B$9:C$18,MATCH(C147,'Salary Formula'!B$9:B$18,0),2)*INDEX('Salary Formula'!E$9:F$13,MATCH(D147,'Salary Formula'!E$9:E$13,0),2)+INDEX('Salary Formula'!H$9:I$13,MATCH(E147,'Salary Formula'!H$9:H$13,0),2)</f>
        <v>#N/A</v>
      </c>
      <c r="K147" s="106" t="str">
        <f t="array" ref="K147">INDEX('Salary Formula'!B$27:C$33,MATCH(F147,'Salary Formula'!B$27:B$33,0),2)+(INDEX('Salary Formula'!E$27:F$33,MATCH(F147,'Salary Formula'!B$27:B$33,0),2)*'Salary Formula'!F$25)</f>
        <v>#N/A</v>
      </c>
      <c r="L147" s="107" t="str">
        <f t="array" ref="L147">INDEX('Salary Formula'!H$27:I$29,MATCH(G147,'Salary Formula'!H$27:H$29,0),2)</f>
        <v>#N/A</v>
      </c>
      <c r="M147" s="65" t="str">
        <f t="shared" si="1"/>
        <v>#N/A</v>
      </c>
    </row>
    <row r="148">
      <c r="A148" s="101">
        <f>'Current Individual SalaryEquity'!A160</f>
        <v>141</v>
      </c>
      <c r="B148" s="70" t="str">
        <f>'Current Individual SalaryEquity'!B160</f>
        <v/>
      </c>
      <c r="C148" s="70" t="str">
        <f>'Current Individual SalaryEquity'!C160</f>
        <v/>
      </c>
      <c r="D148" s="70" t="str">
        <f>'Current Individual SalaryEquity'!D160</f>
        <v/>
      </c>
      <c r="E148" s="70" t="str">
        <f>'Current Individual SalaryEquity'!E160</f>
        <v/>
      </c>
      <c r="F148" s="70" t="str">
        <f>'Current Individual SalaryEquity'!F160</f>
        <v/>
      </c>
      <c r="G148" s="70" t="str">
        <f>'Current Individual SalaryEquity'!G160</f>
        <v/>
      </c>
      <c r="H148" s="70" t="str">
        <f>'Current Individual SalaryEquity'!H160</f>
        <v/>
      </c>
      <c r="J148" s="104" t="str">
        <f t="array" ref="J148">INDEX('Salary Formula'!B$9:C$18,MATCH(C148,'Salary Formula'!B$9:B$18,0),2)*INDEX('Salary Formula'!E$9:F$13,MATCH(D148,'Salary Formula'!E$9:E$13,0),2)+INDEX('Salary Formula'!H$9:I$13,MATCH(E148,'Salary Formula'!H$9:H$13,0),2)</f>
        <v>#N/A</v>
      </c>
      <c r="K148" s="106" t="str">
        <f t="array" ref="K148">INDEX('Salary Formula'!B$27:C$33,MATCH(F148,'Salary Formula'!B$27:B$33,0),2)+(INDEX('Salary Formula'!E$27:F$33,MATCH(F148,'Salary Formula'!B$27:B$33,0),2)*'Salary Formula'!F$25)</f>
        <v>#N/A</v>
      </c>
      <c r="L148" s="107" t="str">
        <f t="array" ref="L148">INDEX('Salary Formula'!H$27:I$29,MATCH(G148,'Salary Formula'!H$27:H$29,0),2)</f>
        <v>#N/A</v>
      </c>
      <c r="M148" s="65" t="str">
        <f t="shared" si="1"/>
        <v>#N/A</v>
      </c>
    </row>
    <row r="149">
      <c r="A149" s="101">
        <f>'Current Individual SalaryEquity'!A161</f>
        <v>142</v>
      </c>
      <c r="B149" s="70" t="str">
        <f>'Current Individual SalaryEquity'!B161</f>
        <v/>
      </c>
      <c r="C149" s="70" t="str">
        <f>'Current Individual SalaryEquity'!C161</f>
        <v/>
      </c>
      <c r="D149" s="70" t="str">
        <f>'Current Individual SalaryEquity'!D161</f>
        <v/>
      </c>
      <c r="E149" s="70" t="str">
        <f>'Current Individual SalaryEquity'!E161</f>
        <v/>
      </c>
      <c r="F149" s="70" t="str">
        <f>'Current Individual SalaryEquity'!F161</f>
        <v/>
      </c>
      <c r="G149" s="70" t="str">
        <f>'Current Individual SalaryEquity'!G161</f>
        <v/>
      </c>
      <c r="H149" s="70" t="str">
        <f>'Current Individual SalaryEquity'!H161</f>
        <v/>
      </c>
      <c r="J149" s="104" t="str">
        <f t="array" ref="J149">INDEX('Salary Formula'!B$9:C$18,MATCH(C149,'Salary Formula'!B$9:B$18,0),2)*INDEX('Salary Formula'!E$9:F$13,MATCH(D149,'Salary Formula'!E$9:E$13,0),2)+INDEX('Salary Formula'!H$9:I$13,MATCH(E149,'Salary Formula'!H$9:H$13,0),2)</f>
        <v>#N/A</v>
      </c>
      <c r="K149" s="106" t="str">
        <f t="array" ref="K149">INDEX('Salary Formula'!B$27:C$33,MATCH(F149,'Salary Formula'!B$27:B$33,0),2)+(INDEX('Salary Formula'!E$27:F$33,MATCH(F149,'Salary Formula'!B$27:B$33,0),2)*'Salary Formula'!F$25)</f>
        <v>#N/A</v>
      </c>
      <c r="L149" s="107" t="str">
        <f t="array" ref="L149">INDEX('Salary Formula'!H$27:I$29,MATCH(G149,'Salary Formula'!H$27:H$29,0),2)</f>
        <v>#N/A</v>
      </c>
      <c r="M149" s="65" t="str">
        <f t="shared" si="1"/>
        <v>#N/A</v>
      </c>
    </row>
    <row r="150">
      <c r="A150" s="101">
        <f>'Current Individual SalaryEquity'!A162</f>
        <v>143</v>
      </c>
      <c r="B150" s="70" t="str">
        <f>'Current Individual SalaryEquity'!B162</f>
        <v/>
      </c>
      <c r="C150" s="70" t="str">
        <f>'Current Individual SalaryEquity'!C162</f>
        <v/>
      </c>
      <c r="D150" s="70" t="str">
        <f>'Current Individual SalaryEquity'!D162</f>
        <v/>
      </c>
      <c r="E150" s="70" t="str">
        <f>'Current Individual SalaryEquity'!E162</f>
        <v/>
      </c>
      <c r="F150" s="70" t="str">
        <f>'Current Individual SalaryEquity'!F162</f>
        <v/>
      </c>
      <c r="G150" s="70" t="str">
        <f>'Current Individual SalaryEquity'!G162</f>
        <v/>
      </c>
      <c r="H150" s="70" t="str">
        <f>'Current Individual SalaryEquity'!H162</f>
        <v/>
      </c>
      <c r="J150" s="104" t="str">
        <f t="array" ref="J150">INDEX('Salary Formula'!B$9:C$18,MATCH(C150,'Salary Formula'!B$9:B$18,0),2)*INDEX('Salary Formula'!E$9:F$13,MATCH(D150,'Salary Formula'!E$9:E$13,0),2)+INDEX('Salary Formula'!H$9:I$13,MATCH(E150,'Salary Formula'!H$9:H$13,0),2)</f>
        <v>#N/A</v>
      </c>
      <c r="K150" s="106" t="str">
        <f t="array" ref="K150">INDEX('Salary Formula'!B$27:C$33,MATCH(F150,'Salary Formula'!B$27:B$33,0),2)+(INDEX('Salary Formula'!E$27:F$33,MATCH(F150,'Salary Formula'!B$27:B$33,0),2)*'Salary Formula'!F$25)</f>
        <v>#N/A</v>
      </c>
      <c r="L150" s="107" t="str">
        <f t="array" ref="L150">INDEX('Salary Formula'!H$27:I$29,MATCH(G150,'Salary Formula'!H$27:H$29,0),2)</f>
        <v>#N/A</v>
      </c>
      <c r="M150" s="65" t="str">
        <f t="shared" si="1"/>
        <v>#N/A</v>
      </c>
    </row>
    <row r="151">
      <c r="A151" s="101">
        <f>'Current Individual SalaryEquity'!A163</f>
        <v>144</v>
      </c>
      <c r="B151" s="70" t="str">
        <f>'Current Individual SalaryEquity'!B163</f>
        <v/>
      </c>
      <c r="C151" s="70" t="str">
        <f>'Current Individual SalaryEquity'!C163</f>
        <v/>
      </c>
      <c r="D151" s="70" t="str">
        <f>'Current Individual SalaryEquity'!D163</f>
        <v/>
      </c>
      <c r="E151" s="70" t="str">
        <f>'Current Individual SalaryEquity'!E163</f>
        <v/>
      </c>
      <c r="F151" s="70" t="str">
        <f>'Current Individual SalaryEquity'!F163</f>
        <v/>
      </c>
      <c r="G151" s="70" t="str">
        <f>'Current Individual SalaryEquity'!G163</f>
        <v/>
      </c>
      <c r="H151" s="70" t="str">
        <f>'Current Individual SalaryEquity'!H163</f>
        <v/>
      </c>
      <c r="J151" s="104" t="str">
        <f t="array" ref="J151">INDEX('Salary Formula'!B$9:C$18,MATCH(C151,'Salary Formula'!B$9:B$18,0),2)*INDEX('Salary Formula'!E$9:F$13,MATCH(D151,'Salary Formula'!E$9:E$13,0),2)+INDEX('Salary Formula'!H$9:I$13,MATCH(E151,'Salary Formula'!H$9:H$13,0),2)</f>
        <v>#N/A</v>
      </c>
      <c r="K151" s="106" t="str">
        <f t="array" ref="K151">INDEX('Salary Formula'!B$27:C$33,MATCH(F151,'Salary Formula'!B$27:B$33,0),2)+(INDEX('Salary Formula'!E$27:F$33,MATCH(F151,'Salary Formula'!B$27:B$33,0),2)*'Salary Formula'!F$25)</f>
        <v>#N/A</v>
      </c>
      <c r="L151" s="107" t="str">
        <f t="array" ref="L151">INDEX('Salary Formula'!H$27:I$29,MATCH(G151,'Salary Formula'!H$27:H$29,0),2)</f>
        <v>#N/A</v>
      </c>
      <c r="M151" s="65" t="str">
        <f t="shared" si="1"/>
        <v>#N/A</v>
      </c>
    </row>
    <row r="152">
      <c r="A152" s="101">
        <f>'Current Individual SalaryEquity'!A164</f>
        <v>145</v>
      </c>
      <c r="B152" s="70" t="str">
        <f>'Current Individual SalaryEquity'!B164</f>
        <v/>
      </c>
      <c r="C152" s="70" t="str">
        <f>'Current Individual SalaryEquity'!C164</f>
        <v/>
      </c>
      <c r="D152" s="70" t="str">
        <f>'Current Individual SalaryEquity'!D164</f>
        <v/>
      </c>
      <c r="E152" s="70" t="str">
        <f>'Current Individual SalaryEquity'!E164</f>
        <v/>
      </c>
      <c r="F152" s="70" t="str">
        <f>'Current Individual SalaryEquity'!F164</f>
        <v/>
      </c>
      <c r="G152" s="70" t="str">
        <f>'Current Individual SalaryEquity'!G164</f>
        <v/>
      </c>
      <c r="H152" s="70" t="str">
        <f>'Current Individual SalaryEquity'!H164</f>
        <v/>
      </c>
      <c r="J152" s="104" t="str">
        <f t="array" ref="J152">INDEX('Salary Formula'!B$9:C$18,MATCH(C152,'Salary Formula'!B$9:B$18,0),2)*INDEX('Salary Formula'!E$9:F$13,MATCH(D152,'Salary Formula'!E$9:E$13,0),2)+INDEX('Salary Formula'!H$9:I$13,MATCH(E152,'Salary Formula'!H$9:H$13,0),2)</f>
        <v>#N/A</v>
      </c>
      <c r="K152" s="106" t="str">
        <f t="array" ref="K152">INDEX('Salary Formula'!B$27:C$33,MATCH(F152,'Salary Formula'!B$27:B$33,0),2)+(INDEX('Salary Formula'!E$27:F$33,MATCH(F152,'Salary Formula'!B$27:B$33,0),2)*'Salary Formula'!F$25)</f>
        <v>#N/A</v>
      </c>
      <c r="L152" s="107" t="str">
        <f t="array" ref="L152">INDEX('Salary Formula'!H$27:I$29,MATCH(G152,'Salary Formula'!H$27:H$29,0),2)</f>
        <v>#N/A</v>
      </c>
      <c r="M152" s="65" t="str">
        <f t="shared" si="1"/>
        <v>#N/A</v>
      </c>
    </row>
    <row r="153">
      <c r="A153" s="101">
        <f>'Current Individual SalaryEquity'!A165</f>
        <v>146</v>
      </c>
      <c r="B153" s="70" t="str">
        <f>'Current Individual SalaryEquity'!B165</f>
        <v/>
      </c>
      <c r="C153" s="70" t="str">
        <f>'Current Individual SalaryEquity'!C165</f>
        <v/>
      </c>
      <c r="D153" s="70" t="str">
        <f>'Current Individual SalaryEquity'!D165</f>
        <v/>
      </c>
      <c r="E153" s="70" t="str">
        <f>'Current Individual SalaryEquity'!E165</f>
        <v/>
      </c>
      <c r="F153" s="70" t="str">
        <f>'Current Individual SalaryEquity'!F165</f>
        <v/>
      </c>
      <c r="G153" s="70" t="str">
        <f>'Current Individual SalaryEquity'!G165</f>
        <v/>
      </c>
      <c r="H153" s="70" t="str">
        <f>'Current Individual SalaryEquity'!H165</f>
        <v/>
      </c>
      <c r="J153" s="104" t="str">
        <f t="array" ref="J153">INDEX('Salary Formula'!B$9:C$18,MATCH(C153,'Salary Formula'!B$9:B$18,0),2)*INDEX('Salary Formula'!E$9:F$13,MATCH(D153,'Salary Formula'!E$9:E$13,0),2)+INDEX('Salary Formula'!H$9:I$13,MATCH(E153,'Salary Formula'!H$9:H$13,0),2)</f>
        <v>#N/A</v>
      </c>
      <c r="K153" s="106" t="str">
        <f t="array" ref="K153">INDEX('Salary Formula'!B$27:C$33,MATCH(F153,'Salary Formula'!B$27:B$33,0),2)+(INDEX('Salary Formula'!E$27:F$33,MATCH(F153,'Salary Formula'!B$27:B$33,0),2)*'Salary Formula'!F$25)</f>
        <v>#N/A</v>
      </c>
      <c r="L153" s="107" t="str">
        <f t="array" ref="L153">INDEX('Salary Formula'!H$27:I$29,MATCH(G153,'Salary Formula'!H$27:H$29,0),2)</f>
        <v>#N/A</v>
      </c>
      <c r="M153" s="65" t="str">
        <f t="shared" si="1"/>
        <v>#N/A</v>
      </c>
    </row>
    <row r="154">
      <c r="A154" s="101">
        <f>'Current Individual SalaryEquity'!A166</f>
        <v>147</v>
      </c>
      <c r="B154" s="70" t="str">
        <f>'Current Individual SalaryEquity'!B166</f>
        <v/>
      </c>
      <c r="C154" s="70" t="str">
        <f>'Current Individual SalaryEquity'!C166</f>
        <v/>
      </c>
      <c r="D154" s="70" t="str">
        <f>'Current Individual SalaryEquity'!D166</f>
        <v/>
      </c>
      <c r="E154" s="70" t="str">
        <f>'Current Individual SalaryEquity'!E166</f>
        <v/>
      </c>
      <c r="F154" s="70" t="str">
        <f>'Current Individual SalaryEquity'!F166</f>
        <v/>
      </c>
      <c r="G154" s="70" t="str">
        <f>'Current Individual SalaryEquity'!G166</f>
        <v/>
      </c>
      <c r="H154" s="70" t="str">
        <f>'Current Individual SalaryEquity'!H166</f>
        <v/>
      </c>
      <c r="J154" s="104" t="str">
        <f t="array" ref="J154">INDEX('Salary Formula'!B$9:C$18,MATCH(C154,'Salary Formula'!B$9:B$18,0),2)*INDEX('Salary Formula'!E$9:F$13,MATCH(D154,'Salary Formula'!E$9:E$13,0),2)+INDEX('Salary Formula'!H$9:I$13,MATCH(E154,'Salary Formula'!H$9:H$13,0),2)</f>
        <v>#N/A</v>
      </c>
      <c r="K154" s="106" t="str">
        <f t="array" ref="K154">INDEX('Salary Formula'!B$27:C$33,MATCH(F154,'Salary Formula'!B$27:B$33,0),2)+(INDEX('Salary Formula'!E$27:F$33,MATCH(F154,'Salary Formula'!B$27:B$33,0),2)*'Salary Formula'!F$25)</f>
        <v>#N/A</v>
      </c>
      <c r="L154" s="107" t="str">
        <f t="array" ref="L154">INDEX('Salary Formula'!H$27:I$29,MATCH(G154,'Salary Formula'!H$27:H$29,0),2)</f>
        <v>#N/A</v>
      </c>
      <c r="M154" s="65" t="str">
        <f t="shared" si="1"/>
        <v>#N/A</v>
      </c>
    </row>
    <row r="155">
      <c r="A155" s="101">
        <f>'Current Individual SalaryEquity'!A167</f>
        <v>148</v>
      </c>
      <c r="B155" s="70" t="str">
        <f>'Current Individual SalaryEquity'!B167</f>
        <v/>
      </c>
      <c r="C155" s="70" t="str">
        <f>'Current Individual SalaryEquity'!C167</f>
        <v/>
      </c>
      <c r="D155" s="70" t="str">
        <f>'Current Individual SalaryEquity'!D167</f>
        <v/>
      </c>
      <c r="E155" s="70" t="str">
        <f>'Current Individual SalaryEquity'!E167</f>
        <v/>
      </c>
      <c r="F155" s="70" t="str">
        <f>'Current Individual SalaryEquity'!F167</f>
        <v/>
      </c>
      <c r="G155" s="70" t="str">
        <f>'Current Individual SalaryEquity'!G167</f>
        <v/>
      </c>
      <c r="H155" s="70" t="str">
        <f>'Current Individual SalaryEquity'!H167</f>
        <v/>
      </c>
      <c r="J155" s="104" t="str">
        <f t="array" ref="J155">INDEX('Salary Formula'!B$9:C$18,MATCH(C155,'Salary Formula'!B$9:B$18,0),2)*INDEX('Salary Formula'!E$9:F$13,MATCH(D155,'Salary Formula'!E$9:E$13,0),2)+INDEX('Salary Formula'!H$9:I$13,MATCH(E155,'Salary Formula'!H$9:H$13,0),2)</f>
        <v>#N/A</v>
      </c>
      <c r="K155" s="106" t="str">
        <f t="array" ref="K155">INDEX('Salary Formula'!B$27:C$33,MATCH(F155,'Salary Formula'!B$27:B$33,0),2)+(INDEX('Salary Formula'!E$27:F$33,MATCH(F155,'Salary Formula'!B$27:B$33,0),2)*'Salary Formula'!F$25)</f>
        <v>#N/A</v>
      </c>
      <c r="L155" s="107" t="str">
        <f t="array" ref="L155">INDEX('Salary Formula'!H$27:I$29,MATCH(G155,'Salary Formula'!H$27:H$29,0),2)</f>
        <v>#N/A</v>
      </c>
      <c r="M155" s="65" t="str">
        <f t="shared" si="1"/>
        <v>#N/A</v>
      </c>
    </row>
    <row r="156">
      <c r="A156" s="101">
        <f>'Current Individual SalaryEquity'!A168</f>
        <v>149</v>
      </c>
      <c r="B156" s="70" t="str">
        <f>'Current Individual SalaryEquity'!B168</f>
        <v/>
      </c>
      <c r="C156" s="70" t="str">
        <f>'Current Individual SalaryEquity'!C168</f>
        <v/>
      </c>
      <c r="D156" s="70" t="str">
        <f>'Current Individual SalaryEquity'!D168</f>
        <v/>
      </c>
      <c r="E156" s="70" t="str">
        <f>'Current Individual SalaryEquity'!E168</f>
        <v/>
      </c>
      <c r="F156" s="70" t="str">
        <f>'Current Individual SalaryEquity'!F168</f>
        <v/>
      </c>
      <c r="G156" s="70" t="str">
        <f>'Current Individual SalaryEquity'!G168</f>
        <v/>
      </c>
      <c r="H156" s="70" t="str">
        <f>'Current Individual SalaryEquity'!H168</f>
        <v/>
      </c>
      <c r="J156" s="104" t="str">
        <f t="array" ref="J156">INDEX('Salary Formula'!B$9:C$18,MATCH(C156,'Salary Formula'!B$9:B$18,0),2)*INDEX('Salary Formula'!E$9:F$13,MATCH(D156,'Salary Formula'!E$9:E$13,0),2)+INDEX('Salary Formula'!H$9:I$13,MATCH(E156,'Salary Formula'!H$9:H$13,0),2)</f>
        <v>#N/A</v>
      </c>
      <c r="K156" s="106" t="str">
        <f t="array" ref="K156">INDEX('Salary Formula'!B$27:C$33,MATCH(F156,'Salary Formula'!B$27:B$33,0),2)+(INDEX('Salary Formula'!E$27:F$33,MATCH(F156,'Salary Formula'!B$27:B$33,0),2)*'Salary Formula'!F$25)</f>
        <v>#N/A</v>
      </c>
      <c r="L156" s="107" t="str">
        <f t="array" ref="L156">INDEX('Salary Formula'!H$27:I$29,MATCH(G156,'Salary Formula'!H$27:H$29,0),2)</f>
        <v>#N/A</v>
      </c>
      <c r="M156" s="65" t="str">
        <f t="shared" si="1"/>
        <v>#N/A</v>
      </c>
    </row>
    <row r="157">
      <c r="A157" s="101">
        <f>'Current Individual SalaryEquity'!A169</f>
        <v>150</v>
      </c>
      <c r="B157" s="70" t="str">
        <f>'Current Individual SalaryEquity'!B169</f>
        <v/>
      </c>
      <c r="C157" s="70" t="str">
        <f>'Current Individual SalaryEquity'!C169</f>
        <v/>
      </c>
      <c r="D157" s="70" t="str">
        <f>'Current Individual SalaryEquity'!D169</f>
        <v/>
      </c>
      <c r="E157" s="70" t="str">
        <f>'Current Individual SalaryEquity'!E169</f>
        <v/>
      </c>
      <c r="F157" s="70" t="str">
        <f>'Current Individual SalaryEquity'!F169</f>
        <v/>
      </c>
      <c r="G157" s="70" t="str">
        <f>'Current Individual SalaryEquity'!G169</f>
        <v/>
      </c>
      <c r="H157" s="70" t="str">
        <f>'Current Individual SalaryEquity'!H169</f>
        <v/>
      </c>
      <c r="J157" s="104" t="str">
        <f t="array" ref="J157">INDEX('Salary Formula'!B$9:C$18,MATCH(C157,'Salary Formula'!B$9:B$18,0),2)*INDEX('Salary Formula'!E$9:F$13,MATCH(D157,'Salary Formula'!E$9:E$13,0),2)+INDEX('Salary Formula'!H$9:I$13,MATCH(E157,'Salary Formula'!H$9:H$13,0),2)</f>
        <v>#N/A</v>
      </c>
      <c r="K157" s="106" t="str">
        <f t="array" ref="K157">INDEX('Salary Formula'!B$27:C$33,MATCH(F157,'Salary Formula'!B$27:B$33,0),2)+(INDEX('Salary Formula'!E$27:F$33,MATCH(F157,'Salary Formula'!B$27:B$33,0),2)*'Salary Formula'!F$25)</f>
        <v>#N/A</v>
      </c>
      <c r="L157" s="107" t="str">
        <f t="array" ref="L157">INDEX('Salary Formula'!H$27:I$29,MATCH(G157,'Salary Formula'!H$27:H$29,0),2)</f>
        <v>#N/A</v>
      </c>
      <c r="M157" s="65" t="str">
        <f t="shared" si="1"/>
        <v>#N/A</v>
      </c>
    </row>
    <row r="158">
      <c r="A158" s="101">
        <f>'Current Individual SalaryEquity'!A170</f>
        <v>151</v>
      </c>
      <c r="B158" s="70" t="str">
        <f>'Current Individual SalaryEquity'!B170</f>
        <v/>
      </c>
      <c r="C158" s="70" t="str">
        <f>'Current Individual SalaryEquity'!C170</f>
        <v/>
      </c>
      <c r="D158" s="70" t="str">
        <f>'Current Individual SalaryEquity'!D170</f>
        <v/>
      </c>
      <c r="E158" s="70" t="str">
        <f>'Current Individual SalaryEquity'!E170</f>
        <v/>
      </c>
      <c r="F158" s="70" t="str">
        <f>'Current Individual SalaryEquity'!F170</f>
        <v/>
      </c>
      <c r="G158" s="70" t="str">
        <f>'Current Individual SalaryEquity'!G170</f>
        <v/>
      </c>
      <c r="H158" s="70" t="str">
        <f>'Current Individual SalaryEquity'!H170</f>
        <v/>
      </c>
      <c r="J158" s="104" t="str">
        <f t="array" ref="J158">INDEX('Salary Formula'!B$9:C$18,MATCH(C158,'Salary Formula'!B$9:B$18,0),2)*INDEX('Salary Formula'!E$9:F$13,MATCH(D158,'Salary Formula'!E$9:E$13,0),2)+INDEX('Salary Formula'!H$9:I$13,MATCH(E158,'Salary Formula'!H$9:H$13,0),2)</f>
        <v>#N/A</v>
      </c>
      <c r="K158" s="106" t="str">
        <f t="array" ref="K158">INDEX('Salary Formula'!B$27:C$33,MATCH(F158,'Salary Formula'!B$27:B$33,0),2)+(INDEX('Salary Formula'!E$27:F$33,MATCH(F158,'Salary Formula'!B$27:B$33,0),2)*'Salary Formula'!F$25)</f>
        <v>#N/A</v>
      </c>
      <c r="L158" s="107" t="str">
        <f t="array" ref="L158">INDEX('Salary Formula'!H$27:I$29,MATCH(G158,'Salary Formula'!H$27:H$29,0),2)</f>
        <v>#N/A</v>
      </c>
      <c r="M158" s="65" t="str">
        <f t="shared" si="1"/>
        <v>#N/A</v>
      </c>
    </row>
    <row r="159">
      <c r="A159" s="101">
        <f>'Current Individual SalaryEquity'!A171</f>
        <v>152</v>
      </c>
      <c r="B159" s="70" t="str">
        <f>'Current Individual SalaryEquity'!B171</f>
        <v/>
      </c>
      <c r="C159" s="70" t="str">
        <f>'Current Individual SalaryEquity'!C171</f>
        <v/>
      </c>
      <c r="D159" s="70" t="str">
        <f>'Current Individual SalaryEquity'!D171</f>
        <v/>
      </c>
      <c r="E159" s="70" t="str">
        <f>'Current Individual SalaryEquity'!E171</f>
        <v/>
      </c>
      <c r="F159" s="70" t="str">
        <f>'Current Individual SalaryEquity'!F171</f>
        <v/>
      </c>
      <c r="G159" s="70" t="str">
        <f>'Current Individual SalaryEquity'!G171</f>
        <v/>
      </c>
      <c r="H159" s="70" t="str">
        <f>'Current Individual SalaryEquity'!H171</f>
        <v/>
      </c>
      <c r="J159" s="104" t="str">
        <f t="array" ref="J159">INDEX('Salary Formula'!B$9:C$18,MATCH(C159,'Salary Formula'!B$9:B$18,0),2)*INDEX('Salary Formula'!E$9:F$13,MATCH(D159,'Salary Formula'!E$9:E$13,0),2)+INDEX('Salary Formula'!H$9:I$13,MATCH(E159,'Salary Formula'!H$9:H$13,0),2)</f>
        <v>#N/A</v>
      </c>
      <c r="K159" s="106" t="str">
        <f t="array" ref="K159">INDEX('Salary Formula'!B$27:C$33,MATCH(F159,'Salary Formula'!B$27:B$33,0),2)+(INDEX('Salary Formula'!E$27:F$33,MATCH(F159,'Salary Formula'!B$27:B$33,0),2)*'Salary Formula'!F$25)</f>
        <v>#N/A</v>
      </c>
      <c r="L159" s="107" t="str">
        <f t="array" ref="L159">INDEX('Salary Formula'!H$27:I$29,MATCH(G159,'Salary Formula'!H$27:H$29,0),2)</f>
        <v>#N/A</v>
      </c>
      <c r="M159" s="65" t="str">
        <f t="shared" si="1"/>
        <v>#N/A</v>
      </c>
    </row>
    <row r="160">
      <c r="A160" s="101">
        <f>'Current Individual SalaryEquity'!A172</f>
        <v>153</v>
      </c>
      <c r="B160" s="70" t="str">
        <f>'Current Individual SalaryEquity'!B172</f>
        <v/>
      </c>
      <c r="C160" s="70" t="str">
        <f>'Current Individual SalaryEquity'!C172</f>
        <v/>
      </c>
      <c r="D160" s="70" t="str">
        <f>'Current Individual SalaryEquity'!D172</f>
        <v/>
      </c>
      <c r="E160" s="70" t="str">
        <f>'Current Individual SalaryEquity'!E172</f>
        <v/>
      </c>
      <c r="F160" s="70" t="str">
        <f>'Current Individual SalaryEquity'!F172</f>
        <v/>
      </c>
      <c r="G160" s="70" t="str">
        <f>'Current Individual SalaryEquity'!G172</f>
        <v/>
      </c>
      <c r="H160" s="70" t="str">
        <f>'Current Individual SalaryEquity'!H172</f>
        <v/>
      </c>
      <c r="J160" s="104" t="str">
        <f t="array" ref="J160">INDEX('Salary Formula'!B$9:C$18,MATCH(C160,'Salary Formula'!B$9:B$18,0),2)*INDEX('Salary Formula'!E$9:F$13,MATCH(D160,'Salary Formula'!E$9:E$13,0),2)+INDEX('Salary Formula'!H$9:I$13,MATCH(E160,'Salary Formula'!H$9:H$13,0),2)</f>
        <v>#N/A</v>
      </c>
      <c r="K160" s="106" t="str">
        <f t="array" ref="K160">INDEX('Salary Formula'!B$27:C$33,MATCH(F160,'Salary Formula'!B$27:B$33,0),2)+(INDEX('Salary Formula'!E$27:F$33,MATCH(F160,'Salary Formula'!B$27:B$33,0),2)*'Salary Formula'!F$25)</f>
        <v>#N/A</v>
      </c>
      <c r="L160" s="107" t="str">
        <f t="array" ref="L160">INDEX('Salary Formula'!H$27:I$29,MATCH(G160,'Salary Formula'!H$27:H$29,0),2)</f>
        <v>#N/A</v>
      </c>
      <c r="M160" s="65" t="str">
        <f t="shared" si="1"/>
        <v>#N/A</v>
      </c>
    </row>
    <row r="161">
      <c r="A161" s="101">
        <f>'Current Individual SalaryEquity'!A173</f>
        <v>154</v>
      </c>
      <c r="B161" s="70" t="str">
        <f>'Current Individual SalaryEquity'!B173</f>
        <v/>
      </c>
      <c r="C161" s="70" t="str">
        <f>'Current Individual SalaryEquity'!C173</f>
        <v/>
      </c>
      <c r="D161" s="70" t="str">
        <f>'Current Individual SalaryEquity'!D173</f>
        <v/>
      </c>
      <c r="E161" s="70" t="str">
        <f>'Current Individual SalaryEquity'!E173</f>
        <v/>
      </c>
      <c r="F161" s="70" t="str">
        <f>'Current Individual SalaryEquity'!F173</f>
        <v/>
      </c>
      <c r="G161" s="70" t="str">
        <f>'Current Individual SalaryEquity'!G173</f>
        <v/>
      </c>
      <c r="H161" s="70" t="str">
        <f>'Current Individual SalaryEquity'!H173</f>
        <v/>
      </c>
      <c r="J161" s="104" t="str">
        <f t="array" ref="J161">INDEX('Salary Formula'!B$9:C$18,MATCH(C161,'Salary Formula'!B$9:B$18,0),2)*INDEX('Salary Formula'!E$9:F$13,MATCH(D161,'Salary Formula'!E$9:E$13,0),2)+INDEX('Salary Formula'!H$9:I$13,MATCH(E161,'Salary Formula'!H$9:H$13,0),2)</f>
        <v>#N/A</v>
      </c>
      <c r="K161" s="106" t="str">
        <f t="array" ref="K161">INDEX('Salary Formula'!B$27:C$33,MATCH(F161,'Salary Formula'!B$27:B$33,0),2)+(INDEX('Salary Formula'!E$27:F$33,MATCH(F161,'Salary Formula'!B$27:B$33,0),2)*'Salary Formula'!F$25)</f>
        <v>#N/A</v>
      </c>
      <c r="L161" s="107" t="str">
        <f t="array" ref="L161">INDEX('Salary Formula'!H$27:I$29,MATCH(G161,'Salary Formula'!H$27:H$29,0),2)</f>
        <v>#N/A</v>
      </c>
      <c r="M161" s="65" t="str">
        <f t="shared" si="1"/>
        <v>#N/A</v>
      </c>
    </row>
    <row r="162">
      <c r="A162" s="101">
        <f>'Current Individual SalaryEquity'!A174</f>
        <v>155</v>
      </c>
      <c r="B162" s="70" t="str">
        <f>'Current Individual SalaryEquity'!B174</f>
        <v/>
      </c>
      <c r="C162" s="70" t="str">
        <f>'Current Individual SalaryEquity'!C174</f>
        <v/>
      </c>
      <c r="D162" s="70" t="str">
        <f>'Current Individual SalaryEquity'!D174</f>
        <v/>
      </c>
      <c r="E162" s="70" t="str">
        <f>'Current Individual SalaryEquity'!E174</f>
        <v/>
      </c>
      <c r="F162" s="70" t="str">
        <f>'Current Individual SalaryEquity'!F174</f>
        <v/>
      </c>
      <c r="G162" s="70" t="str">
        <f>'Current Individual SalaryEquity'!G174</f>
        <v/>
      </c>
      <c r="H162" s="70" t="str">
        <f>'Current Individual SalaryEquity'!H174</f>
        <v/>
      </c>
      <c r="J162" s="104" t="str">
        <f t="array" ref="J162">INDEX('Salary Formula'!B$9:C$18,MATCH(C162,'Salary Formula'!B$9:B$18,0),2)*INDEX('Salary Formula'!E$9:F$13,MATCH(D162,'Salary Formula'!E$9:E$13,0),2)+INDEX('Salary Formula'!H$9:I$13,MATCH(E162,'Salary Formula'!H$9:H$13,0),2)</f>
        <v>#N/A</v>
      </c>
      <c r="K162" s="106" t="str">
        <f t="array" ref="K162">INDEX('Salary Formula'!B$27:C$33,MATCH(F162,'Salary Formula'!B$27:B$33,0),2)+(INDEX('Salary Formula'!E$27:F$33,MATCH(F162,'Salary Formula'!B$27:B$33,0),2)*'Salary Formula'!F$25)</f>
        <v>#N/A</v>
      </c>
      <c r="L162" s="107" t="str">
        <f t="array" ref="L162">INDEX('Salary Formula'!H$27:I$29,MATCH(G162,'Salary Formula'!H$27:H$29,0),2)</f>
        <v>#N/A</v>
      </c>
      <c r="M162" s="65" t="str">
        <f t="shared" si="1"/>
        <v>#N/A</v>
      </c>
    </row>
    <row r="163">
      <c r="A163" s="101">
        <f>'Current Individual SalaryEquity'!A175</f>
        <v>156</v>
      </c>
      <c r="B163" s="70" t="str">
        <f>'Current Individual SalaryEquity'!B175</f>
        <v/>
      </c>
      <c r="C163" s="70" t="str">
        <f>'Current Individual SalaryEquity'!C175</f>
        <v/>
      </c>
      <c r="D163" s="70" t="str">
        <f>'Current Individual SalaryEquity'!D175</f>
        <v/>
      </c>
      <c r="E163" s="70" t="str">
        <f>'Current Individual SalaryEquity'!E175</f>
        <v/>
      </c>
      <c r="F163" s="70" t="str">
        <f>'Current Individual SalaryEquity'!F175</f>
        <v/>
      </c>
      <c r="G163" s="70" t="str">
        <f>'Current Individual SalaryEquity'!G175</f>
        <v/>
      </c>
      <c r="H163" s="70" t="str">
        <f>'Current Individual SalaryEquity'!H175</f>
        <v/>
      </c>
      <c r="J163" s="104" t="str">
        <f t="array" ref="J163">INDEX('Salary Formula'!B$9:C$18,MATCH(C163,'Salary Formula'!B$9:B$18,0),2)*INDEX('Salary Formula'!E$9:F$13,MATCH(D163,'Salary Formula'!E$9:E$13,0),2)+INDEX('Salary Formula'!H$9:I$13,MATCH(E163,'Salary Formula'!H$9:H$13,0),2)</f>
        <v>#N/A</v>
      </c>
      <c r="K163" s="106" t="str">
        <f t="array" ref="K163">INDEX('Salary Formula'!B$27:C$33,MATCH(F163,'Salary Formula'!B$27:B$33,0),2)+(INDEX('Salary Formula'!E$27:F$33,MATCH(F163,'Salary Formula'!B$27:B$33,0),2)*'Salary Formula'!F$25)</f>
        <v>#N/A</v>
      </c>
      <c r="L163" s="107" t="str">
        <f t="array" ref="L163">INDEX('Salary Formula'!H$27:I$29,MATCH(G163,'Salary Formula'!H$27:H$29,0),2)</f>
        <v>#N/A</v>
      </c>
      <c r="M163" s="65" t="str">
        <f t="shared" si="1"/>
        <v>#N/A</v>
      </c>
    </row>
    <row r="164">
      <c r="A164" s="101">
        <f>'Current Individual SalaryEquity'!A176</f>
        <v>157</v>
      </c>
      <c r="B164" s="70" t="str">
        <f>'Current Individual SalaryEquity'!B176</f>
        <v/>
      </c>
      <c r="C164" s="70" t="str">
        <f>'Current Individual SalaryEquity'!C176</f>
        <v/>
      </c>
      <c r="D164" s="70" t="str">
        <f>'Current Individual SalaryEquity'!D176</f>
        <v/>
      </c>
      <c r="E164" s="70" t="str">
        <f>'Current Individual SalaryEquity'!E176</f>
        <v/>
      </c>
      <c r="F164" s="70" t="str">
        <f>'Current Individual SalaryEquity'!F176</f>
        <v/>
      </c>
      <c r="G164" s="70" t="str">
        <f>'Current Individual SalaryEquity'!G176</f>
        <v/>
      </c>
      <c r="H164" s="70" t="str">
        <f>'Current Individual SalaryEquity'!H176</f>
        <v/>
      </c>
      <c r="J164" s="104" t="str">
        <f t="array" ref="J164">INDEX('Salary Formula'!B$9:C$18,MATCH(C164,'Salary Formula'!B$9:B$18,0),2)*INDEX('Salary Formula'!E$9:F$13,MATCH(D164,'Salary Formula'!E$9:E$13,0),2)+INDEX('Salary Formula'!H$9:I$13,MATCH(E164,'Salary Formula'!H$9:H$13,0),2)</f>
        <v>#N/A</v>
      </c>
      <c r="K164" s="106" t="str">
        <f t="array" ref="K164">INDEX('Salary Formula'!B$27:C$33,MATCH(F164,'Salary Formula'!B$27:B$33,0),2)+(INDEX('Salary Formula'!E$27:F$33,MATCH(F164,'Salary Formula'!B$27:B$33,0),2)*'Salary Formula'!F$25)</f>
        <v>#N/A</v>
      </c>
      <c r="L164" s="107" t="str">
        <f t="array" ref="L164">INDEX('Salary Formula'!H$27:I$29,MATCH(G164,'Salary Formula'!H$27:H$29,0),2)</f>
        <v>#N/A</v>
      </c>
      <c r="M164" s="65" t="str">
        <f t="shared" si="1"/>
        <v>#N/A</v>
      </c>
    </row>
    <row r="165">
      <c r="A165" s="101">
        <f>'Current Individual SalaryEquity'!A177</f>
        <v>158</v>
      </c>
      <c r="B165" s="70" t="str">
        <f>'Current Individual SalaryEquity'!B177</f>
        <v/>
      </c>
      <c r="C165" s="70" t="str">
        <f>'Current Individual SalaryEquity'!C177</f>
        <v/>
      </c>
      <c r="D165" s="70" t="str">
        <f>'Current Individual SalaryEquity'!D177</f>
        <v/>
      </c>
      <c r="E165" s="70" t="str">
        <f>'Current Individual SalaryEquity'!E177</f>
        <v/>
      </c>
      <c r="F165" s="70" t="str">
        <f>'Current Individual SalaryEquity'!F177</f>
        <v/>
      </c>
      <c r="G165" s="70" t="str">
        <f>'Current Individual SalaryEquity'!G177</f>
        <v/>
      </c>
      <c r="H165" s="70" t="str">
        <f>'Current Individual SalaryEquity'!H177</f>
        <v/>
      </c>
      <c r="J165" s="104" t="str">
        <f t="array" ref="J165">INDEX('Salary Formula'!B$9:C$18,MATCH(C165,'Salary Formula'!B$9:B$18,0),2)*INDEX('Salary Formula'!E$9:F$13,MATCH(D165,'Salary Formula'!E$9:E$13,0),2)+INDEX('Salary Formula'!H$9:I$13,MATCH(E165,'Salary Formula'!H$9:H$13,0),2)</f>
        <v>#N/A</v>
      </c>
      <c r="K165" s="106" t="str">
        <f t="array" ref="K165">INDEX('Salary Formula'!B$27:C$33,MATCH(F165,'Salary Formula'!B$27:B$33,0),2)+(INDEX('Salary Formula'!E$27:F$33,MATCH(F165,'Salary Formula'!B$27:B$33,0),2)*'Salary Formula'!F$25)</f>
        <v>#N/A</v>
      </c>
      <c r="L165" s="107" t="str">
        <f t="array" ref="L165">INDEX('Salary Formula'!H$27:I$29,MATCH(G165,'Salary Formula'!H$27:H$29,0),2)</f>
        <v>#N/A</v>
      </c>
      <c r="M165" s="65" t="str">
        <f t="shared" si="1"/>
        <v>#N/A</v>
      </c>
    </row>
    <row r="166">
      <c r="A166" s="101">
        <f>'Current Individual SalaryEquity'!A178</f>
        <v>159</v>
      </c>
      <c r="B166" s="70" t="str">
        <f>'Current Individual SalaryEquity'!B178</f>
        <v/>
      </c>
      <c r="C166" s="70" t="str">
        <f>'Current Individual SalaryEquity'!C178</f>
        <v/>
      </c>
      <c r="D166" s="70" t="str">
        <f>'Current Individual SalaryEquity'!D178</f>
        <v/>
      </c>
      <c r="E166" s="70" t="str">
        <f>'Current Individual SalaryEquity'!E178</f>
        <v/>
      </c>
      <c r="F166" s="70" t="str">
        <f>'Current Individual SalaryEquity'!F178</f>
        <v/>
      </c>
      <c r="G166" s="70" t="str">
        <f>'Current Individual SalaryEquity'!G178</f>
        <v/>
      </c>
      <c r="H166" s="70" t="str">
        <f>'Current Individual SalaryEquity'!H178</f>
        <v/>
      </c>
      <c r="J166" s="104" t="str">
        <f t="array" ref="J166">INDEX('Salary Formula'!B$9:C$18,MATCH(C166,'Salary Formula'!B$9:B$18,0),2)*INDEX('Salary Formula'!E$9:F$13,MATCH(D166,'Salary Formula'!E$9:E$13,0),2)+INDEX('Salary Formula'!H$9:I$13,MATCH(E166,'Salary Formula'!H$9:H$13,0),2)</f>
        <v>#N/A</v>
      </c>
      <c r="K166" s="106" t="str">
        <f t="array" ref="K166">INDEX('Salary Formula'!B$27:C$33,MATCH(F166,'Salary Formula'!B$27:B$33,0),2)+(INDEX('Salary Formula'!E$27:F$33,MATCH(F166,'Salary Formula'!B$27:B$33,0),2)*'Salary Formula'!F$25)</f>
        <v>#N/A</v>
      </c>
      <c r="L166" s="107" t="str">
        <f t="array" ref="L166">INDEX('Salary Formula'!H$27:I$29,MATCH(G166,'Salary Formula'!H$27:H$29,0),2)</f>
        <v>#N/A</v>
      </c>
      <c r="M166" s="65" t="str">
        <f t="shared" si="1"/>
        <v>#N/A</v>
      </c>
    </row>
    <row r="167">
      <c r="A167" s="101">
        <f>'Current Individual SalaryEquity'!A179</f>
        <v>160</v>
      </c>
      <c r="B167" s="70" t="str">
        <f>'Current Individual SalaryEquity'!B179</f>
        <v/>
      </c>
      <c r="C167" s="70" t="str">
        <f>'Current Individual SalaryEquity'!C179</f>
        <v/>
      </c>
      <c r="D167" s="70" t="str">
        <f>'Current Individual SalaryEquity'!D179</f>
        <v/>
      </c>
      <c r="E167" s="70" t="str">
        <f>'Current Individual SalaryEquity'!E179</f>
        <v/>
      </c>
      <c r="F167" s="70" t="str">
        <f>'Current Individual SalaryEquity'!F179</f>
        <v/>
      </c>
      <c r="G167" s="70" t="str">
        <f>'Current Individual SalaryEquity'!G179</f>
        <v/>
      </c>
      <c r="H167" s="70" t="str">
        <f>'Current Individual SalaryEquity'!H179</f>
        <v/>
      </c>
      <c r="J167" s="104" t="str">
        <f t="array" ref="J167">INDEX('Salary Formula'!B$9:C$18,MATCH(C167,'Salary Formula'!B$9:B$18,0),2)*INDEX('Salary Formula'!E$9:F$13,MATCH(D167,'Salary Formula'!E$9:E$13,0),2)+INDEX('Salary Formula'!H$9:I$13,MATCH(E167,'Salary Formula'!H$9:H$13,0),2)</f>
        <v>#N/A</v>
      </c>
      <c r="K167" s="106" t="str">
        <f t="array" ref="K167">INDEX('Salary Formula'!B$27:C$33,MATCH(F167,'Salary Formula'!B$27:B$33,0),2)+(INDEX('Salary Formula'!E$27:F$33,MATCH(F167,'Salary Formula'!B$27:B$33,0),2)*'Salary Formula'!F$25)</f>
        <v>#N/A</v>
      </c>
      <c r="L167" s="107" t="str">
        <f t="array" ref="L167">INDEX('Salary Formula'!H$27:I$29,MATCH(G167,'Salary Formula'!H$27:H$29,0),2)</f>
        <v>#N/A</v>
      </c>
      <c r="M167" s="65" t="str">
        <f t="shared" si="1"/>
        <v>#N/A</v>
      </c>
    </row>
    <row r="168">
      <c r="A168" s="101">
        <f>'Current Individual SalaryEquity'!A180</f>
        <v>161</v>
      </c>
      <c r="B168" s="70" t="str">
        <f>'Current Individual SalaryEquity'!B180</f>
        <v/>
      </c>
      <c r="C168" s="70" t="str">
        <f>'Current Individual SalaryEquity'!C180</f>
        <v/>
      </c>
      <c r="D168" s="70" t="str">
        <f>'Current Individual SalaryEquity'!D180</f>
        <v/>
      </c>
      <c r="E168" s="70" t="str">
        <f>'Current Individual SalaryEquity'!E180</f>
        <v/>
      </c>
      <c r="F168" s="70" t="str">
        <f>'Current Individual SalaryEquity'!F180</f>
        <v/>
      </c>
      <c r="G168" s="70" t="str">
        <f>'Current Individual SalaryEquity'!G180</f>
        <v/>
      </c>
      <c r="H168" s="70" t="str">
        <f>'Current Individual SalaryEquity'!H180</f>
        <v/>
      </c>
      <c r="J168" s="104" t="str">
        <f t="array" ref="J168">INDEX('Salary Formula'!B$9:C$18,MATCH(C168,'Salary Formula'!B$9:B$18,0),2)*INDEX('Salary Formula'!E$9:F$13,MATCH(D168,'Salary Formula'!E$9:E$13,0),2)+INDEX('Salary Formula'!H$9:I$13,MATCH(E168,'Salary Formula'!H$9:H$13,0),2)</f>
        <v>#N/A</v>
      </c>
      <c r="K168" s="106" t="str">
        <f t="array" ref="K168">INDEX('Salary Formula'!B$27:C$33,MATCH(F168,'Salary Formula'!B$27:B$33,0),2)+(INDEX('Salary Formula'!E$27:F$33,MATCH(F168,'Salary Formula'!B$27:B$33,0),2)*'Salary Formula'!F$25)</f>
        <v>#N/A</v>
      </c>
      <c r="L168" s="107" t="str">
        <f t="array" ref="L168">INDEX('Salary Formula'!H$27:I$29,MATCH(G168,'Salary Formula'!H$27:H$29,0),2)</f>
        <v>#N/A</v>
      </c>
      <c r="M168" s="65" t="str">
        <f t="shared" si="1"/>
        <v>#N/A</v>
      </c>
    </row>
    <row r="169">
      <c r="A169" s="101">
        <f>'Current Individual SalaryEquity'!A181</f>
        <v>162</v>
      </c>
      <c r="B169" s="70" t="str">
        <f>'Current Individual SalaryEquity'!B181</f>
        <v/>
      </c>
      <c r="C169" s="70" t="str">
        <f>'Current Individual SalaryEquity'!C181</f>
        <v/>
      </c>
      <c r="D169" s="70" t="str">
        <f>'Current Individual SalaryEquity'!D181</f>
        <v/>
      </c>
      <c r="E169" s="70" t="str">
        <f>'Current Individual SalaryEquity'!E181</f>
        <v/>
      </c>
      <c r="F169" s="70" t="str">
        <f>'Current Individual SalaryEquity'!F181</f>
        <v/>
      </c>
      <c r="G169" s="70" t="str">
        <f>'Current Individual SalaryEquity'!G181</f>
        <v/>
      </c>
      <c r="H169" s="70" t="str">
        <f>'Current Individual SalaryEquity'!H181</f>
        <v/>
      </c>
      <c r="J169" s="104" t="str">
        <f t="array" ref="J169">INDEX('Salary Formula'!B$9:C$18,MATCH(C169,'Salary Formula'!B$9:B$18,0),2)*INDEX('Salary Formula'!E$9:F$13,MATCH(D169,'Salary Formula'!E$9:E$13,0),2)+INDEX('Salary Formula'!H$9:I$13,MATCH(E169,'Salary Formula'!H$9:H$13,0),2)</f>
        <v>#N/A</v>
      </c>
      <c r="K169" s="106" t="str">
        <f t="array" ref="K169">INDEX('Salary Formula'!B$27:C$33,MATCH(F169,'Salary Formula'!B$27:B$33,0),2)+(INDEX('Salary Formula'!E$27:F$33,MATCH(F169,'Salary Formula'!B$27:B$33,0),2)*'Salary Formula'!F$25)</f>
        <v>#N/A</v>
      </c>
      <c r="L169" s="107" t="str">
        <f t="array" ref="L169">INDEX('Salary Formula'!H$27:I$29,MATCH(G169,'Salary Formula'!H$27:H$29,0),2)</f>
        <v>#N/A</v>
      </c>
      <c r="M169" s="65" t="str">
        <f t="shared" si="1"/>
        <v>#N/A</v>
      </c>
    </row>
    <row r="170">
      <c r="A170" s="101">
        <f>'Current Individual SalaryEquity'!A182</f>
        <v>163</v>
      </c>
      <c r="B170" s="70" t="str">
        <f>'Current Individual SalaryEquity'!B182</f>
        <v/>
      </c>
      <c r="C170" s="70" t="str">
        <f>'Current Individual SalaryEquity'!C182</f>
        <v/>
      </c>
      <c r="D170" s="70" t="str">
        <f>'Current Individual SalaryEquity'!D182</f>
        <v/>
      </c>
      <c r="E170" s="70" t="str">
        <f>'Current Individual SalaryEquity'!E182</f>
        <v/>
      </c>
      <c r="F170" s="70" t="str">
        <f>'Current Individual SalaryEquity'!F182</f>
        <v/>
      </c>
      <c r="G170" s="70" t="str">
        <f>'Current Individual SalaryEquity'!G182</f>
        <v/>
      </c>
      <c r="H170" s="70" t="str">
        <f>'Current Individual SalaryEquity'!H182</f>
        <v/>
      </c>
      <c r="J170" s="104" t="str">
        <f t="array" ref="J170">INDEX('Salary Formula'!B$9:C$18,MATCH(C170,'Salary Formula'!B$9:B$18,0),2)*INDEX('Salary Formula'!E$9:F$13,MATCH(D170,'Salary Formula'!E$9:E$13,0),2)+INDEX('Salary Formula'!H$9:I$13,MATCH(E170,'Salary Formula'!H$9:H$13,0),2)</f>
        <v>#N/A</v>
      </c>
      <c r="K170" s="106" t="str">
        <f t="array" ref="K170">INDEX('Salary Formula'!B$27:C$33,MATCH(F170,'Salary Formula'!B$27:B$33,0),2)+(INDEX('Salary Formula'!E$27:F$33,MATCH(F170,'Salary Formula'!B$27:B$33,0),2)*'Salary Formula'!F$25)</f>
        <v>#N/A</v>
      </c>
      <c r="L170" s="107" t="str">
        <f t="array" ref="L170">INDEX('Salary Formula'!H$27:I$29,MATCH(G170,'Salary Formula'!H$27:H$29,0),2)</f>
        <v>#N/A</v>
      </c>
      <c r="M170" s="65" t="str">
        <f t="shared" si="1"/>
        <v>#N/A</v>
      </c>
    </row>
    <row r="171">
      <c r="A171" s="101">
        <f>'Current Individual SalaryEquity'!A183</f>
        <v>164</v>
      </c>
      <c r="B171" s="70" t="str">
        <f>'Current Individual SalaryEquity'!B183</f>
        <v/>
      </c>
      <c r="C171" s="70" t="str">
        <f>'Current Individual SalaryEquity'!C183</f>
        <v/>
      </c>
      <c r="D171" s="70" t="str">
        <f>'Current Individual SalaryEquity'!D183</f>
        <v/>
      </c>
      <c r="E171" s="70" t="str">
        <f>'Current Individual SalaryEquity'!E183</f>
        <v/>
      </c>
      <c r="F171" s="70" t="str">
        <f>'Current Individual SalaryEquity'!F183</f>
        <v/>
      </c>
      <c r="G171" s="70" t="str">
        <f>'Current Individual SalaryEquity'!G183</f>
        <v/>
      </c>
      <c r="H171" s="70" t="str">
        <f>'Current Individual SalaryEquity'!H183</f>
        <v/>
      </c>
      <c r="J171" s="104" t="str">
        <f t="array" ref="J171">INDEX('Salary Formula'!B$9:C$18,MATCH(C171,'Salary Formula'!B$9:B$18,0),2)*INDEX('Salary Formula'!E$9:F$13,MATCH(D171,'Salary Formula'!E$9:E$13,0),2)+INDEX('Salary Formula'!H$9:I$13,MATCH(E171,'Salary Formula'!H$9:H$13,0),2)</f>
        <v>#N/A</v>
      </c>
      <c r="K171" s="106" t="str">
        <f t="array" ref="K171">INDEX('Salary Formula'!B$27:C$33,MATCH(F171,'Salary Formula'!B$27:B$33,0),2)+(INDEX('Salary Formula'!E$27:F$33,MATCH(F171,'Salary Formula'!B$27:B$33,0),2)*'Salary Formula'!F$25)</f>
        <v>#N/A</v>
      </c>
      <c r="L171" s="107" t="str">
        <f t="array" ref="L171">INDEX('Salary Formula'!H$27:I$29,MATCH(G171,'Salary Formula'!H$27:H$29,0),2)</f>
        <v>#N/A</v>
      </c>
      <c r="M171" s="65" t="str">
        <f t="shared" si="1"/>
        <v>#N/A</v>
      </c>
    </row>
    <row r="172">
      <c r="A172" s="101">
        <f>'Current Individual SalaryEquity'!A184</f>
        <v>165</v>
      </c>
      <c r="B172" s="70" t="str">
        <f>'Current Individual SalaryEquity'!B184</f>
        <v/>
      </c>
      <c r="C172" s="70" t="str">
        <f>'Current Individual SalaryEquity'!C184</f>
        <v/>
      </c>
      <c r="D172" s="70" t="str">
        <f>'Current Individual SalaryEquity'!D184</f>
        <v/>
      </c>
      <c r="E172" s="70" t="str">
        <f>'Current Individual SalaryEquity'!E184</f>
        <v/>
      </c>
      <c r="F172" s="70" t="str">
        <f>'Current Individual SalaryEquity'!F184</f>
        <v/>
      </c>
      <c r="G172" s="70" t="str">
        <f>'Current Individual SalaryEquity'!G184</f>
        <v/>
      </c>
      <c r="H172" s="70" t="str">
        <f>'Current Individual SalaryEquity'!H184</f>
        <v/>
      </c>
      <c r="J172" s="104" t="str">
        <f t="array" ref="J172">INDEX('Salary Formula'!B$9:C$18,MATCH(C172,'Salary Formula'!B$9:B$18,0),2)*INDEX('Salary Formula'!E$9:F$13,MATCH(D172,'Salary Formula'!E$9:E$13,0),2)+INDEX('Salary Formula'!H$9:I$13,MATCH(E172,'Salary Formula'!H$9:H$13,0),2)</f>
        <v>#N/A</v>
      </c>
      <c r="K172" s="106" t="str">
        <f t="array" ref="K172">INDEX('Salary Formula'!B$27:C$33,MATCH(F172,'Salary Formula'!B$27:B$33,0),2)+(INDEX('Salary Formula'!E$27:F$33,MATCH(F172,'Salary Formula'!B$27:B$33,0),2)*'Salary Formula'!F$25)</f>
        <v>#N/A</v>
      </c>
      <c r="L172" s="107" t="str">
        <f t="array" ref="L172">INDEX('Salary Formula'!H$27:I$29,MATCH(G172,'Salary Formula'!H$27:H$29,0),2)</f>
        <v>#N/A</v>
      </c>
      <c r="M172" s="65" t="str">
        <f t="shared" si="1"/>
        <v>#N/A</v>
      </c>
    </row>
    <row r="173">
      <c r="A173" s="101">
        <f>'Current Individual SalaryEquity'!A185</f>
        <v>166</v>
      </c>
      <c r="B173" s="70" t="str">
        <f>'Current Individual SalaryEquity'!B185</f>
        <v/>
      </c>
      <c r="C173" s="70" t="str">
        <f>'Current Individual SalaryEquity'!C185</f>
        <v/>
      </c>
      <c r="D173" s="70" t="str">
        <f>'Current Individual SalaryEquity'!D185</f>
        <v/>
      </c>
      <c r="E173" s="70" t="str">
        <f>'Current Individual SalaryEquity'!E185</f>
        <v/>
      </c>
      <c r="F173" s="70" t="str">
        <f>'Current Individual SalaryEquity'!F185</f>
        <v/>
      </c>
      <c r="G173" s="70" t="str">
        <f>'Current Individual SalaryEquity'!G185</f>
        <v/>
      </c>
      <c r="H173" s="70" t="str">
        <f>'Current Individual SalaryEquity'!H185</f>
        <v/>
      </c>
      <c r="J173" s="104" t="str">
        <f t="array" ref="J173">INDEX('Salary Formula'!B$9:C$18,MATCH(C173,'Salary Formula'!B$9:B$18,0),2)*INDEX('Salary Formula'!E$9:F$13,MATCH(D173,'Salary Formula'!E$9:E$13,0),2)+INDEX('Salary Formula'!H$9:I$13,MATCH(E173,'Salary Formula'!H$9:H$13,0),2)</f>
        <v>#N/A</v>
      </c>
      <c r="K173" s="106" t="str">
        <f t="array" ref="K173">INDEX('Salary Formula'!B$27:C$33,MATCH(F173,'Salary Formula'!B$27:B$33,0),2)+(INDEX('Salary Formula'!E$27:F$33,MATCH(F173,'Salary Formula'!B$27:B$33,0),2)*'Salary Formula'!F$25)</f>
        <v>#N/A</v>
      </c>
      <c r="L173" s="107" t="str">
        <f t="array" ref="L173">INDEX('Salary Formula'!H$27:I$29,MATCH(G173,'Salary Formula'!H$27:H$29,0),2)</f>
        <v>#N/A</v>
      </c>
      <c r="M173" s="65" t="str">
        <f t="shared" si="1"/>
        <v>#N/A</v>
      </c>
    </row>
    <row r="174">
      <c r="A174" s="101">
        <f>'Current Individual SalaryEquity'!A186</f>
        <v>167</v>
      </c>
      <c r="B174" s="70" t="str">
        <f>'Current Individual SalaryEquity'!B186</f>
        <v/>
      </c>
      <c r="C174" s="70" t="str">
        <f>'Current Individual SalaryEquity'!C186</f>
        <v/>
      </c>
      <c r="D174" s="70" t="str">
        <f>'Current Individual SalaryEquity'!D186</f>
        <v/>
      </c>
      <c r="E174" s="70" t="str">
        <f>'Current Individual SalaryEquity'!E186</f>
        <v/>
      </c>
      <c r="F174" s="70" t="str">
        <f>'Current Individual SalaryEquity'!F186</f>
        <v/>
      </c>
      <c r="G174" s="70" t="str">
        <f>'Current Individual SalaryEquity'!G186</f>
        <v/>
      </c>
      <c r="H174" s="70" t="str">
        <f>'Current Individual SalaryEquity'!H186</f>
        <v/>
      </c>
      <c r="J174" s="104" t="str">
        <f t="array" ref="J174">INDEX('Salary Formula'!B$9:C$18,MATCH(C174,'Salary Formula'!B$9:B$18,0),2)*INDEX('Salary Formula'!E$9:F$13,MATCH(D174,'Salary Formula'!E$9:E$13,0),2)+INDEX('Salary Formula'!H$9:I$13,MATCH(E174,'Salary Formula'!H$9:H$13,0),2)</f>
        <v>#N/A</v>
      </c>
      <c r="K174" s="106" t="str">
        <f t="array" ref="K174">INDEX('Salary Formula'!B$27:C$33,MATCH(F174,'Salary Formula'!B$27:B$33,0),2)+(INDEX('Salary Formula'!E$27:F$33,MATCH(F174,'Salary Formula'!B$27:B$33,0),2)*'Salary Formula'!F$25)</f>
        <v>#N/A</v>
      </c>
      <c r="L174" s="107" t="str">
        <f t="array" ref="L174">INDEX('Salary Formula'!H$27:I$29,MATCH(G174,'Salary Formula'!H$27:H$29,0),2)</f>
        <v>#N/A</v>
      </c>
      <c r="M174" s="65" t="str">
        <f t="shared" si="1"/>
        <v>#N/A</v>
      </c>
    </row>
    <row r="175">
      <c r="A175" s="101">
        <f>'Current Individual SalaryEquity'!A187</f>
        <v>168</v>
      </c>
      <c r="B175" s="70" t="str">
        <f>'Current Individual SalaryEquity'!B187</f>
        <v/>
      </c>
      <c r="C175" s="70" t="str">
        <f>'Current Individual SalaryEquity'!C187</f>
        <v/>
      </c>
      <c r="D175" s="70" t="str">
        <f>'Current Individual SalaryEquity'!D187</f>
        <v/>
      </c>
      <c r="E175" s="70" t="str">
        <f>'Current Individual SalaryEquity'!E187</f>
        <v/>
      </c>
      <c r="F175" s="70" t="str">
        <f>'Current Individual SalaryEquity'!F187</f>
        <v/>
      </c>
      <c r="G175" s="70" t="str">
        <f>'Current Individual SalaryEquity'!G187</f>
        <v/>
      </c>
      <c r="H175" s="70" t="str">
        <f>'Current Individual SalaryEquity'!H187</f>
        <v/>
      </c>
      <c r="J175" s="104" t="str">
        <f t="array" ref="J175">INDEX('Salary Formula'!B$9:C$18,MATCH(C175,'Salary Formula'!B$9:B$18,0),2)*INDEX('Salary Formula'!E$9:F$13,MATCH(D175,'Salary Formula'!E$9:E$13,0),2)+INDEX('Salary Formula'!H$9:I$13,MATCH(E175,'Salary Formula'!H$9:H$13,0),2)</f>
        <v>#N/A</v>
      </c>
      <c r="K175" s="106" t="str">
        <f t="array" ref="K175">INDEX('Salary Formula'!B$27:C$33,MATCH(F175,'Salary Formula'!B$27:B$33,0),2)+(INDEX('Salary Formula'!E$27:F$33,MATCH(F175,'Salary Formula'!B$27:B$33,0),2)*'Salary Formula'!F$25)</f>
        <v>#N/A</v>
      </c>
      <c r="L175" s="107" t="str">
        <f t="array" ref="L175">INDEX('Salary Formula'!H$27:I$29,MATCH(G175,'Salary Formula'!H$27:H$29,0),2)</f>
        <v>#N/A</v>
      </c>
      <c r="M175" s="65" t="str">
        <f t="shared" si="1"/>
        <v>#N/A</v>
      </c>
    </row>
    <row r="176">
      <c r="A176" s="101">
        <f>'Current Individual SalaryEquity'!A188</f>
        <v>169</v>
      </c>
      <c r="B176" s="70" t="str">
        <f>'Current Individual SalaryEquity'!B188</f>
        <v/>
      </c>
      <c r="C176" s="70" t="str">
        <f>'Current Individual SalaryEquity'!C188</f>
        <v/>
      </c>
      <c r="D176" s="70" t="str">
        <f>'Current Individual SalaryEquity'!D188</f>
        <v/>
      </c>
      <c r="E176" s="70" t="str">
        <f>'Current Individual SalaryEquity'!E188</f>
        <v/>
      </c>
      <c r="F176" s="70" t="str">
        <f>'Current Individual SalaryEquity'!F188</f>
        <v/>
      </c>
      <c r="G176" s="70" t="str">
        <f>'Current Individual SalaryEquity'!G188</f>
        <v/>
      </c>
      <c r="H176" s="70" t="str">
        <f>'Current Individual SalaryEquity'!H188</f>
        <v/>
      </c>
      <c r="J176" s="104" t="str">
        <f t="array" ref="J176">INDEX('Salary Formula'!B$9:C$18,MATCH(C176,'Salary Formula'!B$9:B$18,0),2)*INDEX('Salary Formula'!E$9:F$13,MATCH(D176,'Salary Formula'!E$9:E$13,0),2)+INDEX('Salary Formula'!H$9:I$13,MATCH(E176,'Salary Formula'!H$9:H$13,0),2)</f>
        <v>#N/A</v>
      </c>
      <c r="K176" s="106" t="str">
        <f t="array" ref="K176">INDEX('Salary Formula'!B$27:C$33,MATCH(F176,'Salary Formula'!B$27:B$33,0),2)+(INDEX('Salary Formula'!E$27:F$33,MATCH(F176,'Salary Formula'!B$27:B$33,0),2)*'Salary Formula'!F$25)</f>
        <v>#N/A</v>
      </c>
      <c r="L176" s="107" t="str">
        <f t="array" ref="L176">INDEX('Salary Formula'!H$27:I$29,MATCH(G176,'Salary Formula'!H$27:H$29,0),2)</f>
        <v>#N/A</v>
      </c>
      <c r="M176" s="65" t="str">
        <f t="shared" si="1"/>
        <v>#N/A</v>
      </c>
    </row>
    <row r="177">
      <c r="A177" s="101">
        <f>'Current Individual SalaryEquity'!A189</f>
        <v>170</v>
      </c>
      <c r="B177" s="70" t="str">
        <f>'Current Individual SalaryEquity'!B189</f>
        <v/>
      </c>
      <c r="C177" s="70" t="str">
        <f>'Current Individual SalaryEquity'!C189</f>
        <v/>
      </c>
      <c r="D177" s="70" t="str">
        <f>'Current Individual SalaryEquity'!D189</f>
        <v/>
      </c>
      <c r="E177" s="70" t="str">
        <f>'Current Individual SalaryEquity'!E189</f>
        <v/>
      </c>
      <c r="F177" s="70" t="str">
        <f>'Current Individual SalaryEquity'!F189</f>
        <v/>
      </c>
      <c r="G177" s="70" t="str">
        <f>'Current Individual SalaryEquity'!G189</f>
        <v/>
      </c>
      <c r="H177" s="70" t="str">
        <f>'Current Individual SalaryEquity'!H189</f>
        <v/>
      </c>
      <c r="J177" s="104" t="str">
        <f t="array" ref="J177">INDEX('Salary Formula'!B$9:C$18,MATCH(C177,'Salary Formula'!B$9:B$18,0),2)*INDEX('Salary Formula'!E$9:F$13,MATCH(D177,'Salary Formula'!E$9:E$13,0),2)+INDEX('Salary Formula'!H$9:I$13,MATCH(E177,'Salary Formula'!H$9:H$13,0),2)</f>
        <v>#N/A</v>
      </c>
      <c r="K177" s="106" t="str">
        <f t="array" ref="K177">INDEX('Salary Formula'!B$27:C$33,MATCH(F177,'Salary Formula'!B$27:B$33,0),2)+(INDEX('Salary Formula'!E$27:F$33,MATCH(F177,'Salary Formula'!B$27:B$33,0),2)*'Salary Formula'!F$25)</f>
        <v>#N/A</v>
      </c>
      <c r="L177" s="107" t="str">
        <f t="array" ref="L177">INDEX('Salary Formula'!H$27:I$29,MATCH(G177,'Salary Formula'!H$27:H$29,0),2)</f>
        <v>#N/A</v>
      </c>
      <c r="M177" s="65" t="str">
        <f t="shared" si="1"/>
        <v>#N/A</v>
      </c>
    </row>
    <row r="178">
      <c r="A178" s="101">
        <f>'Current Individual SalaryEquity'!A190</f>
        <v>171</v>
      </c>
      <c r="B178" s="70" t="str">
        <f>'Current Individual SalaryEquity'!B190</f>
        <v/>
      </c>
      <c r="C178" s="70" t="str">
        <f>'Current Individual SalaryEquity'!C190</f>
        <v/>
      </c>
      <c r="D178" s="70" t="str">
        <f>'Current Individual SalaryEquity'!D190</f>
        <v/>
      </c>
      <c r="E178" s="70" t="str">
        <f>'Current Individual SalaryEquity'!E190</f>
        <v/>
      </c>
      <c r="F178" s="70" t="str">
        <f>'Current Individual SalaryEquity'!F190</f>
        <v/>
      </c>
      <c r="G178" s="70" t="str">
        <f>'Current Individual SalaryEquity'!G190</f>
        <v/>
      </c>
      <c r="H178" s="70" t="str">
        <f>'Current Individual SalaryEquity'!H190</f>
        <v/>
      </c>
      <c r="J178" s="104" t="str">
        <f t="array" ref="J178">INDEX('Salary Formula'!B$9:C$18,MATCH(C178,'Salary Formula'!B$9:B$18,0),2)*INDEX('Salary Formula'!E$9:F$13,MATCH(D178,'Salary Formula'!E$9:E$13,0),2)+INDEX('Salary Formula'!H$9:I$13,MATCH(E178,'Salary Formula'!H$9:H$13,0),2)</f>
        <v>#N/A</v>
      </c>
      <c r="K178" s="106" t="str">
        <f t="array" ref="K178">INDEX('Salary Formula'!B$27:C$33,MATCH(F178,'Salary Formula'!B$27:B$33,0),2)+(INDEX('Salary Formula'!E$27:F$33,MATCH(F178,'Salary Formula'!B$27:B$33,0),2)*'Salary Formula'!F$25)</f>
        <v>#N/A</v>
      </c>
      <c r="L178" s="107" t="str">
        <f t="array" ref="L178">INDEX('Salary Formula'!H$27:I$29,MATCH(G178,'Salary Formula'!H$27:H$29,0),2)</f>
        <v>#N/A</v>
      </c>
      <c r="M178" s="65" t="str">
        <f t="shared" si="1"/>
        <v>#N/A</v>
      </c>
    </row>
    <row r="179">
      <c r="A179" s="101">
        <f>'Current Individual SalaryEquity'!A191</f>
        <v>172</v>
      </c>
      <c r="B179" s="70" t="str">
        <f>'Current Individual SalaryEquity'!B191</f>
        <v/>
      </c>
      <c r="C179" s="70" t="str">
        <f>'Current Individual SalaryEquity'!C191</f>
        <v/>
      </c>
      <c r="D179" s="70" t="str">
        <f>'Current Individual SalaryEquity'!D191</f>
        <v/>
      </c>
      <c r="E179" s="70" t="str">
        <f>'Current Individual SalaryEquity'!E191</f>
        <v/>
      </c>
      <c r="F179" s="70" t="str">
        <f>'Current Individual SalaryEquity'!F191</f>
        <v/>
      </c>
      <c r="G179" s="70" t="str">
        <f>'Current Individual SalaryEquity'!G191</f>
        <v/>
      </c>
      <c r="H179" s="70" t="str">
        <f>'Current Individual SalaryEquity'!H191</f>
        <v/>
      </c>
      <c r="J179" s="104" t="str">
        <f t="array" ref="J179">INDEX('Salary Formula'!B$9:C$18,MATCH(C179,'Salary Formula'!B$9:B$18,0),2)*INDEX('Salary Formula'!E$9:F$13,MATCH(D179,'Salary Formula'!E$9:E$13,0),2)+INDEX('Salary Formula'!H$9:I$13,MATCH(E179,'Salary Formula'!H$9:H$13,0),2)</f>
        <v>#N/A</v>
      </c>
      <c r="K179" s="106" t="str">
        <f t="array" ref="K179">INDEX('Salary Formula'!B$27:C$33,MATCH(F179,'Salary Formula'!B$27:B$33,0),2)+(INDEX('Salary Formula'!E$27:F$33,MATCH(F179,'Salary Formula'!B$27:B$33,0),2)*'Salary Formula'!F$25)</f>
        <v>#N/A</v>
      </c>
      <c r="L179" s="107" t="str">
        <f t="array" ref="L179">INDEX('Salary Formula'!H$27:I$29,MATCH(G179,'Salary Formula'!H$27:H$29,0),2)</f>
        <v>#N/A</v>
      </c>
      <c r="M179" s="65" t="str">
        <f t="shared" si="1"/>
        <v>#N/A</v>
      </c>
    </row>
    <row r="180">
      <c r="A180" s="101">
        <f>'Current Individual SalaryEquity'!A192</f>
        <v>173</v>
      </c>
      <c r="B180" s="70" t="str">
        <f>'Current Individual SalaryEquity'!B192</f>
        <v/>
      </c>
      <c r="C180" s="70" t="str">
        <f>'Current Individual SalaryEquity'!C192</f>
        <v/>
      </c>
      <c r="D180" s="70" t="str">
        <f>'Current Individual SalaryEquity'!D192</f>
        <v/>
      </c>
      <c r="E180" s="70" t="str">
        <f>'Current Individual SalaryEquity'!E192</f>
        <v/>
      </c>
      <c r="F180" s="70" t="str">
        <f>'Current Individual SalaryEquity'!F192</f>
        <v/>
      </c>
      <c r="G180" s="70" t="str">
        <f>'Current Individual SalaryEquity'!G192</f>
        <v/>
      </c>
      <c r="H180" s="70" t="str">
        <f>'Current Individual SalaryEquity'!H192</f>
        <v/>
      </c>
      <c r="J180" s="104" t="str">
        <f t="array" ref="J180">INDEX('Salary Formula'!B$9:C$18,MATCH(C180,'Salary Formula'!B$9:B$18,0),2)*INDEX('Salary Formula'!E$9:F$13,MATCH(D180,'Salary Formula'!E$9:E$13,0),2)+INDEX('Salary Formula'!H$9:I$13,MATCH(E180,'Salary Formula'!H$9:H$13,0),2)</f>
        <v>#N/A</v>
      </c>
      <c r="K180" s="106" t="str">
        <f t="array" ref="K180">INDEX('Salary Formula'!B$27:C$33,MATCH(F180,'Salary Formula'!B$27:B$33,0),2)+(INDEX('Salary Formula'!E$27:F$33,MATCH(F180,'Salary Formula'!B$27:B$33,0),2)*'Salary Formula'!F$25)</f>
        <v>#N/A</v>
      </c>
      <c r="L180" s="107" t="str">
        <f t="array" ref="L180">INDEX('Salary Formula'!H$27:I$29,MATCH(G180,'Salary Formula'!H$27:H$29,0),2)</f>
        <v>#N/A</v>
      </c>
      <c r="M180" s="65" t="str">
        <f t="shared" si="1"/>
        <v>#N/A</v>
      </c>
    </row>
    <row r="181">
      <c r="A181" s="101">
        <f>'Current Individual SalaryEquity'!A193</f>
        <v>174</v>
      </c>
      <c r="B181" s="70" t="str">
        <f>'Current Individual SalaryEquity'!B193</f>
        <v/>
      </c>
      <c r="C181" s="70" t="str">
        <f>'Current Individual SalaryEquity'!C193</f>
        <v/>
      </c>
      <c r="D181" s="70" t="str">
        <f>'Current Individual SalaryEquity'!D193</f>
        <v/>
      </c>
      <c r="E181" s="70" t="str">
        <f>'Current Individual SalaryEquity'!E193</f>
        <v/>
      </c>
      <c r="F181" s="70" t="str">
        <f>'Current Individual SalaryEquity'!F193</f>
        <v/>
      </c>
      <c r="G181" s="70" t="str">
        <f>'Current Individual SalaryEquity'!G193</f>
        <v/>
      </c>
      <c r="H181" s="70" t="str">
        <f>'Current Individual SalaryEquity'!H193</f>
        <v/>
      </c>
      <c r="J181" s="104" t="str">
        <f t="array" ref="J181">INDEX('Salary Formula'!B$9:C$18,MATCH(C181,'Salary Formula'!B$9:B$18,0),2)*INDEX('Salary Formula'!E$9:F$13,MATCH(D181,'Salary Formula'!E$9:E$13,0),2)+INDEX('Salary Formula'!H$9:I$13,MATCH(E181,'Salary Formula'!H$9:H$13,0),2)</f>
        <v>#N/A</v>
      </c>
      <c r="K181" s="106" t="str">
        <f t="array" ref="K181">INDEX('Salary Formula'!B$27:C$33,MATCH(F181,'Salary Formula'!B$27:B$33,0),2)+(INDEX('Salary Formula'!E$27:F$33,MATCH(F181,'Salary Formula'!B$27:B$33,0),2)*'Salary Formula'!F$25)</f>
        <v>#N/A</v>
      </c>
      <c r="L181" s="107" t="str">
        <f t="array" ref="L181">INDEX('Salary Formula'!H$27:I$29,MATCH(G181,'Salary Formula'!H$27:H$29,0),2)</f>
        <v>#N/A</v>
      </c>
      <c r="M181" s="65" t="str">
        <f t="shared" si="1"/>
        <v>#N/A</v>
      </c>
    </row>
    <row r="182">
      <c r="A182" s="101">
        <f>'Current Individual SalaryEquity'!A194</f>
        <v>175</v>
      </c>
      <c r="B182" s="70" t="str">
        <f>'Current Individual SalaryEquity'!B194</f>
        <v/>
      </c>
      <c r="C182" s="70" t="str">
        <f>'Current Individual SalaryEquity'!C194</f>
        <v/>
      </c>
      <c r="D182" s="70" t="str">
        <f>'Current Individual SalaryEquity'!D194</f>
        <v/>
      </c>
      <c r="E182" s="70" t="str">
        <f>'Current Individual SalaryEquity'!E194</f>
        <v/>
      </c>
      <c r="F182" s="70" t="str">
        <f>'Current Individual SalaryEquity'!F194</f>
        <v/>
      </c>
      <c r="G182" s="70" t="str">
        <f>'Current Individual SalaryEquity'!G194</f>
        <v/>
      </c>
      <c r="H182" s="70" t="str">
        <f>'Current Individual SalaryEquity'!H194</f>
        <v/>
      </c>
      <c r="J182" s="104" t="str">
        <f t="array" ref="J182">INDEX('Salary Formula'!B$9:C$18,MATCH(C182,'Salary Formula'!B$9:B$18,0),2)*INDEX('Salary Formula'!E$9:F$13,MATCH(D182,'Salary Formula'!E$9:E$13,0),2)+INDEX('Salary Formula'!H$9:I$13,MATCH(E182,'Salary Formula'!H$9:H$13,0),2)</f>
        <v>#N/A</v>
      </c>
      <c r="K182" s="106" t="str">
        <f t="array" ref="K182">INDEX('Salary Formula'!B$27:C$33,MATCH(F182,'Salary Formula'!B$27:B$33,0),2)+(INDEX('Salary Formula'!E$27:F$33,MATCH(F182,'Salary Formula'!B$27:B$33,0),2)*'Salary Formula'!F$25)</f>
        <v>#N/A</v>
      </c>
      <c r="L182" s="107" t="str">
        <f t="array" ref="L182">INDEX('Salary Formula'!H$27:I$29,MATCH(G182,'Salary Formula'!H$27:H$29,0),2)</f>
        <v>#N/A</v>
      </c>
      <c r="M182" s="65" t="str">
        <f t="shared" si="1"/>
        <v>#N/A</v>
      </c>
    </row>
    <row r="183">
      <c r="A183" s="101">
        <f>'Current Individual SalaryEquity'!A195</f>
        <v>176</v>
      </c>
      <c r="B183" s="70" t="str">
        <f>'Current Individual SalaryEquity'!B195</f>
        <v/>
      </c>
      <c r="C183" s="70" t="str">
        <f>'Current Individual SalaryEquity'!C195</f>
        <v/>
      </c>
      <c r="D183" s="70" t="str">
        <f>'Current Individual SalaryEquity'!D195</f>
        <v/>
      </c>
      <c r="E183" s="70" t="str">
        <f>'Current Individual SalaryEquity'!E195</f>
        <v/>
      </c>
      <c r="F183" s="70" t="str">
        <f>'Current Individual SalaryEquity'!F195</f>
        <v/>
      </c>
      <c r="G183" s="70" t="str">
        <f>'Current Individual SalaryEquity'!G195</f>
        <v/>
      </c>
      <c r="H183" s="70" t="str">
        <f>'Current Individual SalaryEquity'!H195</f>
        <v/>
      </c>
      <c r="J183" s="104" t="str">
        <f t="array" ref="J183">INDEX('Salary Formula'!B$9:C$18,MATCH(C183,'Salary Formula'!B$9:B$18,0),2)*INDEX('Salary Formula'!E$9:F$13,MATCH(D183,'Salary Formula'!E$9:E$13,0),2)+INDEX('Salary Formula'!H$9:I$13,MATCH(E183,'Salary Formula'!H$9:H$13,0),2)</f>
        <v>#N/A</v>
      </c>
      <c r="K183" s="106" t="str">
        <f t="array" ref="K183">INDEX('Salary Formula'!B$27:C$33,MATCH(F183,'Salary Formula'!B$27:B$33,0),2)+(INDEX('Salary Formula'!E$27:F$33,MATCH(F183,'Salary Formula'!B$27:B$33,0),2)*'Salary Formula'!F$25)</f>
        <v>#N/A</v>
      </c>
      <c r="L183" s="107" t="str">
        <f t="array" ref="L183">INDEX('Salary Formula'!H$27:I$29,MATCH(G183,'Salary Formula'!H$27:H$29,0),2)</f>
        <v>#N/A</v>
      </c>
      <c r="M183" s="65" t="str">
        <f t="shared" si="1"/>
        <v>#N/A</v>
      </c>
    </row>
    <row r="184">
      <c r="A184" s="101">
        <f>'Current Individual SalaryEquity'!A196</f>
        <v>177</v>
      </c>
      <c r="B184" s="70" t="str">
        <f>'Current Individual SalaryEquity'!B196</f>
        <v/>
      </c>
      <c r="C184" s="70" t="str">
        <f>'Current Individual SalaryEquity'!C196</f>
        <v/>
      </c>
      <c r="D184" s="70" t="str">
        <f>'Current Individual SalaryEquity'!D196</f>
        <v/>
      </c>
      <c r="E184" s="70" t="str">
        <f>'Current Individual SalaryEquity'!E196</f>
        <v/>
      </c>
      <c r="F184" s="70" t="str">
        <f>'Current Individual SalaryEquity'!F196</f>
        <v/>
      </c>
      <c r="G184" s="70" t="str">
        <f>'Current Individual SalaryEquity'!G196</f>
        <v/>
      </c>
      <c r="H184" s="70" t="str">
        <f>'Current Individual SalaryEquity'!H196</f>
        <v/>
      </c>
      <c r="J184" s="104" t="str">
        <f t="array" ref="J184">INDEX('Salary Formula'!B$9:C$18,MATCH(C184,'Salary Formula'!B$9:B$18,0),2)*INDEX('Salary Formula'!E$9:F$13,MATCH(D184,'Salary Formula'!E$9:E$13,0),2)+INDEX('Salary Formula'!H$9:I$13,MATCH(E184,'Salary Formula'!H$9:H$13,0),2)</f>
        <v>#N/A</v>
      </c>
      <c r="K184" s="106" t="str">
        <f t="array" ref="K184">INDEX('Salary Formula'!B$27:C$33,MATCH(F184,'Salary Formula'!B$27:B$33,0),2)+(INDEX('Salary Formula'!E$27:F$33,MATCH(F184,'Salary Formula'!B$27:B$33,0),2)*'Salary Formula'!F$25)</f>
        <v>#N/A</v>
      </c>
      <c r="L184" s="107" t="str">
        <f t="array" ref="L184">INDEX('Salary Formula'!H$27:I$29,MATCH(G184,'Salary Formula'!H$27:H$29,0),2)</f>
        <v>#N/A</v>
      </c>
      <c r="M184" s="65" t="str">
        <f t="shared" si="1"/>
        <v>#N/A</v>
      </c>
    </row>
    <row r="185">
      <c r="A185" s="101">
        <f>'Current Individual SalaryEquity'!A197</f>
        <v>178</v>
      </c>
      <c r="B185" s="70" t="str">
        <f>'Current Individual SalaryEquity'!B197</f>
        <v/>
      </c>
      <c r="C185" s="70" t="str">
        <f>'Current Individual SalaryEquity'!C197</f>
        <v/>
      </c>
      <c r="D185" s="70" t="str">
        <f>'Current Individual SalaryEquity'!D197</f>
        <v/>
      </c>
      <c r="E185" s="70" t="str">
        <f>'Current Individual SalaryEquity'!E197</f>
        <v/>
      </c>
      <c r="F185" s="70" t="str">
        <f>'Current Individual SalaryEquity'!F197</f>
        <v/>
      </c>
      <c r="G185" s="70" t="str">
        <f>'Current Individual SalaryEquity'!G197</f>
        <v/>
      </c>
      <c r="H185" s="70" t="str">
        <f>'Current Individual SalaryEquity'!H197</f>
        <v/>
      </c>
      <c r="J185" s="104" t="str">
        <f t="array" ref="J185">INDEX('Salary Formula'!B$9:C$18,MATCH(C185,'Salary Formula'!B$9:B$18,0),2)*INDEX('Salary Formula'!E$9:F$13,MATCH(D185,'Salary Formula'!E$9:E$13,0),2)+INDEX('Salary Formula'!H$9:I$13,MATCH(E185,'Salary Formula'!H$9:H$13,0),2)</f>
        <v>#N/A</v>
      </c>
      <c r="K185" s="106" t="str">
        <f t="array" ref="K185">INDEX('Salary Formula'!B$27:C$33,MATCH(F185,'Salary Formula'!B$27:B$33,0),2)+(INDEX('Salary Formula'!E$27:F$33,MATCH(F185,'Salary Formula'!B$27:B$33,0),2)*'Salary Formula'!F$25)</f>
        <v>#N/A</v>
      </c>
      <c r="L185" s="107" t="str">
        <f t="array" ref="L185">INDEX('Salary Formula'!H$27:I$29,MATCH(G185,'Salary Formula'!H$27:H$29,0),2)</f>
        <v>#N/A</v>
      </c>
      <c r="M185" s="65" t="str">
        <f t="shared" si="1"/>
        <v>#N/A</v>
      </c>
    </row>
    <row r="186">
      <c r="A186" s="101">
        <f>'Current Individual SalaryEquity'!A198</f>
        <v>179</v>
      </c>
      <c r="B186" s="70" t="str">
        <f>'Current Individual SalaryEquity'!B198</f>
        <v/>
      </c>
      <c r="C186" s="70" t="str">
        <f>'Current Individual SalaryEquity'!C198</f>
        <v/>
      </c>
      <c r="D186" s="70" t="str">
        <f>'Current Individual SalaryEquity'!D198</f>
        <v/>
      </c>
      <c r="E186" s="70" t="str">
        <f>'Current Individual SalaryEquity'!E198</f>
        <v/>
      </c>
      <c r="F186" s="70" t="str">
        <f>'Current Individual SalaryEquity'!F198</f>
        <v/>
      </c>
      <c r="G186" s="70" t="str">
        <f>'Current Individual SalaryEquity'!G198</f>
        <v/>
      </c>
      <c r="H186" s="70" t="str">
        <f>'Current Individual SalaryEquity'!H198</f>
        <v/>
      </c>
      <c r="J186" s="104" t="str">
        <f t="array" ref="J186">INDEX('Salary Formula'!B$9:C$18,MATCH(C186,'Salary Formula'!B$9:B$18,0),2)*INDEX('Salary Formula'!E$9:F$13,MATCH(D186,'Salary Formula'!E$9:E$13,0),2)+INDEX('Salary Formula'!H$9:I$13,MATCH(E186,'Salary Formula'!H$9:H$13,0),2)</f>
        <v>#N/A</v>
      </c>
      <c r="K186" s="106" t="str">
        <f t="array" ref="K186">INDEX('Salary Formula'!B$27:C$33,MATCH(F186,'Salary Formula'!B$27:B$33,0),2)+(INDEX('Salary Formula'!E$27:F$33,MATCH(F186,'Salary Formula'!B$27:B$33,0),2)*'Salary Formula'!F$25)</f>
        <v>#N/A</v>
      </c>
      <c r="L186" s="107" t="str">
        <f t="array" ref="L186">INDEX('Salary Formula'!H$27:I$29,MATCH(G186,'Salary Formula'!H$27:H$29,0),2)</f>
        <v>#N/A</v>
      </c>
      <c r="M186" s="65" t="str">
        <f t="shared" si="1"/>
        <v>#N/A</v>
      </c>
    </row>
    <row r="187">
      <c r="A187" s="101">
        <f>'Current Individual SalaryEquity'!A199</f>
        <v>180</v>
      </c>
      <c r="B187" s="70" t="str">
        <f>'Current Individual SalaryEquity'!B199</f>
        <v/>
      </c>
      <c r="C187" s="70" t="str">
        <f>'Current Individual SalaryEquity'!C199</f>
        <v/>
      </c>
      <c r="D187" s="70" t="str">
        <f>'Current Individual SalaryEquity'!D199</f>
        <v/>
      </c>
      <c r="E187" s="70" t="str">
        <f>'Current Individual SalaryEquity'!E199</f>
        <v/>
      </c>
      <c r="F187" s="70" t="str">
        <f>'Current Individual SalaryEquity'!F199</f>
        <v/>
      </c>
      <c r="G187" s="70" t="str">
        <f>'Current Individual SalaryEquity'!G199</f>
        <v/>
      </c>
      <c r="H187" s="70" t="str">
        <f>'Current Individual SalaryEquity'!H199</f>
        <v/>
      </c>
      <c r="J187" s="104" t="str">
        <f t="array" ref="J187">INDEX('Salary Formula'!B$9:C$18,MATCH(C187,'Salary Formula'!B$9:B$18,0),2)*INDEX('Salary Formula'!E$9:F$13,MATCH(D187,'Salary Formula'!E$9:E$13,0),2)+INDEX('Salary Formula'!H$9:I$13,MATCH(E187,'Salary Formula'!H$9:H$13,0),2)</f>
        <v>#N/A</v>
      </c>
      <c r="K187" s="106" t="str">
        <f t="array" ref="K187">INDEX('Salary Formula'!B$27:C$33,MATCH(F187,'Salary Formula'!B$27:B$33,0),2)+(INDEX('Salary Formula'!E$27:F$33,MATCH(F187,'Salary Formula'!B$27:B$33,0),2)*'Salary Formula'!F$25)</f>
        <v>#N/A</v>
      </c>
      <c r="L187" s="107" t="str">
        <f t="array" ref="L187">INDEX('Salary Formula'!H$27:I$29,MATCH(G187,'Salary Formula'!H$27:H$29,0),2)</f>
        <v>#N/A</v>
      </c>
      <c r="M187" s="65" t="str">
        <f t="shared" si="1"/>
        <v>#N/A</v>
      </c>
    </row>
    <row r="188">
      <c r="A188" s="101">
        <f>'Current Individual SalaryEquity'!A200</f>
        <v>181</v>
      </c>
      <c r="B188" s="70" t="str">
        <f>'Current Individual SalaryEquity'!B200</f>
        <v/>
      </c>
      <c r="C188" s="70" t="str">
        <f>'Current Individual SalaryEquity'!C200</f>
        <v/>
      </c>
      <c r="D188" s="70" t="str">
        <f>'Current Individual SalaryEquity'!D200</f>
        <v/>
      </c>
      <c r="E188" s="70" t="str">
        <f>'Current Individual SalaryEquity'!E200</f>
        <v/>
      </c>
      <c r="F188" s="70" t="str">
        <f>'Current Individual SalaryEquity'!F200</f>
        <v/>
      </c>
      <c r="G188" s="70" t="str">
        <f>'Current Individual SalaryEquity'!G200</f>
        <v/>
      </c>
      <c r="H188" s="70" t="str">
        <f>'Current Individual SalaryEquity'!H200</f>
        <v/>
      </c>
      <c r="J188" s="104" t="str">
        <f t="array" ref="J188">INDEX('Salary Formula'!B$9:C$18,MATCH(C188,'Salary Formula'!B$9:B$18,0),2)*INDEX('Salary Formula'!E$9:F$13,MATCH(D188,'Salary Formula'!E$9:E$13,0),2)+INDEX('Salary Formula'!H$9:I$13,MATCH(E188,'Salary Formula'!H$9:H$13,0),2)</f>
        <v>#N/A</v>
      </c>
      <c r="K188" s="106" t="str">
        <f t="array" ref="K188">INDEX('Salary Formula'!B$27:C$33,MATCH(F188,'Salary Formula'!B$27:B$33,0),2)+(INDEX('Salary Formula'!E$27:F$33,MATCH(F188,'Salary Formula'!B$27:B$33,0),2)*'Salary Formula'!F$25)</f>
        <v>#N/A</v>
      </c>
      <c r="L188" s="107" t="str">
        <f t="array" ref="L188">INDEX('Salary Formula'!H$27:I$29,MATCH(G188,'Salary Formula'!H$27:H$29,0),2)</f>
        <v>#N/A</v>
      </c>
      <c r="M188" s="65" t="str">
        <f t="shared" si="1"/>
        <v>#N/A</v>
      </c>
    </row>
    <row r="189">
      <c r="A189" s="101">
        <f>'Current Individual SalaryEquity'!A201</f>
        <v>182</v>
      </c>
      <c r="B189" s="70" t="str">
        <f>'Current Individual SalaryEquity'!B201</f>
        <v/>
      </c>
      <c r="C189" s="70" t="str">
        <f>'Current Individual SalaryEquity'!C201</f>
        <v/>
      </c>
      <c r="D189" s="70" t="str">
        <f>'Current Individual SalaryEquity'!D201</f>
        <v/>
      </c>
      <c r="E189" s="70" t="str">
        <f>'Current Individual SalaryEquity'!E201</f>
        <v/>
      </c>
      <c r="F189" s="70" t="str">
        <f>'Current Individual SalaryEquity'!F201</f>
        <v/>
      </c>
      <c r="G189" s="70" t="str">
        <f>'Current Individual SalaryEquity'!G201</f>
        <v/>
      </c>
      <c r="H189" s="70" t="str">
        <f>'Current Individual SalaryEquity'!H201</f>
        <v/>
      </c>
      <c r="J189" s="104" t="str">
        <f t="array" ref="J189">INDEX('Salary Formula'!B$9:C$18,MATCH(C189,'Salary Formula'!B$9:B$18,0),2)*INDEX('Salary Formula'!E$9:F$13,MATCH(D189,'Salary Formula'!E$9:E$13,0),2)+INDEX('Salary Formula'!H$9:I$13,MATCH(E189,'Salary Formula'!H$9:H$13,0),2)</f>
        <v>#N/A</v>
      </c>
      <c r="K189" s="106" t="str">
        <f t="array" ref="K189">INDEX('Salary Formula'!B$27:C$33,MATCH(F189,'Salary Formula'!B$27:B$33,0),2)+(INDEX('Salary Formula'!E$27:F$33,MATCH(F189,'Salary Formula'!B$27:B$33,0),2)*'Salary Formula'!F$25)</f>
        <v>#N/A</v>
      </c>
      <c r="L189" s="107" t="str">
        <f t="array" ref="L189">INDEX('Salary Formula'!H$27:I$29,MATCH(G189,'Salary Formula'!H$27:H$29,0),2)</f>
        <v>#N/A</v>
      </c>
      <c r="M189" s="65" t="str">
        <f t="shared" si="1"/>
        <v>#N/A</v>
      </c>
    </row>
    <row r="190">
      <c r="A190" s="101">
        <f>'Current Individual SalaryEquity'!A202</f>
        <v>183</v>
      </c>
      <c r="B190" s="70" t="str">
        <f>'Current Individual SalaryEquity'!B202</f>
        <v/>
      </c>
      <c r="C190" s="70" t="str">
        <f>'Current Individual SalaryEquity'!C202</f>
        <v/>
      </c>
      <c r="D190" s="70" t="str">
        <f>'Current Individual SalaryEquity'!D202</f>
        <v/>
      </c>
      <c r="E190" s="70" t="str">
        <f>'Current Individual SalaryEquity'!E202</f>
        <v/>
      </c>
      <c r="F190" s="70" t="str">
        <f>'Current Individual SalaryEquity'!F202</f>
        <v/>
      </c>
      <c r="G190" s="70" t="str">
        <f>'Current Individual SalaryEquity'!G202</f>
        <v/>
      </c>
      <c r="H190" s="70" t="str">
        <f>'Current Individual SalaryEquity'!H202</f>
        <v/>
      </c>
      <c r="J190" s="104" t="str">
        <f t="array" ref="J190">INDEX('Salary Formula'!B$9:C$18,MATCH(C190,'Salary Formula'!B$9:B$18,0),2)*INDEX('Salary Formula'!E$9:F$13,MATCH(D190,'Salary Formula'!E$9:E$13,0),2)+INDEX('Salary Formula'!H$9:I$13,MATCH(E190,'Salary Formula'!H$9:H$13,0),2)</f>
        <v>#N/A</v>
      </c>
      <c r="K190" s="106" t="str">
        <f t="array" ref="K190">INDEX('Salary Formula'!B$27:C$33,MATCH(F190,'Salary Formula'!B$27:B$33,0),2)+(INDEX('Salary Formula'!E$27:F$33,MATCH(F190,'Salary Formula'!B$27:B$33,0),2)*'Salary Formula'!F$25)</f>
        <v>#N/A</v>
      </c>
      <c r="L190" s="107" t="str">
        <f t="array" ref="L190">INDEX('Salary Formula'!H$27:I$29,MATCH(G190,'Salary Formula'!H$27:H$29,0),2)</f>
        <v>#N/A</v>
      </c>
      <c r="M190" s="65" t="str">
        <f t="shared" si="1"/>
        <v>#N/A</v>
      </c>
    </row>
    <row r="191">
      <c r="A191" s="101">
        <f>'Current Individual SalaryEquity'!A203</f>
        <v>184</v>
      </c>
      <c r="B191" s="70" t="str">
        <f>'Current Individual SalaryEquity'!B203</f>
        <v/>
      </c>
      <c r="C191" s="70" t="str">
        <f>'Current Individual SalaryEquity'!C203</f>
        <v/>
      </c>
      <c r="D191" s="70" t="str">
        <f>'Current Individual SalaryEquity'!D203</f>
        <v/>
      </c>
      <c r="E191" s="70" t="str">
        <f>'Current Individual SalaryEquity'!E203</f>
        <v/>
      </c>
      <c r="F191" s="70" t="str">
        <f>'Current Individual SalaryEquity'!F203</f>
        <v/>
      </c>
      <c r="G191" s="70" t="str">
        <f>'Current Individual SalaryEquity'!G203</f>
        <v/>
      </c>
      <c r="H191" s="70" t="str">
        <f>'Current Individual SalaryEquity'!H203</f>
        <v/>
      </c>
      <c r="J191" s="104" t="str">
        <f t="array" ref="J191">INDEX('Salary Formula'!B$9:C$18,MATCH(C191,'Salary Formula'!B$9:B$18,0),2)*INDEX('Salary Formula'!E$9:F$13,MATCH(D191,'Salary Formula'!E$9:E$13,0),2)+INDEX('Salary Formula'!H$9:I$13,MATCH(E191,'Salary Formula'!H$9:H$13,0),2)</f>
        <v>#N/A</v>
      </c>
      <c r="K191" s="106" t="str">
        <f t="array" ref="K191">INDEX('Salary Formula'!B$27:C$33,MATCH(F191,'Salary Formula'!B$27:B$33,0),2)+(INDEX('Salary Formula'!E$27:F$33,MATCH(F191,'Salary Formula'!B$27:B$33,0),2)*'Salary Formula'!F$25)</f>
        <v>#N/A</v>
      </c>
      <c r="L191" s="107" t="str">
        <f t="array" ref="L191">INDEX('Salary Formula'!H$27:I$29,MATCH(G191,'Salary Formula'!H$27:H$29,0),2)</f>
        <v>#N/A</v>
      </c>
      <c r="M191" s="65" t="str">
        <f t="shared" si="1"/>
        <v>#N/A</v>
      </c>
    </row>
    <row r="192">
      <c r="A192" s="101">
        <f>'Current Individual SalaryEquity'!A204</f>
        <v>185</v>
      </c>
      <c r="B192" s="70" t="str">
        <f>'Current Individual SalaryEquity'!B204</f>
        <v/>
      </c>
      <c r="C192" s="70" t="str">
        <f>'Current Individual SalaryEquity'!C204</f>
        <v/>
      </c>
      <c r="D192" s="70" t="str">
        <f>'Current Individual SalaryEquity'!D204</f>
        <v/>
      </c>
      <c r="E192" s="70" t="str">
        <f>'Current Individual SalaryEquity'!E204</f>
        <v/>
      </c>
      <c r="F192" s="70" t="str">
        <f>'Current Individual SalaryEquity'!F204</f>
        <v/>
      </c>
      <c r="G192" s="70" t="str">
        <f>'Current Individual SalaryEquity'!G204</f>
        <v/>
      </c>
      <c r="H192" s="70" t="str">
        <f>'Current Individual SalaryEquity'!H204</f>
        <v/>
      </c>
      <c r="J192" s="104" t="str">
        <f t="array" ref="J192">INDEX('Salary Formula'!B$9:C$18,MATCH(C192,'Salary Formula'!B$9:B$18,0),2)*INDEX('Salary Formula'!E$9:F$13,MATCH(D192,'Salary Formula'!E$9:E$13,0),2)+INDEX('Salary Formula'!H$9:I$13,MATCH(E192,'Salary Formula'!H$9:H$13,0),2)</f>
        <v>#N/A</v>
      </c>
      <c r="K192" s="106" t="str">
        <f t="array" ref="K192">INDEX('Salary Formula'!B$27:C$33,MATCH(F192,'Salary Formula'!B$27:B$33,0),2)+(INDEX('Salary Formula'!E$27:F$33,MATCH(F192,'Salary Formula'!B$27:B$33,0),2)*'Salary Formula'!F$25)</f>
        <v>#N/A</v>
      </c>
      <c r="L192" s="107" t="str">
        <f t="array" ref="L192">INDEX('Salary Formula'!H$27:I$29,MATCH(G192,'Salary Formula'!H$27:H$29,0),2)</f>
        <v>#N/A</v>
      </c>
      <c r="M192" s="65" t="str">
        <f t="shared" si="1"/>
        <v>#N/A</v>
      </c>
    </row>
    <row r="193">
      <c r="A193" s="101">
        <f>'Current Individual SalaryEquity'!A205</f>
        <v>186</v>
      </c>
      <c r="B193" s="70" t="str">
        <f>'Current Individual SalaryEquity'!B205</f>
        <v/>
      </c>
      <c r="C193" s="70" t="str">
        <f>'Current Individual SalaryEquity'!C205</f>
        <v/>
      </c>
      <c r="D193" s="70" t="str">
        <f>'Current Individual SalaryEquity'!D205</f>
        <v/>
      </c>
      <c r="E193" s="70" t="str">
        <f>'Current Individual SalaryEquity'!E205</f>
        <v/>
      </c>
      <c r="F193" s="70" t="str">
        <f>'Current Individual SalaryEquity'!F205</f>
        <v/>
      </c>
      <c r="G193" s="70" t="str">
        <f>'Current Individual SalaryEquity'!G205</f>
        <v/>
      </c>
      <c r="H193" s="70" t="str">
        <f>'Current Individual SalaryEquity'!H205</f>
        <v/>
      </c>
      <c r="J193" s="104" t="str">
        <f t="array" ref="J193">INDEX('Salary Formula'!B$9:C$18,MATCH(C193,'Salary Formula'!B$9:B$18,0),2)*INDEX('Salary Formula'!E$9:F$13,MATCH(D193,'Salary Formula'!E$9:E$13,0),2)+INDEX('Salary Formula'!H$9:I$13,MATCH(E193,'Salary Formula'!H$9:H$13,0),2)</f>
        <v>#N/A</v>
      </c>
      <c r="K193" s="106" t="str">
        <f t="array" ref="K193">INDEX('Salary Formula'!B$27:C$33,MATCH(F193,'Salary Formula'!B$27:B$33,0),2)+(INDEX('Salary Formula'!E$27:F$33,MATCH(F193,'Salary Formula'!B$27:B$33,0),2)*'Salary Formula'!F$25)</f>
        <v>#N/A</v>
      </c>
      <c r="L193" s="107" t="str">
        <f t="array" ref="L193">INDEX('Salary Formula'!H$27:I$29,MATCH(G193,'Salary Formula'!H$27:H$29,0),2)</f>
        <v>#N/A</v>
      </c>
      <c r="M193" s="65" t="str">
        <f t="shared" si="1"/>
        <v>#N/A</v>
      </c>
    </row>
    <row r="194">
      <c r="A194" s="101">
        <f>'Current Individual SalaryEquity'!A206</f>
        <v>187</v>
      </c>
      <c r="B194" s="70" t="str">
        <f>'Current Individual SalaryEquity'!B206</f>
        <v/>
      </c>
      <c r="C194" s="70" t="str">
        <f>'Current Individual SalaryEquity'!C206</f>
        <v/>
      </c>
      <c r="D194" s="70" t="str">
        <f>'Current Individual SalaryEquity'!D206</f>
        <v/>
      </c>
      <c r="E194" s="70" t="str">
        <f>'Current Individual SalaryEquity'!E206</f>
        <v/>
      </c>
      <c r="F194" s="70" t="str">
        <f>'Current Individual SalaryEquity'!F206</f>
        <v/>
      </c>
      <c r="G194" s="70" t="str">
        <f>'Current Individual SalaryEquity'!G206</f>
        <v/>
      </c>
      <c r="H194" s="70" t="str">
        <f>'Current Individual SalaryEquity'!H206</f>
        <v/>
      </c>
      <c r="J194" s="104" t="str">
        <f t="array" ref="J194">INDEX('Salary Formula'!B$9:C$18,MATCH(C194,'Salary Formula'!B$9:B$18,0),2)*INDEX('Salary Formula'!E$9:F$13,MATCH(D194,'Salary Formula'!E$9:E$13,0),2)+INDEX('Salary Formula'!H$9:I$13,MATCH(E194,'Salary Formula'!H$9:H$13,0),2)</f>
        <v>#N/A</v>
      </c>
      <c r="K194" s="106" t="str">
        <f t="array" ref="K194">INDEX('Salary Formula'!B$27:C$33,MATCH(F194,'Salary Formula'!B$27:B$33,0),2)+(INDEX('Salary Formula'!E$27:F$33,MATCH(F194,'Salary Formula'!B$27:B$33,0),2)*'Salary Formula'!F$25)</f>
        <v>#N/A</v>
      </c>
      <c r="L194" s="107" t="str">
        <f t="array" ref="L194">INDEX('Salary Formula'!H$27:I$29,MATCH(G194,'Salary Formula'!H$27:H$29,0),2)</f>
        <v>#N/A</v>
      </c>
      <c r="M194" s="65" t="str">
        <f t="shared" si="1"/>
        <v>#N/A</v>
      </c>
    </row>
    <row r="195">
      <c r="A195" s="101">
        <f>'Current Individual SalaryEquity'!A207</f>
        <v>188</v>
      </c>
      <c r="B195" s="70" t="str">
        <f>'Current Individual SalaryEquity'!B207</f>
        <v/>
      </c>
      <c r="C195" s="70" t="str">
        <f>'Current Individual SalaryEquity'!C207</f>
        <v/>
      </c>
      <c r="D195" s="70" t="str">
        <f>'Current Individual SalaryEquity'!D207</f>
        <v/>
      </c>
      <c r="E195" s="70" t="str">
        <f>'Current Individual SalaryEquity'!E207</f>
        <v/>
      </c>
      <c r="F195" s="70" t="str">
        <f>'Current Individual SalaryEquity'!F207</f>
        <v/>
      </c>
      <c r="G195" s="70" t="str">
        <f>'Current Individual SalaryEquity'!G207</f>
        <v/>
      </c>
      <c r="H195" s="70" t="str">
        <f>'Current Individual SalaryEquity'!H207</f>
        <v/>
      </c>
      <c r="J195" s="104" t="str">
        <f t="array" ref="J195">INDEX('Salary Formula'!B$9:C$18,MATCH(C195,'Salary Formula'!B$9:B$18,0),2)*INDEX('Salary Formula'!E$9:F$13,MATCH(D195,'Salary Formula'!E$9:E$13,0),2)+INDEX('Salary Formula'!H$9:I$13,MATCH(E195,'Salary Formula'!H$9:H$13,0),2)</f>
        <v>#N/A</v>
      </c>
      <c r="K195" s="106" t="str">
        <f t="array" ref="K195">INDEX('Salary Formula'!B$27:C$33,MATCH(F195,'Salary Formula'!B$27:B$33,0),2)+(INDEX('Salary Formula'!E$27:F$33,MATCH(F195,'Salary Formula'!B$27:B$33,0),2)*'Salary Formula'!F$25)</f>
        <v>#N/A</v>
      </c>
      <c r="L195" s="107" t="str">
        <f t="array" ref="L195">INDEX('Salary Formula'!H$27:I$29,MATCH(G195,'Salary Formula'!H$27:H$29,0),2)</f>
        <v>#N/A</v>
      </c>
      <c r="M195" s="65" t="str">
        <f t="shared" si="1"/>
        <v>#N/A</v>
      </c>
    </row>
    <row r="196">
      <c r="A196" s="101">
        <f>'Current Individual SalaryEquity'!A208</f>
        <v>189</v>
      </c>
      <c r="B196" s="70" t="str">
        <f>'Current Individual SalaryEquity'!B208</f>
        <v/>
      </c>
      <c r="C196" s="70" t="str">
        <f>'Current Individual SalaryEquity'!C208</f>
        <v/>
      </c>
      <c r="D196" s="70" t="str">
        <f>'Current Individual SalaryEquity'!D208</f>
        <v/>
      </c>
      <c r="E196" s="70" t="str">
        <f>'Current Individual SalaryEquity'!E208</f>
        <v/>
      </c>
      <c r="F196" s="70" t="str">
        <f>'Current Individual SalaryEquity'!F208</f>
        <v/>
      </c>
      <c r="G196" s="70" t="str">
        <f>'Current Individual SalaryEquity'!G208</f>
        <v/>
      </c>
      <c r="H196" s="70" t="str">
        <f>'Current Individual SalaryEquity'!H208</f>
        <v/>
      </c>
      <c r="J196" s="104" t="str">
        <f t="array" ref="J196">INDEX('Salary Formula'!B$9:C$18,MATCH(C196,'Salary Formula'!B$9:B$18,0),2)*INDEX('Salary Formula'!E$9:F$13,MATCH(D196,'Salary Formula'!E$9:E$13,0),2)+INDEX('Salary Formula'!H$9:I$13,MATCH(E196,'Salary Formula'!H$9:H$13,0),2)</f>
        <v>#N/A</v>
      </c>
      <c r="K196" s="106" t="str">
        <f t="array" ref="K196">INDEX('Salary Formula'!B$27:C$33,MATCH(F196,'Salary Formula'!B$27:B$33,0),2)+(INDEX('Salary Formula'!E$27:F$33,MATCH(F196,'Salary Formula'!B$27:B$33,0),2)*'Salary Formula'!F$25)</f>
        <v>#N/A</v>
      </c>
      <c r="L196" s="107" t="str">
        <f t="array" ref="L196">INDEX('Salary Formula'!H$27:I$29,MATCH(G196,'Salary Formula'!H$27:H$29,0),2)</f>
        <v>#N/A</v>
      </c>
      <c r="M196" s="65" t="str">
        <f t="shared" si="1"/>
        <v>#N/A</v>
      </c>
    </row>
    <row r="197">
      <c r="A197" s="101">
        <f>'Current Individual SalaryEquity'!A209</f>
        <v>190</v>
      </c>
      <c r="B197" s="70" t="str">
        <f>'Current Individual SalaryEquity'!B209</f>
        <v/>
      </c>
      <c r="C197" s="70" t="str">
        <f>'Current Individual SalaryEquity'!C209</f>
        <v/>
      </c>
      <c r="D197" s="70" t="str">
        <f>'Current Individual SalaryEquity'!D209</f>
        <v/>
      </c>
      <c r="E197" s="70" t="str">
        <f>'Current Individual SalaryEquity'!E209</f>
        <v/>
      </c>
      <c r="F197" s="70" t="str">
        <f>'Current Individual SalaryEquity'!F209</f>
        <v/>
      </c>
      <c r="G197" s="70" t="str">
        <f>'Current Individual SalaryEquity'!G209</f>
        <v/>
      </c>
      <c r="H197" s="70" t="str">
        <f>'Current Individual SalaryEquity'!H209</f>
        <v/>
      </c>
      <c r="J197" s="104" t="str">
        <f t="array" ref="J197">INDEX('Salary Formula'!B$9:C$18,MATCH(C197,'Salary Formula'!B$9:B$18,0),2)*INDEX('Salary Formula'!E$9:F$13,MATCH(D197,'Salary Formula'!E$9:E$13,0),2)+INDEX('Salary Formula'!H$9:I$13,MATCH(E197,'Salary Formula'!H$9:H$13,0),2)</f>
        <v>#N/A</v>
      </c>
      <c r="K197" s="106" t="str">
        <f t="array" ref="K197">INDEX('Salary Formula'!B$27:C$33,MATCH(F197,'Salary Formula'!B$27:B$33,0),2)+(INDEX('Salary Formula'!E$27:F$33,MATCH(F197,'Salary Formula'!B$27:B$33,0),2)*'Salary Formula'!F$25)</f>
        <v>#N/A</v>
      </c>
      <c r="L197" s="107" t="str">
        <f t="array" ref="L197">INDEX('Salary Formula'!H$27:I$29,MATCH(G197,'Salary Formula'!H$27:H$29,0),2)</f>
        <v>#N/A</v>
      </c>
      <c r="M197" s="65" t="str">
        <f t="shared" si="1"/>
        <v>#N/A</v>
      </c>
    </row>
    <row r="198">
      <c r="A198" s="101">
        <f>'Current Individual SalaryEquity'!A210</f>
        <v>191</v>
      </c>
      <c r="B198" s="70" t="str">
        <f>'Current Individual SalaryEquity'!B210</f>
        <v/>
      </c>
      <c r="C198" s="70" t="str">
        <f>'Current Individual SalaryEquity'!C210</f>
        <v/>
      </c>
      <c r="D198" s="70" t="str">
        <f>'Current Individual SalaryEquity'!D210</f>
        <v/>
      </c>
      <c r="E198" s="70" t="str">
        <f>'Current Individual SalaryEquity'!E210</f>
        <v/>
      </c>
      <c r="F198" s="70" t="str">
        <f>'Current Individual SalaryEquity'!F210</f>
        <v/>
      </c>
      <c r="G198" s="70" t="str">
        <f>'Current Individual SalaryEquity'!G210</f>
        <v/>
      </c>
      <c r="H198" s="70" t="str">
        <f>'Current Individual SalaryEquity'!H210</f>
        <v/>
      </c>
      <c r="J198" s="104" t="str">
        <f t="array" ref="J198">INDEX('Salary Formula'!B$9:C$18,MATCH(C198,'Salary Formula'!B$9:B$18,0),2)*INDEX('Salary Formula'!E$9:F$13,MATCH(D198,'Salary Formula'!E$9:E$13,0),2)+INDEX('Salary Formula'!H$9:I$13,MATCH(E198,'Salary Formula'!H$9:H$13,0),2)</f>
        <v>#N/A</v>
      </c>
      <c r="K198" s="106" t="str">
        <f t="array" ref="K198">INDEX('Salary Formula'!B$27:C$33,MATCH(F198,'Salary Formula'!B$27:B$33,0),2)+(INDEX('Salary Formula'!E$27:F$33,MATCH(F198,'Salary Formula'!B$27:B$33,0),2)*'Salary Formula'!F$25)</f>
        <v>#N/A</v>
      </c>
      <c r="L198" s="107" t="str">
        <f t="array" ref="L198">INDEX('Salary Formula'!H$27:I$29,MATCH(G198,'Salary Formula'!H$27:H$29,0),2)</f>
        <v>#N/A</v>
      </c>
      <c r="M198" s="65" t="str">
        <f t="shared" si="1"/>
        <v>#N/A</v>
      </c>
    </row>
    <row r="199">
      <c r="A199" s="101">
        <f>'Current Individual SalaryEquity'!A211</f>
        <v>192</v>
      </c>
      <c r="B199" s="70" t="str">
        <f>'Current Individual SalaryEquity'!B211</f>
        <v>Just sayin'... :) buffer.com/journey</v>
      </c>
      <c r="C199" s="70" t="str">
        <f>'Current Individual SalaryEquity'!C211</f>
        <v/>
      </c>
      <c r="D199" s="70" t="str">
        <f>'Current Individual SalaryEquity'!D211</f>
        <v/>
      </c>
      <c r="E199" s="70" t="str">
        <f>'Current Individual SalaryEquity'!E211</f>
        <v/>
      </c>
      <c r="F199" s="70" t="str">
        <f>'Current Individual SalaryEquity'!F211</f>
        <v/>
      </c>
      <c r="G199" s="70" t="str">
        <f>'Current Individual SalaryEquity'!G211</f>
        <v/>
      </c>
      <c r="H199" s="70" t="str">
        <f>'Current Individual SalaryEquity'!H211</f>
        <v/>
      </c>
      <c r="J199" s="104" t="str">
        <f t="array" ref="J199">INDEX('Salary Formula'!B$9:C$18,MATCH(C199,'Salary Formula'!B$9:B$18,0),2)*INDEX('Salary Formula'!E$9:F$13,MATCH(D199,'Salary Formula'!E$9:E$13,0),2)+INDEX('Salary Formula'!H$9:I$13,MATCH(E199,'Salary Formula'!H$9:H$13,0),2)</f>
        <v>#N/A</v>
      </c>
      <c r="K199" s="106" t="str">
        <f t="array" ref="K199">INDEX('Salary Formula'!B$27:C$33,MATCH(F199,'Salary Formula'!B$27:B$33,0),2)+(INDEX('Salary Formula'!E$27:F$33,MATCH(F199,'Salary Formula'!B$27:B$33,0),2)*'Salary Formula'!F$25)</f>
        <v>#N/A</v>
      </c>
      <c r="L199" s="107" t="str">
        <f t="array" ref="L199">INDEX('Salary Formula'!H$27:I$29,MATCH(G199,'Salary Formula'!H$27:H$29,0),2)</f>
        <v>#N/A</v>
      </c>
      <c r="M199" s="65" t="str">
        <f t="shared" si="1"/>
        <v>#N/A</v>
      </c>
    </row>
    <row r="200">
      <c r="A200" s="101">
        <f>'Current Individual SalaryEquity'!A212</f>
        <v>193</v>
      </c>
      <c r="B200" s="70" t="str">
        <f>'Current Individual SalaryEquity'!B212</f>
        <v/>
      </c>
      <c r="C200" s="70" t="str">
        <f>'Current Individual SalaryEquity'!C212</f>
        <v/>
      </c>
      <c r="D200" s="70" t="str">
        <f>'Current Individual SalaryEquity'!D212</f>
        <v/>
      </c>
      <c r="E200" s="70" t="str">
        <f>'Current Individual SalaryEquity'!E212</f>
        <v/>
      </c>
      <c r="F200" s="70" t="str">
        <f>'Current Individual SalaryEquity'!F212</f>
        <v/>
      </c>
      <c r="G200" s="70" t="str">
        <f>'Current Individual SalaryEquity'!G212</f>
        <v/>
      </c>
      <c r="H200" s="70" t="str">
        <f>'Current Individual SalaryEquity'!H212</f>
        <v/>
      </c>
      <c r="J200" s="104" t="str">
        <f t="array" ref="J200">INDEX('Salary Formula'!B$9:C$18,MATCH(C200,'Salary Formula'!B$9:B$18,0),2)*INDEX('Salary Formula'!E$9:F$13,MATCH(D200,'Salary Formula'!E$9:E$13,0),2)+INDEX('Salary Formula'!H$9:I$13,MATCH(E200,'Salary Formula'!H$9:H$13,0),2)</f>
        <v>#N/A</v>
      </c>
      <c r="K200" s="106" t="str">
        <f t="array" ref="K200">INDEX('Salary Formula'!B$27:C$33,MATCH(F200,'Salary Formula'!B$27:B$33,0),2)+(INDEX('Salary Formula'!E$27:F$33,MATCH(F200,'Salary Formula'!B$27:B$33,0),2)*'Salary Formula'!F$25)</f>
        <v>#N/A</v>
      </c>
      <c r="L200" s="107" t="str">
        <f t="array" ref="L200">INDEX('Salary Formula'!H$27:I$29,MATCH(G200,'Salary Formula'!H$27:H$29,0),2)</f>
        <v>#N/A</v>
      </c>
      <c r="M200" s="65" t="str">
        <f t="shared" si="1"/>
        <v>#N/A</v>
      </c>
    </row>
    <row r="201">
      <c r="A201" s="101">
        <f>'Current Individual SalaryEquity'!A213</f>
        <v>194</v>
      </c>
      <c r="B201" s="70" t="str">
        <f>'Current Individual SalaryEquity'!B213</f>
        <v/>
      </c>
      <c r="C201" s="70" t="str">
        <f>'Current Individual SalaryEquity'!C213</f>
        <v/>
      </c>
      <c r="D201" s="70" t="str">
        <f>'Current Individual SalaryEquity'!D213</f>
        <v/>
      </c>
      <c r="E201" s="70" t="str">
        <f>'Current Individual SalaryEquity'!E213</f>
        <v/>
      </c>
      <c r="F201" s="70" t="str">
        <f>'Current Individual SalaryEquity'!F213</f>
        <v/>
      </c>
      <c r="G201" s="70" t="str">
        <f>'Current Individual SalaryEquity'!G213</f>
        <v/>
      </c>
      <c r="H201" s="70" t="str">
        <f>'Current Individual SalaryEquity'!H213</f>
        <v/>
      </c>
      <c r="J201" s="104" t="str">
        <f t="array" ref="J201">INDEX('Salary Formula'!B$9:C$18,MATCH(C201,'Salary Formula'!B$9:B$18,0),2)*INDEX('Salary Formula'!E$9:F$13,MATCH(D201,'Salary Formula'!E$9:E$13,0),2)+INDEX('Salary Formula'!H$9:I$13,MATCH(E201,'Salary Formula'!H$9:H$13,0),2)</f>
        <v>#N/A</v>
      </c>
      <c r="K201" s="106" t="str">
        <f t="array" ref="K201">INDEX('Salary Formula'!B$27:C$33,MATCH(F201,'Salary Formula'!B$27:B$33,0),2)+(INDEX('Salary Formula'!E$27:F$33,MATCH(F201,'Salary Formula'!B$27:B$33,0),2)*'Salary Formula'!F$25)</f>
        <v>#N/A</v>
      </c>
      <c r="L201" s="107" t="str">
        <f t="array" ref="L201">INDEX('Salary Formula'!H$27:I$29,MATCH(G201,'Salary Formula'!H$27:H$29,0),2)</f>
        <v>#N/A</v>
      </c>
      <c r="M201" s="65" t="str">
        <f t="shared" si="1"/>
        <v>#N/A</v>
      </c>
    </row>
    <row r="202">
      <c r="A202" s="101">
        <f>'Current Individual SalaryEquity'!A214</f>
        <v>195</v>
      </c>
      <c r="B202" s="70" t="str">
        <f>'Current Individual SalaryEquity'!B214</f>
        <v/>
      </c>
      <c r="C202" s="70" t="str">
        <f>'Current Individual SalaryEquity'!C214</f>
        <v/>
      </c>
      <c r="D202" s="70" t="str">
        <f>'Current Individual SalaryEquity'!D214</f>
        <v/>
      </c>
      <c r="E202" s="70" t="str">
        <f>'Current Individual SalaryEquity'!E214</f>
        <v/>
      </c>
      <c r="F202" s="70" t="str">
        <f>'Current Individual SalaryEquity'!F214</f>
        <v/>
      </c>
      <c r="G202" s="70" t="str">
        <f>'Current Individual SalaryEquity'!G214</f>
        <v/>
      </c>
      <c r="H202" s="70" t="str">
        <f>'Current Individual SalaryEquity'!H214</f>
        <v/>
      </c>
      <c r="J202" s="104" t="str">
        <f t="array" ref="J202">INDEX('Salary Formula'!B$9:C$18,MATCH(C202,'Salary Formula'!B$9:B$18,0),2)*INDEX('Salary Formula'!E$9:F$13,MATCH(D202,'Salary Formula'!E$9:E$13,0),2)+INDEX('Salary Formula'!H$9:I$13,MATCH(E202,'Salary Formula'!H$9:H$13,0),2)</f>
        <v>#N/A</v>
      </c>
      <c r="K202" s="106" t="str">
        <f t="array" ref="K202">INDEX('Salary Formula'!B$27:C$33,MATCH(F202,'Salary Formula'!B$27:B$33,0),2)+(INDEX('Salary Formula'!E$27:F$33,MATCH(F202,'Salary Formula'!B$27:B$33,0),2)*'Salary Formula'!F$25)</f>
        <v>#N/A</v>
      </c>
      <c r="L202" s="107" t="str">
        <f t="array" ref="L202">INDEX('Salary Formula'!H$27:I$29,MATCH(G202,'Salary Formula'!H$27:H$29,0),2)</f>
        <v>#N/A</v>
      </c>
      <c r="M202" s="65" t="str">
        <f t="shared" si="1"/>
        <v>#N/A</v>
      </c>
    </row>
    <row r="203">
      <c r="A203" s="101">
        <f>'Current Individual SalaryEquity'!A215</f>
        <v>196</v>
      </c>
      <c r="B203" s="70" t="str">
        <f>'Current Individual SalaryEquity'!B215</f>
        <v/>
      </c>
      <c r="C203" s="70" t="str">
        <f>'Current Individual SalaryEquity'!C215</f>
        <v/>
      </c>
      <c r="D203" s="70" t="str">
        <f>'Current Individual SalaryEquity'!D215</f>
        <v/>
      </c>
      <c r="E203" s="70" t="str">
        <f>'Current Individual SalaryEquity'!E215</f>
        <v/>
      </c>
      <c r="F203" s="70" t="str">
        <f>'Current Individual SalaryEquity'!F215</f>
        <v/>
      </c>
      <c r="G203" s="70" t="str">
        <f>'Current Individual SalaryEquity'!G215</f>
        <v/>
      </c>
      <c r="H203" s="70" t="str">
        <f>'Current Individual SalaryEquity'!H215</f>
        <v/>
      </c>
      <c r="J203" s="104" t="str">
        <f t="array" ref="J203">INDEX('Salary Formula'!B$9:C$18,MATCH(C203,'Salary Formula'!B$9:B$18,0),2)*INDEX('Salary Formula'!E$9:F$13,MATCH(D203,'Salary Formula'!E$9:E$13,0),2)+INDEX('Salary Formula'!H$9:I$13,MATCH(E203,'Salary Formula'!H$9:H$13,0),2)</f>
        <v>#N/A</v>
      </c>
      <c r="K203" s="106" t="str">
        <f t="array" ref="K203">INDEX('Salary Formula'!B$27:C$33,MATCH(F203,'Salary Formula'!B$27:B$33,0),2)+(INDEX('Salary Formula'!E$27:F$33,MATCH(F203,'Salary Formula'!B$27:B$33,0),2)*'Salary Formula'!F$25)</f>
        <v>#N/A</v>
      </c>
      <c r="L203" s="107" t="str">
        <f t="array" ref="L203">INDEX('Salary Formula'!H$27:I$29,MATCH(G203,'Salary Formula'!H$27:H$29,0),2)</f>
        <v>#N/A</v>
      </c>
      <c r="M203" s="65" t="str">
        <f t="shared" si="1"/>
        <v>#N/A</v>
      </c>
    </row>
    <row r="204">
      <c r="A204" s="101">
        <f>'Current Individual SalaryEquity'!A216</f>
        <v>197</v>
      </c>
      <c r="B204" s="70" t="str">
        <f>'Current Individual SalaryEquity'!B216</f>
        <v/>
      </c>
      <c r="C204" s="70" t="str">
        <f>'Current Individual SalaryEquity'!C216</f>
        <v/>
      </c>
      <c r="D204" s="70" t="str">
        <f>'Current Individual SalaryEquity'!D216</f>
        <v/>
      </c>
      <c r="E204" s="70" t="str">
        <f>'Current Individual SalaryEquity'!E216</f>
        <v/>
      </c>
      <c r="F204" s="70" t="str">
        <f>'Current Individual SalaryEquity'!F216</f>
        <v/>
      </c>
      <c r="G204" s="70" t="str">
        <f>'Current Individual SalaryEquity'!G216</f>
        <v/>
      </c>
      <c r="H204" s="70" t="str">
        <f>'Current Individual SalaryEquity'!H216</f>
        <v/>
      </c>
      <c r="J204" s="104" t="str">
        <f t="array" ref="J204">INDEX('Salary Formula'!B$9:C$18,MATCH(C204,'Salary Formula'!B$9:B$18,0),2)*INDEX('Salary Formula'!E$9:F$13,MATCH(D204,'Salary Formula'!E$9:E$13,0),2)+INDEX('Salary Formula'!H$9:I$13,MATCH(E204,'Salary Formula'!H$9:H$13,0),2)</f>
        <v>#N/A</v>
      </c>
      <c r="K204" s="106" t="str">
        <f t="array" ref="K204">INDEX('Salary Formula'!B$27:C$33,MATCH(F204,'Salary Formula'!B$27:B$33,0),2)+(INDEX('Salary Formula'!E$27:F$33,MATCH(F204,'Salary Formula'!B$27:B$33,0),2)*'Salary Formula'!F$25)</f>
        <v>#N/A</v>
      </c>
      <c r="L204" s="107" t="str">
        <f t="array" ref="L204">INDEX('Salary Formula'!H$27:I$29,MATCH(G204,'Salary Formula'!H$27:H$29,0),2)</f>
        <v>#N/A</v>
      </c>
      <c r="M204" s="65" t="str">
        <f t="shared" si="1"/>
        <v>#N/A</v>
      </c>
    </row>
    <row r="205">
      <c r="A205" s="101">
        <f>'Current Individual SalaryEquity'!A217</f>
        <v>198</v>
      </c>
      <c r="B205" s="70" t="str">
        <f>'Current Individual SalaryEquity'!B217</f>
        <v/>
      </c>
      <c r="C205" s="70" t="str">
        <f>'Current Individual SalaryEquity'!C217</f>
        <v/>
      </c>
      <c r="D205" s="70" t="str">
        <f>'Current Individual SalaryEquity'!D217</f>
        <v/>
      </c>
      <c r="E205" s="70" t="str">
        <f>'Current Individual SalaryEquity'!E217</f>
        <v/>
      </c>
      <c r="F205" s="70" t="str">
        <f>'Current Individual SalaryEquity'!F217</f>
        <v/>
      </c>
      <c r="G205" s="70" t="str">
        <f>'Current Individual SalaryEquity'!G217</f>
        <v/>
      </c>
      <c r="H205" s="70" t="str">
        <f>'Current Individual SalaryEquity'!H217</f>
        <v/>
      </c>
      <c r="J205" s="104" t="str">
        <f t="array" ref="J205">INDEX('Salary Formula'!B$9:C$18,MATCH(C205,'Salary Formula'!B$9:B$18,0),2)*INDEX('Salary Formula'!E$9:F$13,MATCH(D205,'Salary Formula'!E$9:E$13,0),2)+INDEX('Salary Formula'!H$9:I$13,MATCH(E205,'Salary Formula'!H$9:H$13,0),2)</f>
        <v>#N/A</v>
      </c>
      <c r="K205" s="106" t="str">
        <f t="array" ref="K205">INDEX('Salary Formula'!B$27:C$33,MATCH(F205,'Salary Formula'!B$27:B$33,0),2)+(INDEX('Salary Formula'!E$27:F$33,MATCH(F205,'Salary Formula'!B$27:B$33,0),2)*'Salary Formula'!F$25)</f>
        <v>#N/A</v>
      </c>
      <c r="L205" s="107" t="str">
        <f t="array" ref="L205">INDEX('Salary Formula'!H$27:I$29,MATCH(G205,'Salary Formula'!H$27:H$29,0),2)</f>
        <v>#N/A</v>
      </c>
      <c r="M205" s="65" t="str">
        <f t="shared" si="1"/>
        <v>#N/A</v>
      </c>
    </row>
    <row r="206">
      <c r="A206" s="101">
        <f>'Current Individual SalaryEquity'!A218</f>
        <v>199</v>
      </c>
      <c r="B206" s="70" t="str">
        <f>'Current Individual SalaryEquity'!B218</f>
        <v/>
      </c>
      <c r="C206" s="70" t="str">
        <f>'Current Individual SalaryEquity'!C218</f>
        <v/>
      </c>
      <c r="D206" s="70" t="str">
        <f>'Current Individual SalaryEquity'!D218</f>
        <v/>
      </c>
      <c r="E206" s="70" t="str">
        <f>'Current Individual SalaryEquity'!E218</f>
        <v/>
      </c>
      <c r="F206" s="70" t="str">
        <f>'Current Individual SalaryEquity'!F218</f>
        <v/>
      </c>
      <c r="G206" s="70" t="str">
        <f>'Current Individual SalaryEquity'!G218</f>
        <v/>
      </c>
      <c r="H206" s="70" t="str">
        <f>'Current Individual SalaryEquity'!H218</f>
        <v/>
      </c>
      <c r="J206" s="104" t="str">
        <f t="array" ref="J206">INDEX('Salary Formula'!B$9:C$18,MATCH(C206,'Salary Formula'!B$9:B$18,0),2)*INDEX('Salary Formula'!E$9:F$13,MATCH(D206,'Salary Formula'!E$9:E$13,0),2)+INDEX('Salary Formula'!H$9:I$13,MATCH(E206,'Salary Formula'!H$9:H$13,0),2)</f>
        <v>#N/A</v>
      </c>
      <c r="K206" s="106" t="str">
        <f t="array" ref="K206">INDEX('Salary Formula'!B$27:C$33,MATCH(F206,'Salary Formula'!B$27:B$33,0),2)+(INDEX('Salary Formula'!E$27:F$33,MATCH(F206,'Salary Formula'!B$27:B$33,0),2)*'Salary Formula'!F$25)</f>
        <v>#N/A</v>
      </c>
      <c r="L206" s="107" t="str">
        <f t="array" ref="L206">INDEX('Salary Formula'!H$27:I$29,MATCH(G206,'Salary Formula'!H$27:H$29,0),2)</f>
        <v>#N/A</v>
      </c>
      <c r="M206" s="65" t="str">
        <f t="shared" si="1"/>
        <v>#N/A</v>
      </c>
    </row>
  </sheetData>
  <mergeCells count="1">
    <mergeCell ref="J2:M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2.75"/>
  <cols>
    <col customWidth="1" min="1" max="1" width="4.14"/>
    <col customWidth="1" min="2" max="2" width="14.29"/>
    <col customWidth="1" min="3" max="4" width="17.29"/>
    <col customWidth="1" min="5" max="5" width="9.71"/>
    <col customWidth="1" min="6" max="6" width="10.57"/>
    <col customWidth="1" min="7" max="7" width="11.43"/>
    <col customWidth="1" min="8" max="8" width="10.0"/>
    <col customWidth="1" min="9" max="9" width="3.0"/>
    <col customWidth="1" min="10" max="12" width="17.29"/>
    <col customWidth="1" min="13" max="13" width="2.86"/>
    <col customWidth="1" min="14" max="14" width="10.71"/>
    <col customWidth="1" min="15" max="15" width="12.71"/>
    <col customWidth="1" min="16" max="16" width="12.29"/>
    <col customWidth="1" min="17" max="17" width="13.14"/>
    <col customWidth="1" min="18" max="18" width="13.43"/>
    <col customWidth="1" min="19" max="25" width="17.29"/>
  </cols>
  <sheetData>
    <row r="1">
      <c r="A1" s="81"/>
      <c r="N1" s="19"/>
      <c r="O1" s="19"/>
      <c r="P1" s="19"/>
      <c r="Q1" s="19"/>
      <c r="R1" s="19"/>
    </row>
    <row r="2">
      <c r="A2" s="81"/>
      <c r="B2" s="83"/>
      <c r="C2" s="83"/>
      <c r="D2" s="83"/>
      <c r="E2" s="83"/>
      <c r="F2" s="83"/>
      <c r="G2" s="83"/>
      <c r="H2" s="85"/>
      <c r="J2" s="19"/>
      <c r="K2" s="19"/>
      <c r="L2" s="19"/>
      <c r="M2" s="22"/>
      <c r="N2" s="90" t="s">
        <v>96</v>
      </c>
      <c r="O2" s="91"/>
      <c r="P2" s="91"/>
      <c r="Q2" s="91"/>
      <c r="R2" s="92"/>
      <c r="S2" s="40"/>
      <c r="W2" s="19"/>
    </row>
    <row r="3">
      <c r="A3" s="93"/>
      <c r="B3" s="44" t="s">
        <v>63</v>
      </c>
      <c r="C3" s="44" t="s">
        <v>64</v>
      </c>
      <c r="D3" s="44" t="s">
        <v>22</v>
      </c>
      <c r="E3" s="44" t="s">
        <v>65</v>
      </c>
      <c r="F3" s="44" t="s">
        <v>66</v>
      </c>
      <c r="G3" s="44" t="s">
        <v>67</v>
      </c>
      <c r="H3" s="46" t="s">
        <v>68</v>
      </c>
      <c r="I3" s="24"/>
      <c r="J3" s="44" t="s">
        <v>97</v>
      </c>
      <c r="K3" s="44" t="s">
        <v>98</v>
      </c>
      <c r="L3" s="44" t="s">
        <v>99</v>
      </c>
      <c r="M3" s="102"/>
      <c r="N3" s="94" t="s">
        <v>64</v>
      </c>
      <c r="O3" s="95" t="s">
        <v>66</v>
      </c>
      <c r="P3" s="96" t="s">
        <v>67</v>
      </c>
      <c r="Q3" s="103" t="s">
        <v>101</v>
      </c>
      <c r="R3" s="97" t="s">
        <v>48</v>
      </c>
      <c r="S3" s="40"/>
      <c r="W3" s="59"/>
    </row>
    <row r="4">
      <c r="A4" s="81"/>
      <c r="B4" s="54"/>
      <c r="C4" s="54"/>
      <c r="D4" s="54"/>
      <c r="E4" s="54"/>
      <c r="F4" s="54"/>
      <c r="G4" s="54"/>
      <c r="H4" s="56"/>
      <c r="J4" s="54"/>
      <c r="K4" s="54"/>
      <c r="L4" s="54"/>
      <c r="N4" s="98"/>
      <c r="O4" s="99"/>
      <c r="P4" s="100"/>
      <c r="Q4" s="105"/>
      <c r="R4" s="59"/>
    </row>
    <row r="5">
      <c r="A5" s="101">
        <f>'Current Individual SalaryEquity'!A5</f>
        <v>1</v>
      </c>
      <c r="B5" s="70" t="str">
        <f>'Current Individual SalaryEquity'!B5</f>
        <v>Joel</v>
      </c>
      <c r="C5" s="70" t="str">
        <f>'Current Individual SalaryEquity'!C5</f>
        <v>Executive Officer</v>
      </c>
      <c r="D5" s="70" t="str">
        <f>'Current Individual SalaryEquity'!D5</f>
        <v>Advanced</v>
      </c>
      <c r="E5" s="70" t="str">
        <f>'Current Individual SalaryEquity'!E5</f>
        <v>A</v>
      </c>
      <c r="F5" s="70" t="str">
        <f>'Current Individual SalaryEquity'!F5</f>
        <v>CEO</v>
      </c>
      <c r="G5" s="70" t="str">
        <f>'Current Individual SalaryEquity'!G5</f>
        <v>Equity</v>
      </c>
      <c r="H5" s="70" t="str">
        <f>'Current Individual SalaryEquity'!H5</f>
        <v>1-2</v>
      </c>
      <c r="J5" s="70" t="str">
        <f>IFERROR(VLOOKUP($B5,'Additional Equity'!$B$5:$H$11,5,false),C5)</f>
        <v>Executive Officer</v>
      </c>
      <c r="K5" s="70" t="str">
        <f>IFERROR(VLOOKUP($B5,'Additional Equity'!$B$5:$H$11,6,false),D5)</f>
        <v>Advanced</v>
      </c>
      <c r="L5" s="70" t="str">
        <f>IFERROR(VLOOKUP($B5,'Additional Equity'!$B$5:$H$11,7,false),F5)</f>
        <v>CEO</v>
      </c>
      <c r="N5" s="114">
        <f t="array" ref="N5">INDEX('Equity Formula'!B$9:C$18,MATCH(J5,'Equity Formula'!B$9:B$18,0),2)*INDEX('Equity Formula'!E$9:F$12,MATCH(K5,'Equity Formula'!E$9:E$12,0),2)</f>
        <v>0</v>
      </c>
      <c r="O5" s="118" t="str">
        <f t="array" ref="O5">(N5/Q5)*INDEX('Equity Formula'!E$25:F$31,MATCH(L5,'Equity Formula'!E$25:E$31,0),2)</f>
        <v>#N/A</v>
      </c>
      <c r="P5" s="120">
        <f t="array" ref="P5">INDEX('Equity Formula'!B$25:C$28,MATCH(G5,'Equity Formula'!B$25:B$28,0),2)</f>
        <v>1.3</v>
      </c>
      <c r="Q5" s="121" t="str">
        <f t="array" ref="Q5">INDEX('Equity Formula'!H$9:I$15,MATCH(H5,'Equity Formula'!H$9:H$15,0),2)</f>
        <v>#N/A</v>
      </c>
      <c r="R5" s="82">
        <f t="shared" ref="R5:R206" si="1">IFERROR(N5*P5/Q5+O5, 0)</f>
        <v>0</v>
      </c>
    </row>
    <row r="6">
      <c r="A6" s="101">
        <f>'Current Individual SalaryEquity'!A6</f>
        <v>2</v>
      </c>
      <c r="B6" s="70" t="str">
        <f>'Current Individual SalaryEquity'!B6</f>
        <v>Leo</v>
      </c>
      <c r="C6" s="70" t="str">
        <f>'Current Individual SalaryEquity'!C6</f>
        <v>Operations Officer</v>
      </c>
      <c r="D6" s="70" t="str">
        <f>'Current Individual SalaryEquity'!D6</f>
        <v>Advanced</v>
      </c>
      <c r="E6" s="70" t="str">
        <f>'Current Individual SalaryEquity'!E6</f>
        <v>A</v>
      </c>
      <c r="F6" s="70" t="str">
        <f>'Current Individual SalaryEquity'!F6</f>
        <v>COO</v>
      </c>
      <c r="G6" s="70" t="str">
        <f>'Current Individual SalaryEquity'!G6</f>
        <v>Equity</v>
      </c>
      <c r="H6" s="70" t="str">
        <f>'Current Individual SalaryEquity'!H6</f>
        <v>1-2</v>
      </c>
      <c r="J6" s="70" t="str">
        <f>IFERROR(VLOOKUP($B6,'Additional Equity'!$B$5:$H$11,5,false),C6)</f>
        <v>Operations Officer</v>
      </c>
      <c r="K6" s="70" t="str">
        <f>IFERROR(VLOOKUP($B6,'Additional Equity'!$B$5:$H$11,6,false),D6)</f>
        <v>Advanced</v>
      </c>
      <c r="L6" s="70" t="str">
        <f>IFERROR(VLOOKUP($B6,'Additional Equity'!$B$5:$H$11,7,false),F6)</f>
        <v>COO</v>
      </c>
      <c r="N6" s="114">
        <f t="array" ref="N6">INDEX('Equity Formula'!B$9:C$18,MATCH(J6,'Equity Formula'!B$9:B$18,0),2)*INDEX('Equity Formula'!E$9:F$12,MATCH(K6,'Equity Formula'!E$9:E$12,0),2)</f>
        <v>0</v>
      </c>
      <c r="O6" s="118" t="str">
        <f t="array" ref="O6">(N6/Q6)*INDEX('Equity Formula'!E$25:F$31,MATCH(L6,'Equity Formula'!E$25:E$31,0),2)</f>
        <v>#N/A</v>
      </c>
      <c r="P6" s="120">
        <f t="array" ref="P6">INDEX('Equity Formula'!B$25:C$28,MATCH(G6,'Equity Formula'!B$25:B$28,0),2)</f>
        <v>1.3</v>
      </c>
      <c r="Q6" s="121" t="str">
        <f t="array" ref="Q6">INDEX('Equity Formula'!H$9:I$15,MATCH(H6,'Equity Formula'!H$9:H$15,0),2)</f>
        <v>#N/A</v>
      </c>
      <c r="R6" s="82">
        <f t="shared" si="1"/>
        <v>0</v>
      </c>
    </row>
    <row r="7">
      <c r="A7" s="101">
        <f>'Current Individual SalaryEquity'!A7</f>
        <v>3</v>
      </c>
      <c r="B7" s="70" t="str">
        <f>'Current Individual SalaryEquity'!B7</f>
        <v>Andy</v>
      </c>
      <c r="C7" s="70" t="str">
        <f>'Current Individual SalaryEquity'!C7</f>
        <v>Engineer</v>
      </c>
      <c r="D7" s="70" t="str">
        <f>'Current Individual SalaryEquity'!D7</f>
        <v>Intermediate</v>
      </c>
      <c r="E7" s="70" t="str">
        <f>'Current Individual SalaryEquity'!E7</f>
        <v>SF Engineer</v>
      </c>
      <c r="F7" s="70" t="str">
        <f>'Current Individual SalaryEquity'!F7</f>
        <v>Senior</v>
      </c>
      <c r="G7" s="70" t="str">
        <f>'Current Individual SalaryEquity'!G7</f>
        <v>Salary</v>
      </c>
      <c r="H7" s="70" t="str">
        <f>'Current Individual SalaryEquity'!H7</f>
        <v>3-6</v>
      </c>
      <c r="J7" s="70" t="str">
        <f>IFERROR(VLOOKUP($B7,'Additional Equity'!$B$5:$H$11,5,false),C7)</f>
        <v>Engineer</v>
      </c>
      <c r="K7" s="70" t="str">
        <f>IFERROR(VLOOKUP($B7,'Additional Equity'!$B$5:$H$11,6,false),D7)</f>
        <v>Intermediate</v>
      </c>
      <c r="L7" s="70" t="str">
        <f>IFERROR(VLOOKUP($B7,'Additional Equity'!$B$5:$H$11,7,false),F7)</f>
        <v>-</v>
      </c>
      <c r="N7" s="114">
        <f t="array" ref="N7">INDEX('Equity Formula'!B$9:C$18,MATCH(J7,'Equity Formula'!B$9:B$18,0),2)*INDEX('Equity Formula'!E$9:F$12,MATCH(K7,'Equity Formula'!E$9:E$12,0),2)</f>
        <v>0.88</v>
      </c>
      <c r="O7" s="118">
        <f t="array" ref="O7">(N7/Q7)*INDEX('Equity Formula'!E$25:F$31,MATCH(L7,'Equity Formula'!E$25:E$31,0),2)</f>
        <v>0</v>
      </c>
      <c r="P7" s="120">
        <f t="array" ref="P7">INDEX('Equity Formula'!B$25:C$28,MATCH(G7,'Equity Formula'!B$25:B$28,0),2)</f>
        <v>1</v>
      </c>
      <c r="Q7" s="121">
        <f t="array" ref="Q7">INDEX('Equity Formula'!H$9:I$15,MATCH(H7,'Equity Formula'!H$9:H$15,0),2)</f>
        <v>1</v>
      </c>
      <c r="R7" s="82">
        <f t="shared" si="1"/>
        <v>0.88</v>
      </c>
    </row>
    <row r="8">
      <c r="A8" s="101">
        <f>'Current Individual SalaryEquity'!A8</f>
        <v>4</v>
      </c>
      <c r="B8" s="70" t="str">
        <f>'Current Individual SalaryEquity'!B8</f>
        <v>Sunil</v>
      </c>
      <c r="C8" s="70" t="str">
        <f>'Current Individual SalaryEquity'!C8</f>
        <v>Engineer</v>
      </c>
      <c r="D8" s="70" t="str">
        <f>'Current Individual SalaryEquity'!D8</f>
        <v>Master</v>
      </c>
      <c r="E8" s="70" t="str">
        <f>'Current Individual SalaryEquity'!E8</f>
        <v>A</v>
      </c>
      <c r="F8" s="70" t="str">
        <f>'Current Individual SalaryEquity'!F8</f>
        <v>C-Level</v>
      </c>
      <c r="G8" s="70" t="str">
        <f>'Current Individual SalaryEquity'!G8</f>
        <v>Salary</v>
      </c>
      <c r="H8" s="70" t="str">
        <f>'Current Individual SalaryEquity'!H8</f>
        <v>3-6</v>
      </c>
      <c r="J8" s="70" t="str">
        <f>IFERROR(VLOOKUP($B8,'Additional Equity'!$B$5:$H$11,5,false),C8)</f>
        <v>Engineer</v>
      </c>
      <c r="K8" s="70" t="str">
        <f>IFERROR(VLOOKUP($B8,'Additional Equity'!$B$5:$H$11,6,false),D8)</f>
        <v>Advanced</v>
      </c>
      <c r="L8" s="70" t="str">
        <f>IFERROR(VLOOKUP($B8,'Additional Equity'!$B$5:$H$11,7,false),F8)</f>
        <v>-</v>
      </c>
      <c r="N8" s="114">
        <f t="array" ref="N8">INDEX('Equity Formula'!B$9:C$18,MATCH(J8,'Equity Formula'!B$9:B$18,0),2)*INDEX('Equity Formula'!E$9:F$12,MATCH(K8,'Equity Formula'!E$9:E$12,0),2)</f>
        <v>0.96</v>
      </c>
      <c r="O8" s="118">
        <f t="array" ref="O8">(N8/Q8)*INDEX('Equity Formula'!E$25:F$31,MATCH(L8,'Equity Formula'!E$25:E$31,0),2)</f>
        <v>0</v>
      </c>
      <c r="P8" s="120">
        <f t="array" ref="P8">INDEX('Equity Formula'!B$25:C$28,MATCH(G8,'Equity Formula'!B$25:B$28,0),2)</f>
        <v>1</v>
      </c>
      <c r="Q8" s="121">
        <f t="array" ref="Q8">INDEX('Equity Formula'!H$9:I$15,MATCH(H8,'Equity Formula'!H$9:H$15,0),2)</f>
        <v>1</v>
      </c>
      <c r="R8" s="82">
        <f t="shared" si="1"/>
        <v>0.96</v>
      </c>
    </row>
    <row r="9">
      <c r="A9" s="101">
        <f>'Current Individual SalaryEquity'!A9</f>
        <v>5</v>
      </c>
      <c r="B9" s="70" t="str">
        <f>'Current Individual SalaryEquity'!B9</f>
        <v>Carolyn</v>
      </c>
      <c r="C9" s="70" t="str">
        <f>'Current Individual SalaryEquity'!C9</f>
        <v>Happiness Officer</v>
      </c>
      <c r="D9" s="70" t="str">
        <f>'Current Individual SalaryEquity'!D9</f>
        <v>Advanced</v>
      </c>
      <c r="E9" s="70" t="str">
        <f>'Current Individual SalaryEquity'!E9</f>
        <v>A</v>
      </c>
      <c r="F9" s="70" t="str">
        <f>'Current Individual SalaryEquity'!F9</f>
        <v>C-Level</v>
      </c>
      <c r="G9" s="70" t="str">
        <f>'Current Individual SalaryEquity'!G9</f>
        <v>Equity</v>
      </c>
      <c r="H9" s="70" t="str">
        <f>'Current Individual SalaryEquity'!H9</f>
        <v>3-6</v>
      </c>
      <c r="J9" s="70" t="str">
        <f>IFERROR(VLOOKUP($B9,'Additional Equity'!$B$5:$H$11,5,false),C9)</f>
        <v>Happiness Hero</v>
      </c>
      <c r="K9" s="70" t="str">
        <f>IFERROR(VLOOKUP($B9,'Additional Equity'!$B$5:$H$11,6,false),D9)</f>
        <v>Advanced</v>
      </c>
      <c r="L9" s="70" t="str">
        <f>IFERROR(VLOOKUP($B9,'Additional Equity'!$B$5:$H$11,7,false),F9)</f>
        <v>-</v>
      </c>
      <c r="N9" s="114">
        <f t="array" ref="N9">INDEX('Equity Formula'!B$9:C$18,MATCH(J9,'Equity Formula'!B$9:B$18,0),2)*INDEX('Equity Formula'!E$9:F$12,MATCH(K9,'Equity Formula'!E$9:E$12,0),2)</f>
        <v>0.6</v>
      </c>
      <c r="O9" s="118">
        <f t="array" ref="O9">(N9/Q9)*INDEX('Equity Formula'!E$25:F$31,MATCH(L9,'Equity Formula'!E$25:E$31,0),2)</f>
        <v>0</v>
      </c>
      <c r="P9" s="120">
        <f t="array" ref="P9">INDEX('Equity Formula'!B$25:C$28,MATCH(G9,'Equity Formula'!B$25:B$28,0),2)</f>
        <v>1.3</v>
      </c>
      <c r="Q9" s="121">
        <f t="array" ref="Q9">INDEX('Equity Formula'!H$9:I$15,MATCH(H9,'Equity Formula'!H$9:H$15,0),2)</f>
        <v>1</v>
      </c>
      <c r="R9" s="82">
        <f t="shared" si="1"/>
        <v>0.78</v>
      </c>
    </row>
    <row r="10">
      <c r="A10" s="101">
        <f>'Current Individual SalaryEquity'!A10</f>
        <v>6</v>
      </c>
      <c r="B10" s="70" t="str">
        <f>'Current Individual SalaryEquity'!B10</f>
        <v>Åsa</v>
      </c>
      <c r="C10" s="70" t="str">
        <f>'Current Individual SalaryEquity'!C10</f>
        <v>Happiness Hero</v>
      </c>
      <c r="D10" s="70" t="str">
        <f>'Current Individual SalaryEquity'!D10</f>
        <v>Advanced</v>
      </c>
      <c r="E10" s="70" t="str">
        <f>'Current Individual SalaryEquity'!E10</f>
        <v>A</v>
      </c>
      <c r="F10" s="70" t="str">
        <f>'Current Individual SalaryEquity'!F10</f>
        <v>Senior</v>
      </c>
      <c r="G10" s="70" t="str">
        <f>'Current Individual SalaryEquity'!G10</f>
        <v>Equity</v>
      </c>
      <c r="H10" s="70" t="str">
        <f>'Current Individual SalaryEquity'!H10</f>
        <v>7-15</v>
      </c>
      <c r="J10" s="70" t="str">
        <f>IFERROR(VLOOKUP($B10,'Additional Equity'!$B$5:$H$11,5,false),C10)</f>
        <v>Happiness Hero</v>
      </c>
      <c r="K10" s="70" t="str">
        <f>IFERROR(VLOOKUP($B10,'Additional Equity'!$B$5:$H$11,6,false),D10)</f>
        <v>Advanced</v>
      </c>
      <c r="L10" s="70" t="str">
        <f>IFERROR(VLOOKUP($B10,'Additional Equity'!$B$5:$H$11,7,false),F10)</f>
        <v>-</v>
      </c>
      <c r="N10" s="114">
        <f t="array" ref="N10">INDEX('Equity Formula'!B$9:C$18,MATCH(J10,'Equity Formula'!B$9:B$18,0),2)*INDEX('Equity Formula'!E$9:F$12,MATCH(K10,'Equity Formula'!E$9:E$12,0),2)</f>
        <v>0.6</v>
      </c>
      <c r="O10" s="118">
        <f t="array" ref="O10">(N10/Q10)*INDEX('Equity Formula'!E$25:F$31,MATCH(L10,'Equity Formula'!E$25:E$31,0),2)</f>
        <v>0</v>
      </c>
      <c r="P10" s="120">
        <f t="array" ref="P10">INDEX('Equity Formula'!B$25:C$28,MATCH(G10,'Equity Formula'!B$25:B$28,0),2)</f>
        <v>1.3</v>
      </c>
      <c r="Q10" s="121">
        <f t="array" ref="Q10">INDEX('Equity Formula'!H$9:I$15,MATCH(H10,'Equity Formula'!H$9:H$15,0),2)</f>
        <v>2</v>
      </c>
      <c r="R10" s="82">
        <f t="shared" si="1"/>
        <v>0.39</v>
      </c>
    </row>
    <row r="11">
      <c r="A11" s="101">
        <f>'Current Individual SalaryEquity'!A11</f>
        <v>7</v>
      </c>
      <c r="B11" s="70" t="str">
        <f>'Current Individual SalaryEquity'!B11</f>
        <v>Colin</v>
      </c>
      <c r="C11" s="70" t="str">
        <f>'Current Individual SalaryEquity'!C11</f>
        <v>Engineer</v>
      </c>
      <c r="D11" s="70" t="str">
        <f>'Current Individual SalaryEquity'!D11</f>
        <v>Advanced</v>
      </c>
      <c r="E11" s="70" t="str">
        <f>'Current Individual SalaryEquity'!E11</f>
        <v>B</v>
      </c>
      <c r="F11" s="70" t="str">
        <f>'Current Individual SalaryEquity'!F11</f>
        <v>Senior</v>
      </c>
      <c r="G11" s="70" t="str">
        <f>'Current Individual SalaryEquity'!G11</f>
        <v>Salary</v>
      </c>
      <c r="H11" s="70" t="str">
        <f>'Current Individual SalaryEquity'!H11</f>
        <v>7-15</v>
      </c>
      <c r="J11" s="70" t="str">
        <f>IFERROR(VLOOKUP($B11,'Additional Equity'!$B$5:$H$11,5,false),C11)</f>
        <v>Engineer</v>
      </c>
      <c r="K11" s="70" t="str">
        <f>IFERROR(VLOOKUP($B11,'Additional Equity'!$B$5:$H$11,6,false),D11)</f>
        <v>Advanced</v>
      </c>
      <c r="L11" s="70" t="str">
        <f>IFERROR(VLOOKUP($B11,'Additional Equity'!$B$5:$H$11,7,false),F11)</f>
        <v>-</v>
      </c>
      <c r="N11" s="114">
        <f t="array" ref="N11">INDEX('Equity Formula'!B$9:C$18,MATCH(J11,'Equity Formula'!B$9:B$18,0),2)*INDEX('Equity Formula'!E$9:F$12,MATCH(K11,'Equity Formula'!E$9:E$12,0),2)</f>
        <v>0.96</v>
      </c>
      <c r="O11" s="118">
        <f t="array" ref="O11">(N11/Q11)*INDEX('Equity Formula'!E$25:F$31,MATCH(L11,'Equity Formula'!E$25:E$31,0),2)</f>
        <v>0</v>
      </c>
      <c r="P11" s="120">
        <f t="array" ref="P11">INDEX('Equity Formula'!B$25:C$28,MATCH(G11,'Equity Formula'!B$25:B$28,0),2)</f>
        <v>1</v>
      </c>
      <c r="Q11" s="121">
        <f t="array" ref="Q11">INDEX('Equity Formula'!H$9:I$15,MATCH(H11,'Equity Formula'!H$9:H$15,0),2)</f>
        <v>2</v>
      </c>
      <c r="R11" s="82">
        <f t="shared" si="1"/>
        <v>0.48</v>
      </c>
    </row>
    <row r="12">
      <c r="A12" s="101">
        <f>'Current Individual SalaryEquity'!A12</f>
        <v>8</v>
      </c>
      <c r="B12" s="70" t="str">
        <f>'Current Individual SalaryEquity'!B12</f>
        <v>Brian</v>
      </c>
      <c r="C12" s="70" t="str">
        <f>'Current Individual SalaryEquity'!C12</f>
        <v>Product Creator</v>
      </c>
      <c r="D12" s="70" t="str">
        <f>'Current Individual SalaryEquity'!D12</f>
        <v>Intermediate</v>
      </c>
      <c r="E12" s="70" t="str">
        <f>'Current Individual SalaryEquity'!E12</f>
        <v>SF Engineer</v>
      </c>
      <c r="F12" s="70" t="str">
        <f>'Current Individual SalaryEquity'!F12</f>
        <v>Senior</v>
      </c>
      <c r="G12" s="70" t="str">
        <f>'Current Individual SalaryEquity'!G12</f>
        <v>Salary</v>
      </c>
      <c r="H12" s="70" t="str">
        <f>'Current Individual SalaryEquity'!H12</f>
        <v>7-15</v>
      </c>
      <c r="J12" s="70" t="str">
        <f>IFERROR(VLOOKUP($B12,'Additional Equity'!$B$5:$H$11,5,false),C12)</f>
        <v>Designer</v>
      </c>
      <c r="K12" s="70" t="str">
        <f>IFERROR(VLOOKUP($B12,'Additional Equity'!$B$5:$H$11,6,false),D12)</f>
        <v>Advanced</v>
      </c>
      <c r="L12" s="70" t="str">
        <f>IFERROR(VLOOKUP($B12,'Additional Equity'!$B$5:$H$11,7,false),F12)</f>
        <v>-</v>
      </c>
      <c r="N12" s="114">
        <f t="array" ref="N12">INDEX('Equity Formula'!B$9:C$18,MATCH(J12,'Equity Formula'!B$9:B$18,0),2)*INDEX('Equity Formula'!E$9:F$12,MATCH(K12,'Equity Formula'!E$9:E$12,0),2)</f>
        <v>0.84</v>
      </c>
      <c r="O12" s="118">
        <f t="array" ref="O12">(N12/Q12)*INDEX('Equity Formula'!E$25:F$31,MATCH(L12,'Equity Formula'!E$25:E$31,0),2)</f>
        <v>0</v>
      </c>
      <c r="P12" s="120">
        <f t="array" ref="P12">INDEX('Equity Formula'!B$25:C$28,MATCH(G12,'Equity Formula'!B$25:B$28,0),2)</f>
        <v>1</v>
      </c>
      <c r="Q12" s="121">
        <f t="array" ref="Q12">INDEX('Equity Formula'!H$9:I$15,MATCH(H12,'Equity Formula'!H$9:H$15,0),2)</f>
        <v>2</v>
      </c>
      <c r="R12" s="82">
        <f t="shared" si="1"/>
        <v>0.42</v>
      </c>
    </row>
    <row r="13">
      <c r="A13" s="101">
        <f>'Current Individual SalaryEquity'!A13</f>
        <v>8</v>
      </c>
      <c r="B13" s="70" t="str">
        <f>'Current Individual SalaryEquity'!B13</f>
        <v>Niel</v>
      </c>
      <c r="C13" s="70" t="str">
        <f>'Current Individual SalaryEquity'!C13</f>
        <v>Engineer</v>
      </c>
      <c r="D13" s="70" t="str">
        <f>'Current Individual SalaryEquity'!D13</f>
        <v>Advanced</v>
      </c>
      <c r="E13" s="70" t="str">
        <f>'Current Individual SalaryEquity'!E13</f>
        <v>C</v>
      </c>
      <c r="F13" s="70" t="str">
        <f>'Current Individual SalaryEquity'!F13</f>
        <v>Senior</v>
      </c>
      <c r="G13" s="70" t="str">
        <f>'Current Individual SalaryEquity'!G13</f>
        <v>Salary</v>
      </c>
      <c r="H13" s="70" t="str">
        <f>'Current Individual SalaryEquity'!H13</f>
        <v>7-15</v>
      </c>
      <c r="J13" s="70" t="str">
        <f>IFERROR(VLOOKUP($B13,'Additional Equity'!$B$5:$H$11,5,false),C13)</f>
        <v>Engineer</v>
      </c>
      <c r="K13" s="70" t="str">
        <f>IFERROR(VLOOKUP($B13,'Additional Equity'!$B$5:$H$11,6,false),D13)</f>
        <v>Advanced</v>
      </c>
      <c r="L13" s="68" t="s">
        <v>84</v>
      </c>
      <c r="N13" s="114">
        <f t="array" ref="N13">INDEX('Equity Formula'!B$9:C$18,MATCH(J13,'Equity Formula'!B$9:B$18,0),2)*INDEX('Equity Formula'!E$9:F$12,MATCH(K13,'Equity Formula'!E$9:E$12,0),2)</f>
        <v>0.96</v>
      </c>
      <c r="O13" s="118">
        <f t="array" ref="O13">(N13/Q13)*INDEX('Equity Formula'!E$25:F$31,MATCH(L13,'Equity Formula'!E$25:E$31,0),2)</f>
        <v>0</v>
      </c>
      <c r="P13" s="120">
        <f t="array" ref="P13">INDEX('Equity Formula'!B$25:C$28,MATCH(G13,'Equity Formula'!B$25:B$28,0),2)</f>
        <v>1</v>
      </c>
      <c r="Q13" s="121">
        <f t="array" ref="Q13">INDEX('Equity Formula'!H$9:I$15,MATCH(H13,'Equity Formula'!H$9:H$15,0),2)</f>
        <v>2</v>
      </c>
      <c r="R13" s="82">
        <f t="shared" si="1"/>
        <v>0.48</v>
      </c>
    </row>
    <row r="14">
      <c r="A14" s="101">
        <f>'Current Individual SalaryEquity'!A14</f>
        <v>9</v>
      </c>
      <c r="B14" s="70" t="str">
        <f>'Current Individual SalaryEquity'!B14</f>
        <v>Mary</v>
      </c>
      <c r="C14" s="70" t="str">
        <f>'Current Individual SalaryEquity'!C14</f>
        <v>Happiness Hero</v>
      </c>
      <c r="D14" s="70" t="str">
        <f>'Current Individual SalaryEquity'!D14</f>
        <v>Advanced</v>
      </c>
      <c r="E14" s="70" t="str">
        <f>'Current Individual SalaryEquity'!E14</f>
        <v>A</v>
      </c>
      <c r="F14" s="70" t="str">
        <f>'Current Individual SalaryEquity'!F14</f>
        <v>Senior</v>
      </c>
      <c r="G14" s="70" t="str">
        <f>'Current Individual SalaryEquity'!G14</f>
        <v>Equity</v>
      </c>
      <c r="H14" s="70" t="str">
        <f>'Current Individual SalaryEquity'!H14</f>
        <v>16-30</v>
      </c>
      <c r="J14" s="70" t="str">
        <f>IFERROR(VLOOKUP($B14,'Additional Equity'!$B$5:$H$11,5,false),C14)</f>
        <v>Happiness Hero</v>
      </c>
      <c r="K14" s="70" t="str">
        <f>IFERROR(VLOOKUP($B14,'Additional Equity'!$B$5:$H$11,6,false),D14)</f>
        <v>Advanced</v>
      </c>
      <c r="L14" s="70" t="str">
        <f>IFERROR(VLOOKUP($B14,'Additional Equity'!$B$5:$H$11,7,false),F14)</f>
        <v>Senior</v>
      </c>
      <c r="N14" s="114">
        <f t="array" ref="N14">INDEX('Equity Formula'!B$9:C$18,MATCH(J14,'Equity Formula'!B$9:B$18,0),2)*INDEX('Equity Formula'!E$9:F$12,MATCH(K14,'Equity Formula'!E$9:E$12,0),2)</f>
        <v>0.6</v>
      </c>
      <c r="O14" s="118">
        <f t="array" ref="O14">(N14/Q14)*INDEX('Equity Formula'!E$25:F$31,MATCH(L14,'Equity Formula'!E$25:E$31,0),2)</f>
        <v>0.015</v>
      </c>
      <c r="P14" s="120">
        <f t="array" ref="P14">INDEX('Equity Formula'!B$25:C$28,MATCH(G14,'Equity Formula'!B$25:B$28,0),2)</f>
        <v>1.3</v>
      </c>
      <c r="Q14" s="121">
        <f t="array" ref="Q14">INDEX('Equity Formula'!H$9:I$15,MATCH(H14,'Equity Formula'!H$9:H$15,0),2)</f>
        <v>4</v>
      </c>
      <c r="R14" s="82">
        <f t="shared" si="1"/>
        <v>0.21</v>
      </c>
    </row>
    <row r="15">
      <c r="A15" s="101">
        <f>'Current Individual SalaryEquity'!A15</f>
        <v>10</v>
      </c>
      <c r="B15" s="70" t="str">
        <f>'Current Individual SalaryEquity'!B15</f>
        <v>Adam</v>
      </c>
      <c r="C15" s="70" t="str">
        <f>'Current Individual SalaryEquity'!C15</f>
        <v>Happiness Hero</v>
      </c>
      <c r="D15" s="70" t="str">
        <f>'Current Individual SalaryEquity'!D15</f>
        <v>Advanced</v>
      </c>
      <c r="E15" s="70" t="str">
        <f>'Current Individual SalaryEquity'!E15</f>
        <v>B</v>
      </c>
      <c r="F15" s="70" t="str">
        <f>'Current Individual SalaryEquity'!F15</f>
        <v>-</v>
      </c>
      <c r="G15" s="70" t="str">
        <f>'Current Individual SalaryEquity'!G15</f>
        <v>Salary</v>
      </c>
      <c r="H15" s="70" t="str">
        <f>'Current Individual SalaryEquity'!H15</f>
        <v>16-30</v>
      </c>
      <c r="J15" s="70" t="str">
        <f>IFERROR(VLOOKUP($B15,'Additional Equity'!$B$5:$H$11,5,false),C15)</f>
        <v>Happiness Hero</v>
      </c>
      <c r="K15" s="70" t="str">
        <f>IFERROR(VLOOKUP($B15,'Additional Equity'!$B$5:$H$11,6,false),D15)</f>
        <v>Advanced</v>
      </c>
      <c r="L15" s="70" t="str">
        <f>IFERROR(VLOOKUP($B15,'Additional Equity'!$B$5:$H$11,7,false),F15)</f>
        <v>-</v>
      </c>
      <c r="N15" s="114">
        <f t="array" ref="N15">INDEX('Equity Formula'!B$9:C$18,MATCH(J15,'Equity Formula'!B$9:B$18,0),2)*INDEX('Equity Formula'!E$9:F$12,MATCH(K15,'Equity Formula'!E$9:E$12,0),2)</f>
        <v>0.6</v>
      </c>
      <c r="O15" s="118">
        <f t="array" ref="O15">(N15/Q15)*INDEX('Equity Formula'!E$25:F$31,MATCH(L15,'Equity Formula'!E$25:E$31,0),2)</f>
        <v>0</v>
      </c>
      <c r="P15" s="120">
        <f t="array" ref="P15">INDEX('Equity Formula'!B$25:C$28,MATCH(G15,'Equity Formula'!B$25:B$28,0),2)</f>
        <v>1</v>
      </c>
      <c r="Q15" s="121">
        <f t="array" ref="Q15">INDEX('Equity Formula'!H$9:I$15,MATCH(H15,'Equity Formula'!H$9:H$15,0),2)</f>
        <v>4</v>
      </c>
      <c r="R15" s="82">
        <f t="shared" si="1"/>
        <v>0.15</v>
      </c>
    </row>
    <row r="16">
      <c r="A16" s="101">
        <f>'Current Individual SalaryEquity'!A16</f>
        <v>11</v>
      </c>
      <c r="B16" s="70" t="str">
        <f>'Current Individual SalaryEquity'!B16</f>
        <v>Daniel</v>
      </c>
      <c r="C16" s="70" t="str">
        <f>'Current Individual SalaryEquity'!C16</f>
        <v>Weekend Warrior</v>
      </c>
      <c r="D16" s="70" t="str">
        <f>'Current Individual SalaryEquity'!D16</f>
        <v>Intermediate</v>
      </c>
      <c r="E16" s="70" t="str">
        <f>'Current Individual SalaryEquity'!E16</f>
        <v>A</v>
      </c>
      <c r="F16" s="70" t="str">
        <f>'Current Individual SalaryEquity'!F16</f>
        <v>-</v>
      </c>
      <c r="G16" s="70" t="str">
        <f>'Current Individual SalaryEquity'!G16</f>
        <v>Equity</v>
      </c>
      <c r="H16" s="70" t="str">
        <f>'Current Individual SalaryEquity'!H16</f>
        <v>16-30</v>
      </c>
      <c r="J16" s="70" t="str">
        <f>IFERROR(VLOOKUP($B16,'Additional Equity'!$B$5:$H$11,5,false),C16)</f>
        <v>Weekend Warrior</v>
      </c>
      <c r="K16" s="70" t="str">
        <f>IFERROR(VLOOKUP($B16,'Additional Equity'!$B$5:$H$11,6,false),D16)</f>
        <v>Intermediate</v>
      </c>
      <c r="L16" s="70" t="str">
        <f>IFERROR(VLOOKUP($B16,'Additional Equity'!$B$5:$H$11,7,false),F16)</f>
        <v>-</v>
      </c>
      <c r="N16" s="114">
        <f t="array" ref="N16">INDEX('Equity Formula'!B$9:C$18,MATCH(J16,'Equity Formula'!B$9:B$18,0),2)*INDEX('Equity Formula'!E$9:F$12,MATCH(K16,'Equity Formula'!E$9:E$12,0),2)</f>
        <v>0.55</v>
      </c>
      <c r="O16" s="118">
        <f t="array" ref="O16">(N16/Q16)*INDEX('Equity Formula'!E$25:F$31,MATCH(L16,'Equity Formula'!E$25:E$31,0),2)</f>
        <v>0</v>
      </c>
      <c r="P16" s="120">
        <f t="array" ref="P16">INDEX('Equity Formula'!B$25:C$28,MATCH(G16,'Equity Formula'!B$25:B$28,0),2)</f>
        <v>1.3</v>
      </c>
      <c r="Q16" s="121">
        <f t="array" ref="Q16">INDEX('Equity Formula'!H$9:I$15,MATCH(H16,'Equity Formula'!H$9:H$15,0),2)</f>
        <v>4</v>
      </c>
      <c r="R16" s="82">
        <f t="shared" si="1"/>
        <v>0.17875</v>
      </c>
    </row>
    <row r="17">
      <c r="A17" s="101">
        <f>'Current Individual SalaryEquity'!A17</f>
        <v>12</v>
      </c>
      <c r="B17" s="70" t="str">
        <f>'Current Individual SalaryEquity'!B17</f>
        <v>Steven</v>
      </c>
      <c r="C17" s="70" t="str">
        <f>'Current Individual SalaryEquity'!C17</f>
        <v>Engineer</v>
      </c>
      <c r="D17" s="70" t="str">
        <f>'Current Individual SalaryEquity'!D17</f>
        <v>Advanced</v>
      </c>
      <c r="E17" s="70" t="str">
        <f>'Current Individual SalaryEquity'!E17</f>
        <v>C</v>
      </c>
      <c r="F17" s="70" t="str">
        <f>'Current Individual SalaryEquity'!F17</f>
        <v>-</v>
      </c>
      <c r="G17" s="70" t="str">
        <f>'Current Individual SalaryEquity'!G17</f>
        <v>Salary</v>
      </c>
      <c r="H17" s="70" t="str">
        <f>'Current Individual SalaryEquity'!H17</f>
        <v>16-30</v>
      </c>
      <c r="J17" s="70" t="str">
        <f>IFERROR(VLOOKUP($B17,'Additional Equity'!$B$5:$H$11,5,false),C17)</f>
        <v>Engineer</v>
      </c>
      <c r="K17" s="70" t="str">
        <f>IFERROR(VLOOKUP($B17,'Additional Equity'!$B$5:$H$11,6,false),D17)</f>
        <v>Advanced</v>
      </c>
      <c r="L17" s="70" t="str">
        <f>IFERROR(VLOOKUP($B17,'Additional Equity'!$B$5:$H$11,7,false),F17)</f>
        <v>-</v>
      </c>
      <c r="N17" s="114">
        <f t="array" ref="N17">INDEX('Equity Formula'!B$9:C$18,MATCH(J17,'Equity Formula'!B$9:B$18,0),2)*INDEX('Equity Formula'!E$9:F$12,MATCH(K17,'Equity Formula'!E$9:E$12,0),2)</f>
        <v>0.96</v>
      </c>
      <c r="O17" s="118">
        <f t="array" ref="O17">(N17/Q17)*INDEX('Equity Formula'!E$25:F$31,MATCH(L17,'Equity Formula'!E$25:E$31,0),2)</f>
        <v>0</v>
      </c>
      <c r="P17" s="120">
        <f t="array" ref="P17">INDEX('Equity Formula'!B$25:C$28,MATCH(G17,'Equity Formula'!B$25:B$28,0),2)</f>
        <v>1</v>
      </c>
      <c r="Q17" s="121">
        <f t="array" ref="Q17">INDEX('Equity Formula'!H$9:I$15,MATCH(H17,'Equity Formula'!H$9:H$15,0),2)</f>
        <v>4</v>
      </c>
      <c r="R17" s="82">
        <f t="shared" si="1"/>
        <v>0.24</v>
      </c>
    </row>
    <row r="18">
      <c r="A18" s="101">
        <f>'Current Individual SalaryEquity'!A18</f>
        <v>13</v>
      </c>
      <c r="B18" s="70" t="str">
        <f>'Current Individual SalaryEquity'!B18</f>
        <v>Courtney</v>
      </c>
      <c r="C18" s="70" t="str">
        <f>'Current Individual SalaryEquity'!C18</f>
        <v>Content Crafter</v>
      </c>
      <c r="D18" s="70" t="str">
        <f>'Current Individual SalaryEquity'!D18</f>
        <v>Advanced</v>
      </c>
      <c r="E18" s="70" t="str">
        <f>'Current Individual SalaryEquity'!E18</f>
        <v>B</v>
      </c>
      <c r="F18" s="70" t="str">
        <f>'Current Individual SalaryEquity'!F18</f>
        <v>Senior</v>
      </c>
      <c r="G18" s="70" t="str">
        <f>'Current Individual SalaryEquity'!G18</f>
        <v>Equity</v>
      </c>
      <c r="H18" s="70" t="str">
        <f>'Current Individual SalaryEquity'!H18</f>
        <v>16-30</v>
      </c>
      <c r="J18" s="70" t="str">
        <f>IFERROR(VLOOKUP($B18,'Additional Equity'!$B$5:$H$11,5,false),C18)</f>
        <v>Content Crafter</v>
      </c>
      <c r="K18" s="70" t="str">
        <f>IFERROR(VLOOKUP($B18,'Additional Equity'!$B$5:$H$11,6,false),D18)</f>
        <v>Advanced</v>
      </c>
      <c r="L18" s="70" t="str">
        <f>IFERROR(VLOOKUP($B18,'Additional Equity'!$B$5:$H$11,7,false),F18)</f>
        <v>Senior</v>
      </c>
      <c r="N18" s="114">
        <f t="array" ref="N18">INDEX('Equity Formula'!B$9:C$18,MATCH(J18,'Equity Formula'!B$9:B$18,0),2)*INDEX('Equity Formula'!E$9:F$12,MATCH(K18,'Equity Formula'!E$9:E$12,0),2)</f>
        <v>0.66</v>
      </c>
      <c r="O18" s="118">
        <f t="array" ref="O18">(N18/Q18)*INDEX('Equity Formula'!E$25:F$31,MATCH(L18,'Equity Formula'!E$25:E$31,0),2)</f>
        <v>0.0165</v>
      </c>
      <c r="P18" s="120">
        <f t="array" ref="P18">INDEX('Equity Formula'!B$25:C$28,MATCH(G18,'Equity Formula'!B$25:B$28,0),2)</f>
        <v>1.3</v>
      </c>
      <c r="Q18" s="121">
        <f t="array" ref="Q18">INDEX('Equity Formula'!H$9:I$15,MATCH(H18,'Equity Formula'!H$9:H$15,0),2)</f>
        <v>4</v>
      </c>
      <c r="R18" s="82">
        <f t="shared" si="1"/>
        <v>0.231</v>
      </c>
    </row>
    <row r="19">
      <c r="A19" s="101">
        <f>'Current Individual SalaryEquity'!A19</f>
        <v>14</v>
      </c>
      <c r="B19" s="70" t="str">
        <f>'Current Individual SalaryEquity'!B19</f>
        <v>Dan</v>
      </c>
      <c r="C19" s="70" t="str">
        <f>'Current Individual SalaryEquity'!C19</f>
        <v>Engineer</v>
      </c>
      <c r="D19" s="70" t="str">
        <f>'Current Individual SalaryEquity'!D19</f>
        <v>Advanced</v>
      </c>
      <c r="E19" s="70" t="str">
        <f>'Current Individual SalaryEquity'!E19</f>
        <v>A</v>
      </c>
      <c r="F19" s="70" t="str">
        <f>'Current Individual SalaryEquity'!F19</f>
        <v>Senior</v>
      </c>
      <c r="G19" s="70" t="str">
        <f>'Current Individual SalaryEquity'!G19</f>
        <v>Salary</v>
      </c>
      <c r="H19" s="70" t="str">
        <f>'Current Individual SalaryEquity'!H19</f>
        <v>16-30</v>
      </c>
      <c r="J19" s="70" t="str">
        <f>IFERROR(VLOOKUP($B19,'Additional Equity'!$B$5:$H$11,5,false),C19)</f>
        <v>Engineer</v>
      </c>
      <c r="K19" s="70" t="str">
        <f>IFERROR(VLOOKUP($B19,'Additional Equity'!$B$5:$H$11,6,false),D19)</f>
        <v>Advanced</v>
      </c>
      <c r="L19" s="70" t="str">
        <f>IFERROR(VLOOKUP($B19,'Additional Equity'!$B$5:$H$11,7,false),F19)</f>
        <v>Senior</v>
      </c>
      <c r="N19" s="114">
        <f t="array" ref="N19">INDEX('Equity Formula'!B$9:C$18,MATCH(J19,'Equity Formula'!B$9:B$18,0),2)*INDEX('Equity Formula'!E$9:F$12,MATCH(K19,'Equity Formula'!E$9:E$12,0),2)</f>
        <v>0.96</v>
      </c>
      <c r="O19" s="118">
        <f t="array" ref="O19">(N19/Q19)*INDEX('Equity Formula'!E$25:F$31,MATCH(L19,'Equity Formula'!E$25:E$31,0),2)</f>
        <v>0.024</v>
      </c>
      <c r="P19" s="120">
        <f t="array" ref="P19">INDEX('Equity Formula'!B$25:C$28,MATCH(G19,'Equity Formula'!B$25:B$28,0),2)</f>
        <v>1</v>
      </c>
      <c r="Q19" s="121">
        <f t="array" ref="Q19">INDEX('Equity Formula'!H$9:I$15,MATCH(H19,'Equity Formula'!H$9:H$15,0),2)</f>
        <v>4</v>
      </c>
      <c r="R19" s="82">
        <f t="shared" si="1"/>
        <v>0.264</v>
      </c>
    </row>
    <row r="20">
      <c r="A20" s="101">
        <f>'Current Individual SalaryEquity'!A20</f>
        <v>15</v>
      </c>
      <c r="B20" s="70" t="str">
        <f>'Current Individual SalaryEquity'!B20</f>
        <v>Patrik</v>
      </c>
      <c r="C20" s="70" t="str">
        <f>'Current Individual SalaryEquity'!C20</f>
        <v>Customer Research</v>
      </c>
      <c r="D20" s="70" t="str">
        <f>'Current Individual SalaryEquity'!D20</f>
        <v>Advanced</v>
      </c>
      <c r="E20" s="70" t="str">
        <f>'Current Individual SalaryEquity'!E20</f>
        <v>B</v>
      </c>
      <c r="F20" s="70" t="str">
        <f>'Current Individual SalaryEquity'!F20</f>
        <v>-</v>
      </c>
      <c r="G20" s="70" t="str">
        <f>'Current Individual SalaryEquity'!G20</f>
        <v>Equity</v>
      </c>
      <c r="H20" s="70" t="str">
        <f>'Current Individual SalaryEquity'!H20</f>
        <v>16-30</v>
      </c>
      <c r="J20" s="70" t="str">
        <f>IFERROR(VLOOKUP($B20,'Additional Equity'!$B$5:$H$11,5,false),C20)</f>
        <v>Customer Research</v>
      </c>
      <c r="K20" s="70" t="str">
        <f>IFERROR(VLOOKUP($B20,'Additional Equity'!$B$5:$H$11,6,false),D20)</f>
        <v>Advanced</v>
      </c>
      <c r="L20" s="70" t="str">
        <f>IFERROR(VLOOKUP($B20,'Additional Equity'!$B$5:$H$11,7,false),F20)</f>
        <v>-</v>
      </c>
      <c r="N20" s="114">
        <f t="array" ref="N20">INDEX('Equity Formula'!B$9:C$18,MATCH(J20,'Equity Formula'!B$9:B$18,0),2)*INDEX('Equity Formula'!E$9:F$12,MATCH(K20,'Equity Formula'!E$9:E$12,0),2)</f>
        <v>0.78</v>
      </c>
      <c r="O20" s="118">
        <f t="array" ref="O20">(N20/Q20)*INDEX('Equity Formula'!E$25:F$31,MATCH(L20,'Equity Formula'!E$25:E$31,0),2)</f>
        <v>0</v>
      </c>
      <c r="P20" s="120">
        <f t="array" ref="P20">INDEX('Equity Formula'!B$25:C$28,MATCH(G20,'Equity Formula'!B$25:B$28,0),2)</f>
        <v>1.3</v>
      </c>
      <c r="Q20" s="121">
        <f t="array" ref="Q20">INDEX('Equity Formula'!H$9:I$15,MATCH(H20,'Equity Formula'!H$9:H$15,0),2)</f>
        <v>4</v>
      </c>
      <c r="R20" s="82">
        <f t="shared" si="1"/>
        <v>0.2535</v>
      </c>
    </row>
    <row r="21">
      <c r="A21" s="101">
        <f>'Current Individual SalaryEquity'!A21</f>
        <v>16</v>
      </c>
      <c r="B21" s="70" t="str">
        <f>'Current Individual SalaryEquity'!B21</f>
        <v>Kevan</v>
      </c>
      <c r="C21" s="70" t="str">
        <f>'Current Individual SalaryEquity'!C21</f>
        <v>Content Crafter</v>
      </c>
      <c r="D21" s="70" t="str">
        <f>'Current Individual SalaryEquity'!D21</f>
        <v>Advanced</v>
      </c>
      <c r="E21" s="70" t="str">
        <f>'Current Individual SalaryEquity'!E21</f>
        <v>C</v>
      </c>
      <c r="F21" s="70" t="str">
        <f>'Current Individual SalaryEquity'!F21</f>
        <v>Senior</v>
      </c>
      <c r="G21" s="70" t="str">
        <f>'Current Individual SalaryEquity'!G21</f>
        <v>Salary</v>
      </c>
      <c r="H21" s="70" t="str">
        <f>'Current Individual SalaryEquity'!H21</f>
        <v>16-30</v>
      </c>
      <c r="J21" s="70" t="str">
        <f>IFERROR(VLOOKUP($B21,'Additional Equity'!$B$5:$H$11,5,false),C21)</f>
        <v>Content Crafter</v>
      </c>
      <c r="K21" s="70" t="str">
        <f>IFERROR(VLOOKUP($B21,'Additional Equity'!$B$5:$H$11,6,false),D21)</f>
        <v>Advanced</v>
      </c>
      <c r="L21" s="70" t="str">
        <f>IFERROR(VLOOKUP($B21,'Additional Equity'!$B$5:$H$11,7,false),F21)</f>
        <v>Senior</v>
      </c>
      <c r="N21" s="114">
        <f t="array" ref="N21">INDEX('Equity Formula'!B$9:C$18,MATCH(J21,'Equity Formula'!B$9:B$18,0),2)*INDEX('Equity Formula'!E$9:F$12,MATCH(K21,'Equity Formula'!E$9:E$12,0),2)</f>
        <v>0.66</v>
      </c>
      <c r="O21" s="118">
        <f t="array" ref="O21">(N21/Q21)*INDEX('Equity Formula'!E$25:F$31,MATCH(L21,'Equity Formula'!E$25:E$31,0),2)</f>
        <v>0.0165</v>
      </c>
      <c r="P21" s="120">
        <f t="array" ref="P21">INDEX('Equity Formula'!B$25:C$28,MATCH(G21,'Equity Formula'!B$25:B$28,0),2)</f>
        <v>1</v>
      </c>
      <c r="Q21" s="121">
        <f t="array" ref="Q21">INDEX('Equity Formula'!H$9:I$15,MATCH(H21,'Equity Formula'!H$9:H$15,0),2)</f>
        <v>4</v>
      </c>
      <c r="R21" s="82">
        <f t="shared" si="1"/>
        <v>0.1815</v>
      </c>
    </row>
    <row r="22">
      <c r="A22" s="101">
        <f>'Current Individual SalaryEquity'!A22</f>
        <v>17</v>
      </c>
      <c r="B22" s="70" t="str">
        <f>'Current Individual SalaryEquity'!B22</f>
        <v>Dave</v>
      </c>
      <c r="C22" s="70" t="str">
        <f>'Current Individual SalaryEquity'!C22</f>
        <v>Weekend Warrior</v>
      </c>
      <c r="D22" s="70" t="str">
        <f>'Current Individual SalaryEquity'!D22</f>
        <v>Advanced</v>
      </c>
      <c r="E22" s="70" t="str">
        <f>'Current Individual SalaryEquity'!E22</f>
        <v>A</v>
      </c>
      <c r="F22" s="70" t="str">
        <f>'Current Individual SalaryEquity'!F22</f>
        <v>-</v>
      </c>
      <c r="G22" s="70" t="str">
        <f>'Current Individual SalaryEquity'!G22</f>
        <v>Equity</v>
      </c>
      <c r="H22" s="70" t="str">
        <f>'Current Individual SalaryEquity'!H22</f>
        <v>16-30</v>
      </c>
      <c r="J22" s="70" t="str">
        <f>IFERROR(VLOOKUP($B22,'Additional Equity'!$B$5:$H$11,5,false),C22)</f>
        <v>Weekend Warrior</v>
      </c>
      <c r="K22" s="70" t="str">
        <f>IFERROR(VLOOKUP($B22,'Additional Equity'!$B$5:$H$11,6,false),D22)</f>
        <v>Advanced</v>
      </c>
      <c r="L22" s="70" t="str">
        <f>IFERROR(VLOOKUP($B22,'Additional Equity'!$B$5:$H$11,7,false),F22)</f>
        <v>-</v>
      </c>
      <c r="N22" s="114">
        <f t="array" ref="N22">INDEX('Equity Formula'!B$9:C$18,MATCH(J22,'Equity Formula'!B$9:B$18,0),2)*INDEX('Equity Formula'!E$9:F$12,MATCH(K22,'Equity Formula'!E$9:E$12,0),2)</f>
        <v>0.6</v>
      </c>
      <c r="O22" s="118">
        <f t="array" ref="O22">(N22/Q22)*INDEX('Equity Formula'!E$25:F$31,MATCH(L22,'Equity Formula'!E$25:E$31,0),2)</f>
        <v>0</v>
      </c>
      <c r="P22" s="120">
        <f t="array" ref="P22">INDEX('Equity Formula'!B$25:C$28,MATCH(G22,'Equity Formula'!B$25:B$28,0),2)</f>
        <v>1.3</v>
      </c>
      <c r="Q22" s="121">
        <f t="array" ref="Q22">INDEX('Equity Formula'!H$9:I$15,MATCH(H22,'Equity Formula'!H$9:H$15,0),2)</f>
        <v>4</v>
      </c>
      <c r="R22" s="82">
        <f t="shared" si="1"/>
        <v>0.195</v>
      </c>
    </row>
    <row r="23">
      <c r="A23" s="101">
        <f>'Current Individual SalaryEquity'!A23</f>
        <v>18</v>
      </c>
      <c r="B23" s="70" t="str">
        <f>'Current Individual SalaryEquity'!B23</f>
        <v>Rodolphe</v>
      </c>
      <c r="C23" s="70" t="str">
        <f>'Current Individual SalaryEquity'!C23</f>
        <v>Onboarding Specialist</v>
      </c>
      <c r="D23" s="70" t="str">
        <f>'Current Individual SalaryEquity'!D23</f>
        <v>Advanced</v>
      </c>
      <c r="E23" s="70" t="str">
        <f>'Current Individual SalaryEquity'!E23</f>
        <v>A</v>
      </c>
      <c r="F23" s="70" t="str">
        <f>'Current Individual SalaryEquity'!F23</f>
        <v>-</v>
      </c>
      <c r="G23" s="70" t="str">
        <f>'Current Individual SalaryEquity'!G23</f>
        <v>Equity</v>
      </c>
      <c r="H23" s="70" t="str">
        <f>'Current Individual SalaryEquity'!H23</f>
        <v>16-30</v>
      </c>
      <c r="J23" s="70" t="str">
        <f>IFERROR(VLOOKUP($B23,'Additional Equity'!$B$5:$H$11,5,false),C23)</f>
        <v>Onboarding Specialist</v>
      </c>
      <c r="K23" s="70" t="str">
        <f>IFERROR(VLOOKUP($B23,'Additional Equity'!$B$5:$H$11,6,false),D23)</f>
        <v>Advanced</v>
      </c>
      <c r="L23" s="70" t="str">
        <f>IFERROR(VLOOKUP($B23,'Additional Equity'!$B$5:$H$11,7,false),F23)</f>
        <v>-</v>
      </c>
      <c r="N23" s="114">
        <f t="array" ref="N23">INDEX('Equity Formula'!B$9:C$18,MATCH(J23,'Equity Formula'!B$9:B$18,0),2)*INDEX('Equity Formula'!E$9:F$12,MATCH(K23,'Equity Formula'!E$9:E$12,0),2)</f>
        <v>0.78</v>
      </c>
      <c r="O23" s="118">
        <f t="array" ref="O23">(N23/Q23)*INDEX('Equity Formula'!E$25:F$31,MATCH(L23,'Equity Formula'!E$25:E$31,0),2)</f>
        <v>0</v>
      </c>
      <c r="P23" s="120">
        <f t="array" ref="P23">INDEX('Equity Formula'!B$25:C$28,MATCH(G23,'Equity Formula'!B$25:B$28,0),2)</f>
        <v>1.3</v>
      </c>
      <c r="Q23" s="121">
        <f t="array" ref="Q23">INDEX('Equity Formula'!H$9:I$15,MATCH(H23,'Equity Formula'!H$9:H$15,0),2)</f>
        <v>4</v>
      </c>
      <c r="R23" s="82">
        <f t="shared" si="1"/>
        <v>0.2535</v>
      </c>
    </row>
    <row r="24">
      <c r="A24" s="101">
        <f>'Current Individual SalaryEquity'!A24</f>
        <v>19</v>
      </c>
      <c r="B24" s="70" t="str">
        <f>'Current Individual SalaryEquity'!B24</f>
        <v>Michael</v>
      </c>
      <c r="C24" s="70" t="str">
        <f>'Current Individual SalaryEquity'!C24</f>
        <v>Engineer</v>
      </c>
      <c r="D24" s="70" t="str">
        <f>'Current Individual SalaryEquity'!D24</f>
        <v>Advanced</v>
      </c>
      <c r="E24" s="70" t="str">
        <f>'Current Individual SalaryEquity'!E24</f>
        <v>C</v>
      </c>
      <c r="F24" s="70" t="str">
        <f>'Current Individual SalaryEquity'!F24</f>
        <v>-</v>
      </c>
      <c r="G24" s="70" t="str">
        <f>'Current Individual SalaryEquity'!G24</f>
        <v>Salary</v>
      </c>
      <c r="H24" s="70" t="str">
        <f>'Current Individual SalaryEquity'!H24</f>
        <v>16-30</v>
      </c>
      <c r="J24" s="70" t="str">
        <f>IFERROR(VLOOKUP($B24,'Additional Equity'!$B$5:$H$11,5,false),C24)</f>
        <v>Engineer</v>
      </c>
      <c r="K24" s="70" t="str">
        <f>IFERROR(VLOOKUP($B24,'Additional Equity'!$B$5:$H$11,6,false),D24)</f>
        <v>Advanced</v>
      </c>
      <c r="L24" s="70" t="str">
        <f>IFERROR(VLOOKUP($B24,'Additional Equity'!$B$5:$H$11,7,false),F24)</f>
        <v>-</v>
      </c>
      <c r="N24" s="114">
        <f t="array" ref="N24">INDEX('Equity Formula'!B$9:C$18,MATCH(J24,'Equity Formula'!B$9:B$18,0),2)*INDEX('Equity Formula'!E$9:F$12,MATCH(K24,'Equity Formula'!E$9:E$12,0),2)</f>
        <v>0.96</v>
      </c>
      <c r="O24" s="118">
        <f t="array" ref="O24">(N24/Q24)*INDEX('Equity Formula'!E$25:F$31,MATCH(L24,'Equity Formula'!E$25:E$31,0),2)</f>
        <v>0</v>
      </c>
      <c r="P24" s="120">
        <f t="array" ref="P24">INDEX('Equity Formula'!B$25:C$28,MATCH(G24,'Equity Formula'!B$25:B$28,0),2)</f>
        <v>1</v>
      </c>
      <c r="Q24" s="121">
        <f t="array" ref="Q24">INDEX('Equity Formula'!H$9:I$15,MATCH(H24,'Equity Formula'!H$9:H$15,0),2)</f>
        <v>4</v>
      </c>
      <c r="R24" s="82">
        <f t="shared" si="1"/>
        <v>0.24</v>
      </c>
    </row>
    <row r="25">
      <c r="A25" s="101">
        <f>'Current Individual SalaryEquity'!A25</f>
        <v>20</v>
      </c>
      <c r="B25" s="70" t="str">
        <f>'Current Individual SalaryEquity'!B25</f>
        <v>Nicole</v>
      </c>
      <c r="C25" s="70" t="str">
        <f>'Current Individual SalaryEquity'!C25</f>
        <v>Happiness Hero</v>
      </c>
      <c r="D25" s="70" t="str">
        <f>'Current Individual SalaryEquity'!D25</f>
        <v>Intermediate</v>
      </c>
      <c r="E25" s="70" t="str">
        <f>'Current Individual SalaryEquity'!E25</f>
        <v>B</v>
      </c>
      <c r="F25" s="70" t="str">
        <f>'Current Individual SalaryEquity'!F25</f>
        <v>-</v>
      </c>
      <c r="G25" s="70" t="str">
        <f>'Current Individual SalaryEquity'!G25</f>
        <v>Salary</v>
      </c>
      <c r="H25" s="70" t="str">
        <f>'Current Individual SalaryEquity'!H25</f>
        <v>16-30</v>
      </c>
      <c r="J25" s="70" t="str">
        <f>IFERROR(VLOOKUP($B25,'Additional Equity'!$B$5:$H$11,5,false),C25)</f>
        <v>Happiness Hero</v>
      </c>
      <c r="K25" s="70" t="str">
        <f>IFERROR(VLOOKUP($B25,'Additional Equity'!$B$5:$H$11,6,false),D25)</f>
        <v>Intermediate</v>
      </c>
      <c r="L25" s="70" t="str">
        <f>IFERROR(VLOOKUP($B25,'Additional Equity'!$B$5:$H$11,7,false),F25)</f>
        <v>-</v>
      </c>
      <c r="N25" s="114">
        <f t="array" ref="N25">INDEX('Equity Formula'!B$9:C$18,MATCH(J25,'Equity Formula'!B$9:B$18,0),2)*INDEX('Equity Formula'!E$9:F$12,MATCH(K25,'Equity Formula'!E$9:E$12,0),2)</f>
        <v>0.55</v>
      </c>
      <c r="O25" s="118">
        <f t="array" ref="O25">(N25/Q25)*INDEX('Equity Formula'!E$25:F$31,MATCH(L25,'Equity Formula'!E$25:E$31,0),2)</f>
        <v>0</v>
      </c>
      <c r="P25" s="120">
        <f t="array" ref="P25">INDEX('Equity Formula'!B$25:C$28,MATCH(G25,'Equity Formula'!B$25:B$28,0),2)</f>
        <v>1</v>
      </c>
      <c r="Q25" s="121">
        <f t="array" ref="Q25">INDEX('Equity Formula'!H$9:I$15,MATCH(H25,'Equity Formula'!H$9:H$15,0),2)</f>
        <v>4</v>
      </c>
      <c r="R25" s="82">
        <f t="shared" si="1"/>
        <v>0.1375</v>
      </c>
    </row>
    <row r="26">
      <c r="A26" s="101">
        <f>'Current Individual SalaryEquity'!A26</f>
        <v>21</v>
      </c>
      <c r="B26" s="70" t="str">
        <f>'Current Individual SalaryEquity'!B26</f>
        <v>Octavio</v>
      </c>
      <c r="C26" s="70" t="str">
        <f>'Current Individual SalaryEquity'!C26</f>
        <v>Happiness Hero</v>
      </c>
      <c r="D26" s="70" t="str">
        <f>'Current Individual SalaryEquity'!D26</f>
        <v>Intermediate</v>
      </c>
      <c r="E26" s="70" t="str">
        <f>'Current Individual SalaryEquity'!E26</f>
        <v>B</v>
      </c>
      <c r="F26" s="70" t="str">
        <f>'Current Individual SalaryEquity'!F26</f>
        <v>-</v>
      </c>
      <c r="G26" s="70" t="str">
        <f>'Current Individual SalaryEquity'!G26</f>
        <v>Salary</v>
      </c>
      <c r="H26" s="70" t="str">
        <f>'Current Individual SalaryEquity'!H26</f>
        <v>16-30</v>
      </c>
      <c r="J26" s="70" t="str">
        <f>IFERROR(VLOOKUP($B26,'Additional Equity'!$B$5:$H$11,5,false),C26)</f>
        <v>Happiness Hero</v>
      </c>
      <c r="K26" s="70" t="str">
        <f>IFERROR(VLOOKUP($B26,'Additional Equity'!$B$5:$H$11,6,false),D26)</f>
        <v>Intermediate</v>
      </c>
      <c r="L26" s="70" t="str">
        <f>IFERROR(VLOOKUP($B26,'Additional Equity'!$B$5:$H$11,7,false),F26)</f>
        <v>-</v>
      </c>
      <c r="N26" s="114">
        <f t="array" ref="N26">INDEX('Equity Formula'!B$9:C$18,MATCH(J26,'Equity Formula'!B$9:B$18,0),2)*INDEX('Equity Formula'!E$9:F$12,MATCH(K26,'Equity Formula'!E$9:E$12,0),2)</f>
        <v>0.55</v>
      </c>
      <c r="O26" s="118">
        <f t="array" ref="O26">(N26/Q26)*INDEX('Equity Formula'!E$25:F$31,MATCH(L26,'Equity Formula'!E$25:E$31,0),2)</f>
        <v>0</v>
      </c>
      <c r="P26" s="120">
        <f t="array" ref="P26">INDEX('Equity Formula'!B$25:C$28,MATCH(G26,'Equity Formula'!B$25:B$28,0),2)</f>
        <v>1</v>
      </c>
      <c r="Q26" s="121">
        <f t="array" ref="Q26">INDEX('Equity Formula'!H$9:I$15,MATCH(H26,'Equity Formula'!H$9:H$15,0),2)</f>
        <v>4</v>
      </c>
      <c r="R26" s="82">
        <f t="shared" si="1"/>
        <v>0.1375</v>
      </c>
    </row>
    <row r="27">
      <c r="A27" s="101">
        <f>'Current Individual SalaryEquity'!A27</f>
        <v>22</v>
      </c>
      <c r="B27" s="70" t="str">
        <f>'Current Individual SalaryEquity'!B27</f>
        <v>Tom</v>
      </c>
      <c r="C27" s="70" t="str">
        <f>'Current Individual SalaryEquity'!C27</f>
        <v>Engineer</v>
      </c>
      <c r="D27" s="70" t="str">
        <f>'Current Individual SalaryEquity'!D27</f>
        <v>Advanced</v>
      </c>
      <c r="E27" s="70" t="str">
        <f>'Current Individual SalaryEquity'!E27</f>
        <v>B</v>
      </c>
      <c r="F27" s="70" t="str">
        <f>'Current Individual SalaryEquity'!F27</f>
        <v>-</v>
      </c>
      <c r="G27" s="70" t="str">
        <f>'Current Individual SalaryEquity'!G27</f>
        <v>Equity</v>
      </c>
      <c r="H27" s="70" t="str">
        <f>'Current Individual SalaryEquity'!H27</f>
        <v>16-30</v>
      </c>
      <c r="J27" s="70" t="str">
        <f>IFERROR(VLOOKUP($B27,'Additional Equity'!$B$5:$H$11,5,false),C27)</f>
        <v>Engineer</v>
      </c>
      <c r="K27" s="70" t="str">
        <f>IFERROR(VLOOKUP($B27,'Additional Equity'!$B$5:$H$11,6,false),D27)</f>
        <v>Advanced</v>
      </c>
      <c r="L27" s="70" t="str">
        <f>IFERROR(VLOOKUP($B27,'Additional Equity'!$B$5:$H$11,7,false),F27)</f>
        <v>-</v>
      </c>
      <c r="N27" s="114">
        <f t="array" ref="N27">INDEX('Equity Formula'!B$9:C$18,MATCH(J27,'Equity Formula'!B$9:B$18,0),2)*INDEX('Equity Formula'!E$9:F$12,MATCH(K27,'Equity Formula'!E$9:E$12,0),2)</f>
        <v>0.96</v>
      </c>
      <c r="O27" s="118">
        <f t="array" ref="O27">(N27/Q27)*INDEX('Equity Formula'!E$25:F$31,MATCH(L27,'Equity Formula'!E$25:E$31,0),2)</f>
        <v>0</v>
      </c>
      <c r="P27" s="120">
        <f t="array" ref="P27">INDEX('Equity Formula'!B$25:C$28,MATCH(G27,'Equity Formula'!B$25:B$28,0),2)</f>
        <v>1.3</v>
      </c>
      <c r="Q27" s="121">
        <f t="array" ref="Q27">INDEX('Equity Formula'!H$9:I$15,MATCH(H27,'Equity Formula'!H$9:H$15,0),2)</f>
        <v>4</v>
      </c>
      <c r="R27" s="82">
        <f t="shared" si="1"/>
        <v>0.312</v>
      </c>
    </row>
    <row r="28">
      <c r="A28" s="101">
        <f>'Current Individual SalaryEquity'!A28</f>
        <v>23</v>
      </c>
      <c r="B28" s="70" t="str">
        <f>'Current Individual SalaryEquity'!B28</f>
        <v>Mike</v>
      </c>
      <c r="C28" s="70" t="str">
        <f>'Current Individual SalaryEquity'!C28</f>
        <v>Engineer</v>
      </c>
      <c r="D28" s="70" t="str">
        <f>'Current Individual SalaryEquity'!D28</f>
        <v>Intermediate</v>
      </c>
      <c r="E28" s="70" t="str">
        <f>'Current Individual SalaryEquity'!E28</f>
        <v>B</v>
      </c>
      <c r="F28" s="70" t="str">
        <f>'Current Individual SalaryEquity'!F28</f>
        <v>-</v>
      </c>
      <c r="G28" s="70" t="str">
        <f>'Current Individual SalaryEquity'!G28</f>
        <v>Salary</v>
      </c>
      <c r="H28" s="70" t="str">
        <f>'Current Individual SalaryEquity'!H28</f>
        <v>16-30</v>
      </c>
      <c r="J28" s="70" t="str">
        <f>IFERROR(VLOOKUP($B28,'Additional Equity'!$B$5:$H$11,5,false),C28)</f>
        <v>Engineer</v>
      </c>
      <c r="K28" s="70" t="str">
        <f>IFERROR(VLOOKUP($B28,'Additional Equity'!$B$5:$H$11,6,false),D28)</f>
        <v>Intermediate</v>
      </c>
      <c r="L28" s="70" t="str">
        <f>IFERROR(VLOOKUP($B28,'Additional Equity'!$B$5:$H$11,7,false),F28)</f>
        <v>-</v>
      </c>
      <c r="N28" s="114">
        <f t="array" ref="N28">INDEX('Equity Formula'!B$9:C$18,MATCH(J28,'Equity Formula'!B$9:B$18,0),2)*INDEX('Equity Formula'!E$9:F$12,MATCH(K28,'Equity Formula'!E$9:E$12,0),2)</f>
        <v>0.88</v>
      </c>
      <c r="O28" s="118">
        <f t="array" ref="O28">(N28/Q28)*INDEX('Equity Formula'!E$25:F$31,MATCH(L28,'Equity Formula'!E$25:E$31,0),2)</f>
        <v>0</v>
      </c>
      <c r="P28" s="120">
        <f t="array" ref="P28">INDEX('Equity Formula'!B$25:C$28,MATCH(G28,'Equity Formula'!B$25:B$28,0),2)</f>
        <v>1</v>
      </c>
      <c r="Q28" s="121">
        <f t="array" ref="Q28">INDEX('Equity Formula'!H$9:I$15,MATCH(H28,'Equity Formula'!H$9:H$15,0),2)</f>
        <v>4</v>
      </c>
      <c r="R28" s="82">
        <f t="shared" si="1"/>
        <v>0.22</v>
      </c>
    </row>
    <row r="29">
      <c r="A29" s="101">
        <f>'Current Individual SalaryEquity'!A29</f>
        <v>24</v>
      </c>
      <c r="B29" s="70" t="str">
        <f>'Current Individual SalaryEquity'!B29</f>
        <v>José</v>
      </c>
      <c r="C29" s="70" t="str">
        <f>'Current Individual SalaryEquity'!C29</f>
        <v>Engineer</v>
      </c>
      <c r="D29" s="70" t="str">
        <f>'Current Individual SalaryEquity'!D29</f>
        <v>Advanced</v>
      </c>
      <c r="E29" s="70" t="str">
        <f>'Current Individual SalaryEquity'!E29</f>
        <v>B</v>
      </c>
      <c r="F29" s="70" t="str">
        <f>'Current Individual SalaryEquity'!F29</f>
        <v>-</v>
      </c>
      <c r="G29" s="70" t="str">
        <f>'Current Individual SalaryEquity'!G29</f>
        <v>Equity</v>
      </c>
      <c r="H29" s="70" t="str">
        <f>'Current Individual SalaryEquity'!H29</f>
        <v>31-60</v>
      </c>
      <c r="J29" s="70" t="str">
        <f>IFERROR(VLOOKUP($B29,'Additional Equity'!$B$5:$H$11,5,false),C29)</f>
        <v>Engineer</v>
      </c>
      <c r="K29" s="70" t="str">
        <f>IFERROR(VLOOKUP($B29,'Additional Equity'!$B$5:$H$11,6,false),D29)</f>
        <v>Advanced</v>
      </c>
      <c r="L29" s="70" t="str">
        <f>IFERROR(VLOOKUP($B29,'Additional Equity'!$B$5:$H$11,7,false),F29)</f>
        <v>-</v>
      </c>
      <c r="N29" s="114">
        <f t="array" ref="N29">INDEX('Equity Formula'!B$9:C$18,MATCH(J29,'Equity Formula'!B$9:B$18,0),2)*INDEX('Equity Formula'!E$9:F$12,MATCH(K29,'Equity Formula'!E$9:E$12,0),2)</f>
        <v>0.96</v>
      </c>
      <c r="O29" s="118">
        <f t="array" ref="O29">(N29/Q29)*INDEX('Equity Formula'!E$25:F$31,MATCH(L29,'Equity Formula'!E$25:E$31,0),2)</f>
        <v>0</v>
      </c>
      <c r="P29" s="120">
        <f t="array" ref="P29">INDEX('Equity Formula'!B$25:C$28,MATCH(G29,'Equity Formula'!B$25:B$28,0),2)</f>
        <v>1.3</v>
      </c>
      <c r="Q29" s="121">
        <f t="array" ref="Q29">INDEX('Equity Formula'!H$9:I$15,MATCH(H29,'Equity Formula'!H$9:H$15,0),2)</f>
        <v>10</v>
      </c>
      <c r="R29" s="82">
        <f t="shared" si="1"/>
        <v>0.1248</v>
      </c>
    </row>
    <row r="30">
      <c r="A30" s="101">
        <f>'Current Individual SalaryEquity'!A30</f>
        <v>25</v>
      </c>
      <c r="B30" s="70" t="str">
        <f>'Current Individual SalaryEquity'!B30</f>
        <v>Tom Dunn</v>
      </c>
      <c r="C30" s="70" t="str">
        <f>'Current Individual SalaryEquity'!C30</f>
        <v>Customer Research</v>
      </c>
      <c r="D30" s="70" t="str">
        <f>'Current Individual SalaryEquity'!D30</f>
        <v>Intermediate</v>
      </c>
      <c r="E30" s="70" t="str">
        <f>'Current Individual SalaryEquity'!E30</f>
        <v>B</v>
      </c>
      <c r="F30" s="70" t="str">
        <f>'Current Individual SalaryEquity'!F30</f>
        <v>-</v>
      </c>
      <c r="G30" s="70" t="str">
        <f>'Current Individual SalaryEquity'!G30</f>
        <v>Equity</v>
      </c>
      <c r="H30" s="70" t="str">
        <f>'Current Individual SalaryEquity'!H30</f>
        <v>31-60</v>
      </c>
      <c r="J30" s="70" t="str">
        <f>IFERROR(VLOOKUP($B30,'Additional Equity'!$B$5:$H$11,5,false),C30)</f>
        <v>Customer Research</v>
      </c>
      <c r="K30" s="70" t="str">
        <f>IFERROR(VLOOKUP($B30,'Additional Equity'!$B$5:$H$11,6,false),D30)</f>
        <v>Intermediate</v>
      </c>
      <c r="L30" s="70" t="str">
        <f>IFERROR(VLOOKUP($B30,'Additional Equity'!$B$5:$H$11,7,false),F30)</f>
        <v>-</v>
      </c>
      <c r="N30" s="114">
        <f t="array" ref="N30">INDEX('Equity Formula'!B$9:C$18,MATCH(J30,'Equity Formula'!B$9:B$18,0),2)*INDEX('Equity Formula'!E$9:F$12,MATCH(K30,'Equity Formula'!E$9:E$12,0),2)</f>
        <v>0.715</v>
      </c>
      <c r="O30" s="118">
        <f t="array" ref="O30">(N30/Q30)*INDEX('Equity Formula'!E$25:F$31,MATCH(L30,'Equity Formula'!E$25:E$31,0),2)</f>
        <v>0</v>
      </c>
      <c r="P30" s="120">
        <f t="array" ref="P30">INDEX('Equity Formula'!B$25:C$28,MATCH(G30,'Equity Formula'!B$25:B$28,0),2)</f>
        <v>1.3</v>
      </c>
      <c r="Q30" s="121">
        <f t="array" ref="Q30">INDEX('Equity Formula'!H$9:I$15,MATCH(H30,'Equity Formula'!H$9:H$15,0),2)</f>
        <v>10</v>
      </c>
      <c r="R30" s="82">
        <f t="shared" si="1"/>
        <v>0.09295</v>
      </c>
    </row>
    <row r="31">
      <c r="A31" s="101">
        <f>'Current Individual SalaryEquity'!A31</f>
        <v>26</v>
      </c>
      <c r="B31" s="70" t="str">
        <f>'Current Individual SalaryEquity'!B31</f>
        <v>Maxime</v>
      </c>
      <c r="C31" s="70" t="str">
        <f>'Current Individual SalaryEquity'!C31</f>
        <v>Growth and Data</v>
      </c>
      <c r="D31" s="70" t="str">
        <f>'Current Individual SalaryEquity'!D31</f>
        <v>Intermediate</v>
      </c>
      <c r="E31" s="70" t="str">
        <f>'Current Individual SalaryEquity'!E31</f>
        <v>B</v>
      </c>
      <c r="F31" s="70" t="str">
        <f>'Current Individual SalaryEquity'!F31</f>
        <v>-</v>
      </c>
      <c r="G31" s="70" t="str">
        <f>'Current Individual SalaryEquity'!G31</f>
        <v>Salary</v>
      </c>
      <c r="H31" s="70" t="str">
        <f>'Current Individual SalaryEquity'!H31</f>
        <v>31-60</v>
      </c>
      <c r="J31" s="70" t="str">
        <f>IFERROR(VLOOKUP($B31,'Additional Equity'!$B$5:$H$11,5,false),C31)</f>
        <v>Growth and Data</v>
      </c>
      <c r="K31" s="70" t="str">
        <f>IFERROR(VLOOKUP($B31,'Additional Equity'!$B$5:$H$11,6,false),D31)</f>
        <v>Intermediate</v>
      </c>
      <c r="L31" s="70" t="str">
        <f>IFERROR(VLOOKUP($B31,'Additional Equity'!$B$5:$H$11,7,false),F31)</f>
        <v>-</v>
      </c>
      <c r="N31" s="114" t="str">
        <f t="array" ref="N31">INDEX('Equity Formula'!B$9:C$18,MATCH(J31,'Equity Formula'!B$9:B$18,0),2)*INDEX('Equity Formula'!E$9:F$12,MATCH(K31,'Equity Formula'!E$9:E$12,0),2)</f>
        <v>#N/A</v>
      </c>
      <c r="O31" s="118" t="str">
        <f t="array" ref="O31">(N31/Q31)*INDEX('Equity Formula'!E$25:F$31,MATCH(L31,'Equity Formula'!E$25:E$31,0),2)</f>
        <v>#N/A</v>
      </c>
      <c r="P31" s="120">
        <f t="array" ref="P31">INDEX('Equity Formula'!B$25:C$28,MATCH(G31,'Equity Formula'!B$25:B$28,0),2)</f>
        <v>1</v>
      </c>
      <c r="Q31" s="121">
        <f t="array" ref="Q31">INDEX('Equity Formula'!H$9:I$15,MATCH(H31,'Equity Formula'!H$9:H$15,0),2)</f>
        <v>10</v>
      </c>
      <c r="R31" s="82">
        <f t="shared" si="1"/>
        <v>0</v>
      </c>
    </row>
    <row r="32">
      <c r="A32" s="101">
        <f>'Current Individual SalaryEquity'!A32</f>
        <v>27</v>
      </c>
      <c r="B32" s="70" t="str">
        <f>'Current Individual SalaryEquity'!B32</f>
        <v>Philippe</v>
      </c>
      <c r="C32" s="70" t="str">
        <f>'Current Individual SalaryEquity'!C32</f>
        <v>Engineer</v>
      </c>
      <c r="D32" s="70" t="str">
        <f>'Current Individual SalaryEquity'!D32</f>
        <v>Intermediate</v>
      </c>
      <c r="E32" s="70" t="str">
        <f>'Current Individual SalaryEquity'!E32</f>
        <v>B</v>
      </c>
      <c r="F32" s="70" t="str">
        <f>'Current Individual SalaryEquity'!F32</f>
        <v>-</v>
      </c>
      <c r="G32" s="70" t="str">
        <f>'Current Individual SalaryEquity'!G32</f>
        <v>Salary</v>
      </c>
      <c r="H32" s="70" t="str">
        <f>'Current Individual SalaryEquity'!H32</f>
        <v>31-60</v>
      </c>
      <c r="J32" s="70" t="str">
        <f>IFERROR(VLOOKUP($B32,'Additional Equity'!$B$5:$H$11,5,false),C32)</f>
        <v>Engineer</v>
      </c>
      <c r="K32" s="70" t="str">
        <f>IFERROR(VLOOKUP($B32,'Additional Equity'!$B$5:$H$11,6,false),D32)</f>
        <v>Intermediate</v>
      </c>
      <c r="L32" s="70" t="str">
        <f>IFERROR(VLOOKUP($B32,'Additional Equity'!$B$5:$H$11,7,false),F32)</f>
        <v>-</v>
      </c>
      <c r="N32" s="114">
        <f t="array" ref="N32">INDEX('Equity Formula'!B$9:C$18,MATCH(J32,'Equity Formula'!B$9:B$18,0),2)*INDEX('Equity Formula'!E$9:F$12,MATCH(K32,'Equity Formula'!E$9:E$12,0),2)</f>
        <v>0.88</v>
      </c>
      <c r="O32" s="118">
        <f t="array" ref="O32">(N32/Q32)*INDEX('Equity Formula'!E$25:F$31,MATCH(L32,'Equity Formula'!E$25:E$31,0),2)</f>
        <v>0</v>
      </c>
      <c r="P32" s="120">
        <f t="array" ref="P32">INDEX('Equity Formula'!B$25:C$28,MATCH(G32,'Equity Formula'!B$25:B$28,0),2)</f>
        <v>1</v>
      </c>
      <c r="Q32" s="121">
        <f t="array" ref="Q32">INDEX('Equity Formula'!H$9:I$15,MATCH(H32,'Equity Formula'!H$9:H$15,0),2)</f>
        <v>10</v>
      </c>
      <c r="R32" s="82">
        <f t="shared" si="1"/>
        <v>0.088</v>
      </c>
    </row>
    <row r="33">
      <c r="A33" s="101">
        <f>'Current Individual SalaryEquity'!A33</f>
        <v>28</v>
      </c>
      <c r="B33" s="70" t="str">
        <f>'Current Individual SalaryEquity'!B33</f>
        <v>Eric</v>
      </c>
      <c r="C33" s="70" t="str">
        <f>'Current Individual SalaryEquity'!C33</f>
        <v>Engineer</v>
      </c>
      <c r="D33" s="70" t="str">
        <f>'Current Individual SalaryEquity'!D33</f>
        <v>Intermediate</v>
      </c>
      <c r="E33" s="70" t="str">
        <f>'Current Individual SalaryEquity'!E33</f>
        <v>B</v>
      </c>
      <c r="F33" s="70" t="str">
        <f>'Current Individual SalaryEquity'!F33</f>
        <v>-</v>
      </c>
      <c r="G33" s="70" t="str">
        <f>'Current Individual SalaryEquity'!G33</f>
        <v>Pending</v>
      </c>
      <c r="H33" s="70" t="str">
        <f>'Current Individual SalaryEquity'!H33</f>
        <v>31-60</v>
      </c>
      <c r="J33" s="70" t="str">
        <f>IFERROR(VLOOKUP($B33,'Additional Equity'!$B$5:$H$11,5,false),C33)</f>
        <v>Engineer</v>
      </c>
      <c r="K33" s="70" t="str">
        <f>IFERROR(VLOOKUP($B33,'Additional Equity'!$B$5:$H$11,6,false),D33)</f>
        <v>Intermediate</v>
      </c>
      <c r="L33" s="70" t="str">
        <f>IFERROR(VLOOKUP($B33,'Additional Equity'!$B$5:$H$11,7,false),F33)</f>
        <v>-</v>
      </c>
      <c r="N33" s="114">
        <f t="array" ref="N33">INDEX('Equity Formula'!B$9:C$18,MATCH(J33,'Equity Formula'!B$9:B$18,0),2)*INDEX('Equity Formula'!E$9:F$12,MATCH(K33,'Equity Formula'!E$9:E$12,0),2)</f>
        <v>0.88</v>
      </c>
      <c r="O33" s="118">
        <f t="array" ref="O33">(N33/Q33)*INDEX('Equity Formula'!E$25:F$31,MATCH(L33,'Equity Formula'!E$25:E$31,0),2)</f>
        <v>0</v>
      </c>
      <c r="P33" s="120" t="str">
        <f t="array" ref="P33">INDEX('Equity Formula'!B$25:C$28,MATCH(G33,'Equity Formula'!B$25:B$28,0),2)</f>
        <v>#N/A</v>
      </c>
      <c r="Q33" s="121">
        <f t="array" ref="Q33">INDEX('Equity Formula'!H$9:I$15,MATCH(H33,'Equity Formula'!H$9:H$15,0),2)</f>
        <v>10</v>
      </c>
      <c r="R33" s="82">
        <f t="shared" si="1"/>
        <v>0</v>
      </c>
    </row>
    <row r="34">
      <c r="A34" s="101">
        <f>'Current Individual SalaryEquity'!A34</f>
        <v>29</v>
      </c>
      <c r="B34" s="70" t="str">
        <f>'Current Individual SalaryEquity'!B34</f>
        <v>Dave O</v>
      </c>
      <c r="C34" s="70" t="str">
        <f>'Current Individual SalaryEquity'!C34</f>
        <v>Designer</v>
      </c>
      <c r="D34" s="70" t="str">
        <f>'Current Individual SalaryEquity'!D34</f>
        <v>Intermediate</v>
      </c>
      <c r="E34" s="70" t="str">
        <f>'Current Individual SalaryEquity'!E34</f>
        <v>B</v>
      </c>
      <c r="F34" s="70" t="str">
        <f>'Current Individual SalaryEquity'!F34</f>
        <v>-</v>
      </c>
      <c r="G34" s="70" t="str">
        <f>'Current Individual SalaryEquity'!G34</f>
        <v>Salary</v>
      </c>
      <c r="H34" s="70" t="str">
        <f>'Current Individual SalaryEquity'!H34</f>
        <v>31-60</v>
      </c>
      <c r="J34" s="70" t="str">
        <f>IFERROR(VLOOKUP($B34,'Additional Equity'!$B$5:$H$11,5,false),C34)</f>
        <v>Designer</v>
      </c>
      <c r="K34" s="70" t="str">
        <f>IFERROR(VLOOKUP($B34,'Additional Equity'!$B$5:$H$11,6,false),D34)</f>
        <v>Intermediate</v>
      </c>
      <c r="L34" s="70" t="str">
        <f>IFERROR(VLOOKUP($B34,'Additional Equity'!$B$5:$H$11,7,false),F34)</f>
        <v>-</v>
      </c>
      <c r="N34" s="114">
        <f t="array" ref="N34">INDEX('Equity Formula'!B$9:C$18,MATCH(J34,'Equity Formula'!B$9:B$18,0),2)*INDEX('Equity Formula'!E$9:F$12,MATCH(K34,'Equity Formula'!E$9:E$12,0),2)</f>
        <v>0.77</v>
      </c>
      <c r="O34" s="118">
        <f t="array" ref="O34">(N34/Q34)*INDEX('Equity Formula'!E$25:F$31,MATCH(L34,'Equity Formula'!E$25:E$31,0),2)</f>
        <v>0</v>
      </c>
      <c r="P34" s="120">
        <f t="array" ref="P34">INDEX('Equity Formula'!B$25:C$28,MATCH(G34,'Equity Formula'!B$25:B$28,0),2)</f>
        <v>1</v>
      </c>
      <c r="Q34" s="121">
        <f t="array" ref="Q34">INDEX('Equity Formula'!H$9:I$15,MATCH(H34,'Equity Formula'!H$9:H$15,0),2)</f>
        <v>10</v>
      </c>
      <c r="R34" s="82">
        <f t="shared" si="1"/>
        <v>0.077</v>
      </c>
    </row>
    <row r="35">
      <c r="A35" s="101">
        <f>'Current Individual SalaryEquity'!A35</f>
        <v>30</v>
      </c>
      <c r="B35" s="70" t="str">
        <f>'Current Individual SalaryEquity'!B35</f>
        <v>Julian</v>
      </c>
      <c r="C35" s="70" t="str">
        <f>'Current Individual SalaryEquity'!C35</f>
        <v>Growth and Data</v>
      </c>
      <c r="D35" s="70" t="str">
        <f>'Current Individual SalaryEquity'!D35</f>
        <v>Intermediate</v>
      </c>
      <c r="E35" s="70" t="str">
        <f>'Current Individual SalaryEquity'!E35</f>
        <v>B</v>
      </c>
      <c r="F35" s="70" t="str">
        <f>'Current Individual SalaryEquity'!F35</f>
        <v>-</v>
      </c>
      <c r="G35" s="70" t="str">
        <f>'Current Individual SalaryEquity'!G35</f>
        <v>Salary</v>
      </c>
      <c r="H35" s="70" t="str">
        <f>'Current Individual SalaryEquity'!H35</f>
        <v>31-60</v>
      </c>
      <c r="J35" s="70" t="str">
        <f>IFERROR(VLOOKUP($B35,'Additional Equity'!$B$5:$H$11,5,false),C35)</f>
        <v>Growth and Data</v>
      </c>
      <c r="K35" s="70" t="str">
        <f>IFERROR(VLOOKUP($B35,'Additional Equity'!$B$5:$H$11,6,false),D35)</f>
        <v>Intermediate</v>
      </c>
      <c r="L35" s="70" t="str">
        <f>IFERROR(VLOOKUP($B35,'Additional Equity'!$B$5:$H$11,7,false),F35)</f>
        <v>-</v>
      </c>
      <c r="N35" s="114" t="str">
        <f t="array" ref="N35">INDEX('Equity Formula'!B$9:C$18,MATCH(J35,'Equity Formula'!B$9:B$18,0),2)*INDEX('Equity Formula'!E$9:F$12,MATCH(K35,'Equity Formula'!E$9:E$12,0),2)</f>
        <v>#N/A</v>
      </c>
      <c r="O35" s="118" t="str">
        <f t="array" ref="O35">(N35/Q35)*INDEX('Equity Formula'!E$25:F$31,MATCH(L35,'Equity Formula'!E$25:E$31,0),2)</f>
        <v>#N/A</v>
      </c>
      <c r="P35" s="120">
        <f t="array" ref="P35">INDEX('Equity Formula'!B$25:C$28,MATCH(G35,'Equity Formula'!B$25:B$28,0),2)</f>
        <v>1</v>
      </c>
      <c r="Q35" s="121">
        <f t="array" ref="Q35">INDEX('Equity Formula'!H$9:I$15,MATCH(H35,'Equity Formula'!H$9:H$15,0),2)</f>
        <v>10</v>
      </c>
      <c r="R35" s="82">
        <f t="shared" si="1"/>
        <v>0</v>
      </c>
    </row>
    <row r="36">
      <c r="A36" s="101">
        <f>'Current Individual SalaryEquity'!A32</f>
        <v>27</v>
      </c>
      <c r="B36" s="70" t="str">
        <f>'Current Individual SalaryEquity'!B32</f>
        <v>Philippe</v>
      </c>
      <c r="C36" s="70" t="str">
        <f>'Current Individual SalaryEquity'!C32</f>
        <v>Engineer</v>
      </c>
      <c r="D36" s="70" t="str">
        <f>'Current Individual SalaryEquity'!D32</f>
        <v>Intermediate</v>
      </c>
      <c r="E36" s="70" t="str">
        <f>'Current Individual SalaryEquity'!E32</f>
        <v>B</v>
      </c>
      <c r="F36" s="70" t="str">
        <f>'Current Individual SalaryEquity'!F32</f>
        <v>-</v>
      </c>
      <c r="G36" s="70" t="str">
        <f>'Current Individual SalaryEquity'!G32</f>
        <v>Salary</v>
      </c>
      <c r="H36" s="70" t="str">
        <f>'Current Individual SalaryEquity'!H32</f>
        <v>31-60</v>
      </c>
      <c r="J36" s="70" t="str">
        <f>IFERROR(VLOOKUP($B36,'Additional Equity'!$B$5:$H$11,5,false),C36)</f>
        <v>Engineer</v>
      </c>
      <c r="K36" s="70" t="str">
        <f>IFERROR(VLOOKUP($B36,'Additional Equity'!$B$5:$H$11,6,false),D36)</f>
        <v>Intermediate</v>
      </c>
      <c r="L36" s="70" t="str">
        <f>IFERROR(VLOOKUP($B36,'Additional Equity'!$B$5:$H$11,7,false),F36)</f>
        <v>-</v>
      </c>
      <c r="N36" s="114">
        <f t="array" ref="N36">INDEX('Equity Formula'!B$9:C$18,MATCH(J36,'Equity Formula'!B$9:B$18,0),2)*INDEX('Equity Formula'!E$9:F$12,MATCH(K36,'Equity Formula'!E$9:E$12,0),2)</f>
        <v>0.88</v>
      </c>
      <c r="O36" s="118">
        <f t="array" ref="O36">(N36/Q36)*INDEX('Equity Formula'!E$25:F$31,MATCH(L36,'Equity Formula'!E$25:E$31,0),2)</f>
        <v>0</v>
      </c>
      <c r="P36" s="120">
        <f t="array" ref="P36">INDEX('Equity Formula'!B$25:C$28,MATCH(G36,'Equity Formula'!B$25:B$28,0),2)</f>
        <v>1</v>
      </c>
      <c r="Q36" s="121">
        <f t="array" ref="Q36">INDEX('Equity Formula'!H$9:I$15,MATCH(H36,'Equity Formula'!H$9:H$15,0),2)</f>
        <v>10</v>
      </c>
      <c r="R36" s="82">
        <f t="shared" si="1"/>
        <v>0.088</v>
      </c>
    </row>
    <row r="37">
      <c r="A37" s="101">
        <f>'Current Individual SalaryEquity'!A33</f>
        <v>28</v>
      </c>
      <c r="B37" s="70" t="str">
        <f>'Current Individual SalaryEquity'!B33</f>
        <v>Eric</v>
      </c>
      <c r="C37" s="70" t="str">
        <f>'Current Individual SalaryEquity'!C33</f>
        <v>Engineer</v>
      </c>
      <c r="D37" s="70" t="str">
        <f>'Current Individual SalaryEquity'!D33</f>
        <v>Intermediate</v>
      </c>
      <c r="E37" s="70" t="str">
        <f>'Current Individual SalaryEquity'!E33</f>
        <v>B</v>
      </c>
      <c r="F37" s="70" t="str">
        <f>'Current Individual SalaryEquity'!F33</f>
        <v>-</v>
      </c>
      <c r="G37" s="70" t="str">
        <f>'Current Individual SalaryEquity'!G33</f>
        <v>Pending</v>
      </c>
      <c r="H37" s="70" t="str">
        <f>'Current Individual SalaryEquity'!H33</f>
        <v>31-60</v>
      </c>
      <c r="J37" s="70" t="str">
        <f>IFERROR(VLOOKUP($B37,'Additional Equity'!$B$5:$H$11,5,false),C37)</f>
        <v>Engineer</v>
      </c>
      <c r="K37" s="70" t="str">
        <f>IFERROR(VLOOKUP($B37,'Additional Equity'!$B$5:$H$11,6,false),D37)</f>
        <v>Intermediate</v>
      </c>
      <c r="L37" s="70" t="str">
        <f>IFERROR(VLOOKUP($B37,'Additional Equity'!$B$5:$H$11,7,false),F37)</f>
        <v>-</v>
      </c>
      <c r="N37" s="114">
        <f t="array" ref="N37">INDEX('Equity Formula'!B$9:C$18,MATCH(J37,'Equity Formula'!B$9:B$18,0),2)*INDEX('Equity Formula'!E$9:F$12,MATCH(K37,'Equity Formula'!E$9:E$12,0),2)</f>
        <v>0.88</v>
      </c>
      <c r="O37" s="118">
        <f t="array" ref="O37">(N37/Q37)*INDEX('Equity Formula'!E$25:F$31,MATCH(L37,'Equity Formula'!E$25:E$31,0),2)</f>
        <v>0</v>
      </c>
      <c r="P37" s="120" t="str">
        <f t="array" ref="P37">INDEX('Equity Formula'!B$25:C$28,MATCH(G37,'Equity Formula'!B$25:B$28,0),2)</f>
        <v>#N/A</v>
      </c>
      <c r="Q37" s="121">
        <f t="array" ref="Q37">INDEX('Equity Formula'!H$9:I$15,MATCH(H37,'Equity Formula'!H$9:H$15,0),2)</f>
        <v>10</v>
      </c>
      <c r="R37" s="82">
        <f t="shared" si="1"/>
        <v>0</v>
      </c>
    </row>
    <row r="38">
      <c r="A38" s="101">
        <f>'Current Individual SalaryEquity'!A34</f>
        <v>29</v>
      </c>
      <c r="B38" s="70" t="str">
        <f>'Current Individual SalaryEquity'!B34</f>
        <v>Dave O</v>
      </c>
      <c r="C38" s="70" t="str">
        <f>'Current Individual SalaryEquity'!C34</f>
        <v>Designer</v>
      </c>
      <c r="D38" s="70" t="str">
        <f>'Current Individual SalaryEquity'!D34</f>
        <v>Intermediate</v>
      </c>
      <c r="E38" s="70" t="str">
        <f>'Current Individual SalaryEquity'!E34</f>
        <v>B</v>
      </c>
      <c r="F38" s="70" t="str">
        <f>'Current Individual SalaryEquity'!F34</f>
        <v>-</v>
      </c>
      <c r="G38" s="70" t="str">
        <f>'Current Individual SalaryEquity'!G34</f>
        <v>Salary</v>
      </c>
      <c r="H38" s="70" t="str">
        <f>'Current Individual SalaryEquity'!H34</f>
        <v>31-60</v>
      </c>
      <c r="J38" s="70" t="str">
        <f>IFERROR(VLOOKUP($B38,'Additional Equity'!$B$5:$H$11,5,false),C38)</f>
        <v>Designer</v>
      </c>
      <c r="K38" s="70" t="str">
        <f>IFERROR(VLOOKUP($B38,'Additional Equity'!$B$5:$H$11,6,false),D38)</f>
        <v>Intermediate</v>
      </c>
      <c r="L38" s="70" t="str">
        <f>IFERROR(VLOOKUP($B38,'Additional Equity'!$B$5:$H$11,7,false),F38)</f>
        <v>-</v>
      </c>
      <c r="N38" s="114">
        <f t="array" ref="N38">INDEX('Equity Formula'!B$9:C$18,MATCH(J38,'Equity Formula'!B$9:B$18,0),2)*INDEX('Equity Formula'!E$9:F$12,MATCH(K38,'Equity Formula'!E$9:E$12,0),2)</f>
        <v>0.77</v>
      </c>
      <c r="O38" s="118">
        <f t="array" ref="O38">(N38/Q38)*INDEX('Equity Formula'!E$25:F$31,MATCH(L38,'Equity Formula'!E$25:E$31,0),2)</f>
        <v>0</v>
      </c>
      <c r="P38" s="120">
        <f t="array" ref="P38">INDEX('Equity Formula'!B$25:C$28,MATCH(G38,'Equity Formula'!B$25:B$28,0),2)</f>
        <v>1</v>
      </c>
      <c r="Q38" s="121">
        <f t="array" ref="Q38">INDEX('Equity Formula'!H$9:I$15,MATCH(H38,'Equity Formula'!H$9:H$15,0),2)</f>
        <v>10</v>
      </c>
      <c r="R38" s="82">
        <f t="shared" si="1"/>
        <v>0.077</v>
      </c>
    </row>
    <row r="39">
      <c r="A39" s="101">
        <f>'Current Individual SalaryEquity'!A35</f>
        <v>30</v>
      </c>
      <c r="B39" s="70" t="str">
        <f>'Current Individual SalaryEquity'!B35</f>
        <v>Julian</v>
      </c>
      <c r="C39" s="70" t="str">
        <f>'Current Individual SalaryEquity'!C35</f>
        <v>Growth and Data</v>
      </c>
      <c r="D39" s="70" t="str">
        <f>'Current Individual SalaryEquity'!D35</f>
        <v>Intermediate</v>
      </c>
      <c r="E39" s="70" t="str">
        <f>'Current Individual SalaryEquity'!E35</f>
        <v>B</v>
      </c>
      <c r="F39" s="70" t="str">
        <f>'Current Individual SalaryEquity'!F35</f>
        <v>-</v>
      </c>
      <c r="G39" s="70" t="str">
        <f>'Current Individual SalaryEquity'!G35</f>
        <v>Salary</v>
      </c>
      <c r="H39" s="70" t="str">
        <f>'Current Individual SalaryEquity'!H35</f>
        <v>31-60</v>
      </c>
      <c r="J39" s="70" t="str">
        <f>IFERROR(VLOOKUP($B39,'Additional Equity'!$B$5:$H$11,5,false),C39)</f>
        <v>Growth and Data</v>
      </c>
      <c r="K39" s="70" t="str">
        <f>IFERROR(VLOOKUP($B39,'Additional Equity'!$B$5:$H$11,6,false),D39)</f>
        <v>Intermediate</v>
      </c>
      <c r="L39" s="70" t="str">
        <f>IFERROR(VLOOKUP($B39,'Additional Equity'!$B$5:$H$11,7,false),F39)</f>
        <v>-</v>
      </c>
      <c r="N39" s="114" t="str">
        <f t="array" ref="N39">INDEX('Equity Formula'!B$9:C$18,MATCH(J39,'Equity Formula'!B$9:B$18,0),2)*INDEX('Equity Formula'!E$9:F$12,MATCH(K39,'Equity Formula'!E$9:E$12,0),2)</f>
        <v>#N/A</v>
      </c>
      <c r="O39" s="118" t="str">
        <f t="array" ref="O39">(N39/Q39)*INDEX('Equity Formula'!E$25:F$31,MATCH(L39,'Equity Formula'!E$25:E$31,0),2)</f>
        <v>#N/A</v>
      </c>
      <c r="P39" s="120">
        <f t="array" ref="P39">INDEX('Equity Formula'!B$25:C$28,MATCH(G39,'Equity Formula'!B$25:B$28,0),2)</f>
        <v>1</v>
      </c>
      <c r="Q39" s="121">
        <f t="array" ref="Q39">INDEX('Equity Formula'!H$9:I$15,MATCH(H39,'Equity Formula'!H$9:H$15,0),2)</f>
        <v>10</v>
      </c>
      <c r="R39" s="82">
        <f t="shared" si="1"/>
        <v>0</v>
      </c>
    </row>
    <row r="40">
      <c r="A40" s="101">
        <f>'Current Individual SalaryEquity'!A36</f>
        <v>31</v>
      </c>
      <c r="B40" s="70" t="str">
        <f>'Current Individual SalaryEquity'!B36</f>
        <v>Jim</v>
      </c>
      <c r="C40" s="70" t="str">
        <f>'Current Individual SalaryEquity'!C36</f>
        <v>Product Creator</v>
      </c>
      <c r="D40" s="70" t="str">
        <f>'Current Individual SalaryEquity'!D36</f>
        <v>Intermediate</v>
      </c>
      <c r="E40" s="70" t="str">
        <f>'Current Individual SalaryEquity'!E36</f>
        <v>B</v>
      </c>
      <c r="F40" s="70" t="str">
        <f>'Current Individual SalaryEquity'!F36</f>
        <v>-</v>
      </c>
      <c r="G40" s="70" t="str">
        <f>'Current Individual SalaryEquity'!G36</f>
        <v>Equity</v>
      </c>
      <c r="H40" s="70" t="str">
        <f>'Current Individual SalaryEquity'!H36</f>
        <v>31-60</v>
      </c>
      <c r="J40" s="70" t="str">
        <f>IFERROR(VLOOKUP($B40,'Additional Equity'!$B$5:$H$11,5,false),C40)</f>
        <v>Product Creator</v>
      </c>
      <c r="K40" s="70" t="str">
        <f>IFERROR(VLOOKUP($B40,'Additional Equity'!$B$5:$H$11,6,false),D40)</f>
        <v>Intermediate</v>
      </c>
      <c r="L40" s="70" t="str">
        <f>IFERROR(VLOOKUP($B40,'Additional Equity'!$B$5:$H$11,7,false),F40)</f>
        <v>-</v>
      </c>
      <c r="N40" s="114">
        <f t="array" ref="N40">INDEX('Equity Formula'!B$9:C$18,MATCH(J40,'Equity Formula'!B$9:B$18,0),2)*INDEX('Equity Formula'!E$9:F$12,MATCH(K40,'Equity Formula'!E$9:E$12,0),2)</f>
        <v>0.825</v>
      </c>
      <c r="O40" s="118">
        <f t="array" ref="O40">(N40/Q40)*INDEX('Equity Formula'!E$25:F$31,MATCH(L40,'Equity Formula'!E$25:E$31,0),2)</f>
        <v>0</v>
      </c>
      <c r="P40" s="120">
        <f t="array" ref="P40">INDEX('Equity Formula'!B$25:C$28,MATCH(G40,'Equity Formula'!B$25:B$28,0),2)</f>
        <v>1.3</v>
      </c>
      <c r="Q40" s="121">
        <f t="array" ref="Q40">INDEX('Equity Formula'!H$9:I$15,MATCH(H40,'Equity Formula'!H$9:H$15,0),2)</f>
        <v>10</v>
      </c>
      <c r="R40" s="82">
        <f t="shared" si="1"/>
        <v>0.10725</v>
      </c>
    </row>
    <row r="41">
      <c r="A41" s="101">
        <f>'Current Individual SalaryEquity'!A37</f>
        <v>32</v>
      </c>
      <c r="B41" s="70" t="str">
        <f>'Current Individual SalaryEquity'!B37</f>
        <v>Kat</v>
      </c>
      <c r="C41" s="70" t="str">
        <f>'Current Individual SalaryEquity'!C37</f>
        <v>Engineer</v>
      </c>
      <c r="D41" s="70" t="str">
        <f>'Current Individual SalaryEquity'!D37</f>
        <v>Intermediate</v>
      </c>
      <c r="E41" s="70" t="str">
        <f>'Current Individual SalaryEquity'!E37</f>
        <v>B</v>
      </c>
      <c r="F41" s="70" t="str">
        <f>'Current Individual SalaryEquity'!F37</f>
        <v>-</v>
      </c>
      <c r="G41" s="70" t="str">
        <f>'Current Individual SalaryEquity'!G37</f>
        <v>Salary</v>
      </c>
      <c r="H41" s="70" t="str">
        <f>'Current Individual SalaryEquity'!H37</f>
        <v>31-60</v>
      </c>
      <c r="J41" s="70" t="str">
        <f>IFERROR(VLOOKUP($B41,'Additional Equity'!$B$5:$H$11,5,false),C41)</f>
        <v>Engineer</v>
      </c>
      <c r="K41" s="70" t="str">
        <f>IFERROR(VLOOKUP($B41,'Additional Equity'!$B$5:$H$11,6,false),D41)</f>
        <v>Intermediate</v>
      </c>
      <c r="L41" s="70" t="str">
        <f>IFERROR(VLOOKUP($B41,'Additional Equity'!$B$5:$H$11,7,false),F41)</f>
        <v>-</v>
      </c>
      <c r="N41" s="114">
        <f t="array" ref="N41">INDEX('Equity Formula'!B$9:C$18,MATCH(J41,'Equity Formula'!B$9:B$18,0),2)*INDEX('Equity Formula'!E$9:F$12,MATCH(K41,'Equity Formula'!E$9:E$12,0),2)</f>
        <v>0.88</v>
      </c>
      <c r="O41" s="118">
        <f t="array" ref="O41">(N41/Q41)*INDEX('Equity Formula'!E$25:F$31,MATCH(L41,'Equity Formula'!E$25:E$31,0),2)</f>
        <v>0</v>
      </c>
      <c r="P41" s="120">
        <f t="array" ref="P41">INDEX('Equity Formula'!B$25:C$28,MATCH(G41,'Equity Formula'!B$25:B$28,0),2)</f>
        <v>1</v>
      </c>
      <c r="Q41" s="121">
        <f t="array" ref="Q41">INDEX('Equity Formula'!H$9:I$15,MATCH(H41,'Equity Formula'!H$9:H$15,0),2)</f>
        <v>10</v>
      </c>
      <c r="R41" s="82">
        <f t="shared" si="1"/>
        <v>0.088</v>
      </c>
    </row>
    <row r="42">
      <c r="A42" s="101">
        <f>'Current Individual SalaryEquity'!A38</f>
        <v>33</v>
      </c>
      <c r="B42" s="70" t="str">
        <f>'Current Individual SalaryEquity'!B38</f>
        <v>Danny</v>
      </c>
      <c r="C42" s="70" t="str">
        <f>'Current Individual SalaryEquity'!C38</f>
        <v>Happiness Hero</v>
      </c>
      <c r="D42" s="70" t="str">
        <f>'Current Individual SalaryEquity'!D38</f>
        <v>Intermediate</v>
      </c>
      <c r="E42" s="70" t="str">
        <f>'Current Individual SalaryEquity'!E38</f>
        <v>B</v>
      </c>
      <c r="F42" s="70" t="str">
        <f>'Current Individual SalaryEquity'!F38</f>
        <v>-</v>
      </c>
      <c r="G42" s="70" t="str">
        <f>'Current Individual SalaryEquity'!G38</f>
        <v>Salary</v>
      </c>
      <c r="H42" s="70" t="str">
        <f>'Current Individual SalaryEquity'!H38</f>
        <v>31-60</v>
      </c>
      <c r="J42" s="70" t="str">
        <f>IFERROR(VLOOKUP($B42,'Additional Equity'!$B$5:$H$11,5,false),C42)</f>
        <v>Happiness Hero</v>
      </c>
      <c r="K42" s="70" t="str">
        <f>IFERROR(VLOOKUP($B42,'Additional Equity'!$B$5:$H$11,6,false),D42)</f>
        <v>Intermediate</v>
      </c>
      <c r="L42" s="70" t="str">
        <f>IFERROR(VLOOKUP($B42,'Additional Equity'!$B$5:$H$11,7,false),F42)</f>
        <v>-</v>
      </c>
      <c r="N42" s="114">
        <f t="array" ref="N42">INDEX('Equity Formula'!B$9:C$18,MATCH(J42,'Equity Formula'!B$9:B$18,0),2)*INDEX('Equity Formula'!E$9:F$12,MATCH(K42,'Equity Formula'!E$9:E$12,0),2)</f>
        <v>0.55</v>
      </c>
      <c r="O42" s="118">
        <f t="array" ref="O42">(N42/Q42)*INDEX('Equity Formula'!E$25:F$31,MATCH(L42,'Equity Formula'!E$25:E$31,0),2)</f>
        <v>0</v>
      </c>
      <c r="P42" s="120">
        <f t="array" ref="P42">INDEX('Equity Formula'!B$25:C$28,MATCH(G42,'Equity Formula'!B$25:B$28,0),2)</f>
        <v>1</v>
      </c>
      <c r="Q42" s="121">
        <f t="array" ref="Q42">INDEX('Equity Formula'!H$9:I$15,MATCH(H42,'Equity Formula'!H$9:H$15,0),2)</f>
        <v>10</v>
      </c>
      <c r="R42" s="82">
        <f t="shared" si="1"/>
        <v>0.055</v>
      </c>
    </row>
    <row r="43">
      <c r="A43" s="101">
        <f>'Current Individual SalaryEquity'!A39</f>
        <v>34</v>
      </c>
      <c r="B43" s="70" t="str">
        <f>'Current Individual SalaryEquity'!B39</f>
        <v>Marc Anthony</v>
      </c>
      <c r="C43" s="70" t="str">
        <f>'Current Individual SalaryEquity'!C39</f>
        <v>Product Creator</v>
      </c>
      <c r="D43" s="70" t="str">
        <f>'Current Individual SalaryEquity'!D39</f>
        <v>Intermediate</v>
      </c>
      <c r="E43" s="70" t="str">
        <f>'Current Individual SalaryEquity'!E39</f>
        <v>A</v>
      </c>
      <c r="F43" s="70" t="str">
        <f>'Current Individual SalaryEquity'!F39</f>
        <v>-</v>
      </c>
      <c r="G43" s="70" t="str">
        <f>'Current Individual SalaryEquity'!G39</f>
        <v>Equity</v>
      </c>
      <c r="H43" s="70" t="str">
        <f>'Current Individual SalaryEquity'!H39</f>
        <v>31-60</v>
      </c>
      <c r="J43" s="70" t="str">
        <f>IFERROR(VLOOKUP($B43,'Additional Equity'!$B$5:$H$11,5,false),C43)</f>
        <v>Product Creator</v>
      </c>
      <c r="K43" s="70" t="str">
        <f>IFERROR(VLOOKUP($B43,'Additional Equity'!$B$5:$H$11,6,false),D43)</f>
        <v>Intermediate</v>
      </c>
      <c r="L43" s="70" t="str">
        <f>IFERROR(VLOOKUP($B43,'Additional Equity'!$B$5:$H$11,7,false),F43)</f>
        <v>-</v>
      </c>
      <c r="N43" s="114">
        <f t="array" ref="N43">INDEX('Equity Formula'!B$9:C$18,MATCH(J43,'Equity Formula'!B$9:B$18,0),2)*INDEX('Equity Formula'!E$9:F$12,MATCH(K43,'Equity Formula'!E$9:E$12,0),2)</f>
        <v>0.825</v>
      </c>
      <c r="O43" s="118">
        <f t="array" ref="O43">(N43/Q43)*INDEX('Equity Formula'!E$25:F$31,MATCH(L43,'Equity Formula'!E$25:E$31,0),2)</f>
        <v>0</v>
      </c>
      <c r="P43" s="120">
        <f t="array" ref="P43">INDEX('Equity Formula'!B$25:C$28,MATCH(G43,'Equity Formula'!B$25:B$28,0),2)</f>
        <v>1.3</v>
      </c>
      <c r="Q43" s="121">
        <f t="array" ref="Q43">INDEX('Equity Formula'!H$9:I$15,MATCH(H43,'Equity Formula'!H$9:H$15,0),2)</f>
        <v>10</v>
      </c>
      <c r="R43" s="82">
        <f t="shared" si="1"/>
        <v>0.10725</v>
      </c>
    </row>
    <row r="44">
      <c r="A44" s="101" t="str">
        <f t="shared" ref="A44:H44" si="2">{}</f>
        <v>#REF!</v>
      </c>
      <c r="B44" s="70" t="str">
        <f t="shared" si="2"/>
        <v>#REF!</v>
      </c>
      <c r="C44" s="70" t="str">
        <f t="shared" si="2"/>
        <v>#REF!</v>
      </c>
      <c r="D44" s="70" t="str">
        <f t="shared" si="2"/>
        <v>#REF!</v>
      </c>
      <c r="E44" s="70" t="str">
        <f t="shared" si="2"/>
        <v>#REF!</v>
      </c>
      <c r="F44" s="70" t="str">
        <f t="shared" si="2"/>
        <v>#REF!</v>
      </c>
      <c r="G44" s="70" t="str">
        <f t="shared" si="2"/>
        <v>#REF!</v>
      </c>
      <c r="H44" s="70" t="str">
        <f t="shared" si="2"/>
        <v>#REF!</v>
      </c>
      <c r="J44" s="70" t="str">
        <f>IFERROR(VLOOKUP($B44,'Additional Equity'!$B$5:$H$11,5,false),C44)</f>
        <v>#REF!</v>
      </c>
      <c r="K44" s="70" t="str">
        <f>IFERROR(VLOOKUP($B44,'Additional Equity'!$B$5:$H$11,6,false),D44)</f>
        <v>#REF!</v>
      </c>
      <c r="L44" s="70" t="str">
        <f>IFERROR(VLOOKUP($B44,'Additional Equity'!$B$5:$H$11,7,false),F44)</f>
        <v>#REF!</v>
      </c>
      <c r="N44" s="114" t="str">
        <f t="array" ref="N44">INDEX('Equity Formula'!B$9:C$18,MATCH(J44,'Equity Formula'!B$9:B$18,0),2)*INDEX('Equity Formula'!E$9:F$12,MATCH(K44,'Equity Formula'!E$9:E$12,0),2)</f>
        <v>#REF!</v>
      </c>
      <c r="O44" s="118" t="str">
        <f t="array" ref="O44">(N44/Q44)*INDEX('Equity Formula'!E$25:F$31,MATCH(L44,'Equity Formula'!E$25:E$31,0),2)</f>
        <v>#REF!</v>
      </c>
      <c r="P44" s="120" t="str">
        <f t="array" ref="P44">INDEX('Equity Formula'!B$25:C$28,MATCH(G44,'Equity Formula'!B$25:B$28,0),2)</f>
        <v>#REF!</v>
      </c>
      <c r="Q44" s="121" t="str">
        <f t="array" ref="Q44">INDEX('Equity Formula'!H$9:I$15,MATCH(H44,'Equity Formula'!H$9:H$15,0),2)</f>
        <v>#REF!</v>
      </c>
      <c r="R44" s="82">
        <f t="shared" si="1"/>
        <v>0</v>
      </c>
    </row>
    <row r="45">
      <c r="A45" s="101" t="str">
        <f t="shared" ref="A45:H45" si="3">{}</f>
        <v>#REF!</v>
      </c>
      <c r="B45" s="70" t="str">
        <f t="shared" si="3"/>
        <v>#REF!</v>
      </c>
      <c r="C45" s="70" t="str">
        <f t="shared" si="3"/>
        <v>#REF!</v>
      </c>
      <c r="D45" s="70" t="str">
        <f t="shared" si="3"/>
        <v>#REF!</v>
      </c>
      <c r="E45" s="70" t="str">
        <f t="shared" si="3"/>
        <v>#REF!</v>
      </c>
      <c r="F45" s="70" t="str">
        <f t="shared" si="3"/>
        <v>#REF!</v>
      </c>
      <c r="G45" s="70" t="str">
        <f t="shared" si="3"/>
        <v>#REF!</v>
      </c>
      <c r="H45" s="70" t="str">
        <f t="shared" si="3"/>
        <v>#REF!</v>
      </c>
      <c r="J45" s="70" t="str">
        <f>IFERROR(VLOOKUP($B45,'Additional Equity'!$B$5:$H$11,5,false),C45)</f>
        <v>#REF!</v>
      </c>
      <c r="K45" s="70" t="str">
        <f>IFERROR(VLOOKUP($B45,'Additional Equity'!$B$5:$H$11,6,false),D45)</f>
        <v>#REF!</v>
      </c>
      <c r="L45" s="70" t="str">
        <f>IFERROR(VLOOKUP($B45,'Additional Equity'!$B$5:$H$11,7,false),F45)</f>
        <v>#REF!</v>
      </c>
      <c r="N45" s="114" t="str">
        <f t="array" ref="N45">INDEX('Equity Formula'!B$9:C$18,MATCH(J45,'Equity Formula'!B$9:B$18,0),2)*INDEX('Equity Formula'!E$9:F$12,MATCH(K45,'Equity Formula'!E$9:E$12,0),2)</f>
        <v>#REF!</v>
      </c>
      <c r="O45" s="118" t="str">
        <f t="array" ref="O45">(N45/Q45)*INDEX('Equity Formula'!E$25:F$31,MATCH(L45,'Equity Formula'!E$25:E$31,0),2)</f>
        <v>#REF!</v>
      </c>
      <c r="P45" s="120" t="str">
        <f t="array" ref="P45">INDEX('Equity Formula'!B$25:C$28,MATCH(G45,'Equity Formula'!B$25:B$28,0),2)</f>
        <v>#REF!</v>
      </c>
      <c r="Q45" s="121" t="str">
        <f t="array" ref="Q45">INDEX('Equity Formula'!H$9:I$15,MATCH(H45,'Equity Formula'!H$9:H$15,0),2)</f>
        <v>#REF!</v>
      </c>
      <c r="R45" s="82">
        <f t="shared" si="1"/>
        <v>0</v>
      </c>
    </row>
    <row r="46">
      <c r="A46" s="101" t="str">
        <f t="shared" ref="A46:H46" si="4">{}</f>
        <v>#REF!</v>
      </c>
      <c r="B46" s="70" t="str">
        <f t="shared" si="4"/>
        <v>#REF!</v>
      </c>
      <c r="C46" s="70" t="str">
        <f t="shared" si="4"/>
        <v>#REF!</v>
      </c>
      <c r="D46" s="70" t="str">
        <f t="shared" si="4"/>
        <v>#REF!</v>
      </c>
      <c r="E46" s="70" t="str">
        <f t="shared" si="4"/>
        <v>#REF!</v>
      </c>
      <c r="F46" s="70" t="str">
        <f t="shared" si="4"/>
        <v>#REF!</v>
      </c>
      <c r="G46" s="70" t="str">
        <f t="shared" si="4"/>
        <v>#REF!</v>
      </c>
      <c r="H46" s="70" t="str">
        <f t="shared" si="4"/>
        <v>#REF!</v>
      </c>
      <c r="J46" s="70" t="str">
        <f>IFERROR(VLOOKUP($B46,'Additional Equity'!$B$5:$H$11,5,false),C46)</f>
        <v>#REF!</v>
      </c>
      <c r="K46" s="70" t="str">
        <f>IFERROR(VLOOKUP($B46,'Additional Equity'!$B$5:$H$11,6,false),D46)</f>
        <v>#REF!</v>
      </c>
      <c r="L46" s="70" t="str">
        <f>IFERROR(VLOOKUP($B46,'Additional Equity'!$B$5:$H$11,7,false),F46)</f>
        <v>#REF!</v>
      </c>
      <c r="N46" s="114" t="str">
        <f t="array" ref="N46">INDEX('Equity Formula'!B$9:C$18,MATCH(J46,'Equity Formula'!B$9:B$18,0),2)*INDEX('Equity Formula'!E$9:F$12,MATCH(K46,'Equity Formula'!E$9:E$12,0),2)</f>
        <v>#REF!</v>
      </c>
      <c r="O46" s="118" t="str">
        <f t="array" ref="O46">(N46/Q46)*INDEX('Equity Formula'!E$25:F$31,MATCH(L46,'Equity Formula'!E$25:E$31,0),2)</f>
        <v>#REF!</v>
      </c>
      <c r="P46" s="120" t="str">
        <f t="array" ref="P46">INDEX('Equity Formula'!B$25:C$28,MATCH(G46,'Equity Formula'!B$25:B$28,0),2)</f>
        <v>#REF!</v>
      </c>
      <c r="Q46" s="121" t="str">
        <f t="array" ref="Q46">INDEX('Equity Formula'!H$9:I$15,MATCH(H46,'Equity Formula'!H$9:H$15,0),2)</f>
        <v>#REF!</v>
      </c>
      <c r="R46" s="82">
        <f t="shared" si="1"/>
        <v>0</v>
      </c>
    </row>
    <row r="47">
      <c r="A47" s="101">
        <f>'Current Individual SalaryEquity'!A40</f>
        <v>35</v>
      </c>
      <c r="B47" s="70" t="str">
        <f>'Current Individual SalaryEquity'!B69</f>
        <v>You?</v>
      </c>
      <c r="C47" s="70" t="str">
        <f>'Current Individual SalaryEquity'!C40</f>
        <v>Engineer</v>
      </c>
      <c r="D47" s="70" t="str">
        <f>'Current Individual SalaryEquity'!D40</f>
        <v>Advanced</v>
      </c>
      <c r="E47" s="70" t="str">
        <f>'Current Individual SalaryEquity'!E40</f>
        <v>B</v>
      </c>
      <c r="F47" s="70" t="str">
        <f>'Current Individual SalaryEquity'!F40</f>
        <v>-</v>
      </c>
      <c r="G47" s="70" t="str">
        <f>'Current Individual SalaryEquity'!G40</f>
        <v>Pending</v>
      </c>
      <c r="H47" s="70" t="str">
        <f>'Current Individual SalaryEquity'!H40</f>
        <v>31-60</v>
      </c>
      <c r="J47" s="70" t="str">
        <f>IFERROR(VLOOKUP($B47,'Additional Equity'!$B$5:$H$11,5,false),C47)</f>
        <v>Engineer</v>
      </c>
      <c r="K47" s="70" t="str">
        <f>IFERROR(VLOOKUP($B47,'Additional Equity'!$B$5:$H$11,6,false),D47)</f>
        <v>Advanced</v>
      </c>
      <c r="L47" s="70" t="str">
        <f>IFERROR(VLOOKUP($B47,'Additional Equity'!$B$5:$H$11,7,false),F47)</f>
        <v>-</v>
      </c>
      <c r="N47" s="114">
        <f t="array" ref="N47">INDEX('Equity Formula'!B$9:C$18,MATCH(J47,'Equity Formula'!B$9:B$18,0),2)*INDEX('Equity Formula'!E$9:F$12,MATCH(K47,'Equity Formula'!E$9:E$12,0),2)</f>
        <v>0.96</v>
      </c>
      <c r="O47" s="118">
        <f t="array" ref="O47">(N47/Q47)*INDEX('Equity Formula'!E$25:F$31,MATCH(L47,'Equity Formula'!E$25:E$31,0),2)</f>
        <v>0</v>
      </c>
      <c r="P47" s="120" t="str">
        <f t="array" ref="P47">INDEX('Equity Formula'!B$25:C$28,MATCH(G47,'Equity Formula'!B$25:B$28,0),2)</f>
        <v>#N/A</v>
      </c>
      <c r="Q47" s="121">
        <f t="array" ref="Q47">INDEX('Equity Formula'!H$9:I$15,MATCH(H47,'Equity Formula'!H$9:H$15,0),2)</f>
        <v>10</v>
      </c>
      <c r="R47" s="82">
        <f t="shared" si="1"/>
        <v>0</v>
      </c>
    </row>
    <row r="48">
      <c r="A48" s="101">
        <f>'Current Individual SalaryEquity'!A41</f>
        <v>36</v>
      </c>
      <c r="B48" s="70" t="str">
        <f>'Current Individual SalaryEquity'!B69</f>
        <v>You?</v>
      </c>
      <c r="C48" s="70" t="str">
        <f>'Current Individual SalaryEquity'!C41</f>
        <v>Product Designer</v>
      </c>
      <c r="D48" s="70" t="str">
        <f>'Current Individual SalaryEquity'!D41</f>
        <v>Intermediate</v>
      </c>
      <c r="E48" s="70" t="str">
        <f>'Current Individual SalaryEquity'!E41</f>
        <v>B</v>
      </c>
      <c r="F48" s="70" t="str">
        <f>'Current Individual SalaryEquity'!F41</f>
        <v>-</v>
      </c>
      <c r="G48" s="70" t="str">
        <f>'Current Individual SalaryEquity'!G41</f>
        <v>Equity</v>
      </c>
      <c r="H48" s="70" t="str">
        <f>'Current Individual SalaryEquity'!H41</f>
        <v>31-60</v>
      </c>
      <c r="J48" s="70" t="str">
        <f>IFERROR(VLOOKUP($B48,'Additional Equity'!$B$5:$H$11,5,false),C48)</f>
        <v>Product Designer</v>
      </c>
      <c r="K48" s="70" t="str">
        <f>IFERROR(VLOOKUP($B48,'Additional Equity'!$B$5:$H$11,6,false),D48)</f>
        <v>Intermediate</v>
      </c>
      <c r="L48" s="70" t="str">
        <f>IFERROR(VLOOKUP($B48,'Additional Equity'!$B$5:$H$11,7,false),F48)</f>
        <v>-</v>
      </c>
      <c r="N48" s="114" t="str">
        <f t="array" ref="N48">INDEX('Equity Formula'!B$9:C$18,MATCH(J48,'Equity Formula'!B$9:B$18,0),2)*INDEX('Equity Formula'!E$9:F$12,MATCH(K48,'Equity Formula'!E$9:E$12,0),2)</f>
        <v>#N/A</v>
      </c>
      <c r="O48" s="118" t="str">
        <f t="array" ref="O48">(N48/Q48)*INDEX('Equity Formula'!E$25:F$31,MATCH(L48,'Equity Formula'!E$25:E$31,0),2)</f>
        <v>#N/A</v>
      </c>
      <c r="P48" s="120">
        <f t="array" ref="P48">INDEX('Equity Formula'!B$25:C$28,MATCH(G48,'Equity Formula'!B$25:B$28,0),2)</f>
        <v>1.3</v>
      </c>
      <c r="Q48" s="121">
        <f t="array" ref="Q48">INDEX('Equity Formula'!H$9:I$15,MATCH(H48,'Equity Formula'!H$9:H$15,0),2)</f>
        <v>10</v>
      </c>
      <c r="R48" s="82">
        <f t="shared" si="1"/>
        <v>0</v>
      </c>
    </row>
    <row r="49">
      <c r="A49" s="101" t="str">
        <f t="shared" ref="A49:H49" si="5">{}</f>
        <v>#REF!</v>
      </c>
      <c r="B49" s="70" t="str">
        <f t="shared" si="5"/>
        <v>#REF!</v>
      </c>
      <c r="C49" s="70" t="str">
        <f t="shared" si="5"/>
        <v>#REF!</v>
      </c>
      <c r="D49" s="70" t="str">
        <f t="shared" si="5"/>
        <v>#REF!</v>
      </c>
      <c r="E49" s="70" t="str">
        <f t="shared" si="5"/>
        <v>#REF!</v>
      </c>
      <c r="F49" s="70" t="str">
        <f t="shared" si="5"/>
        <v>#REF!</v>
      </c>
      <c r="G49" s="70" t="str">
        <f t="shared" si="5"/>
        <v>#REF!</v>
      </c>
      <c r="H49" s="70" t="str">
        <f t="shared" si="5"/>
        <v>#REF!</v>
      </c>
      <c r="J49" s="70" t="str">
        <f>IFERROR(VLOOKUP($B49,'Additional Equity'!$B$5:$H$11,5,false),C49)</f>
        <v>#REF!</v>
      </c>
      <c r="K49" s="70" t="str">
        <f>IFERROR(VLOOKUP($B49,'Additional Equity'!$B$5:$H$11,6,false),D49)</f>
        <v>#REF!</v>
      </c>
      <c r="L49" s="70" t="str">
        <f>IFERROR(VLOOKUP($B49,'Additional Equity'!$B$5:$H$11,7,false),F49)</f>
        <v>#REF!</v>
      </c>
      <c r="N49" s="114" t="str">
        <f t="array" ref="N49">INDEX('Equity Formula'!B$9:C$18,MATCH(J49,'Equity Formula'!B$9:B$18,0),2)*INDEX('Equity Formula'!E$9:F$12,MATCH(K49,'Equity Formula'!E$9:E$12,0),2)</f>
        <v>#REF!</v>
      </c>
      <c r="O49" s="118" t="str">
        <f t="array" ref="O49">(N49/Q49)*INDEX('Equity Formula'!E$25:F$31,MATCH(L49,'Equity Formula'!E$25:E$31,0),2)</f>
        <v>#REF!</v>
      </c>
      <c r="P49" s="120" t="str">
        <f t="array" ref="P49">INDEX('Equity Formula'!B$25:C$28,MATCH(G49,'Equity Formula'!B$25:B$28,0),2)</f>
        <v>#REF!</v>
      </c>
      <c r="Q49" s="121" t="str">
        <f t="array" ref="Q49">INDEX('Equity Formula'!H$9:I$15,MATCH(H49,'Equity Formula'!H$9:H$15,0),2)</f>
        <v>#REF!</v>
      </c>
      <c r="R49" s="82">
        <f t="shared" si="1"/>
        <v>0</v>
      </c>
    </row>
    <row r="50">
      <c r="A50" s="101" t="str">
        <f t="array" ref="A50">{}</f>
        <v>#REF!</v>
      </c>
      <c r="B50" s="70" t="str">
        <f>'Current Individual SalaryEquity'!B72</f>
        <v>Hey there! Our new Salary formula is ready and is now shared - all salaries here are up to date, and calculated with the new formula
 -Rodolphe (Nov. 2015)</v>
      </c>
      <c r="C50" s="70" t="str">
        <f>'Current Individual SalaryEquity'!C72</f>
        <v/>
      </c>
      <c r="D50" s="70" t="str">
        <f>'Current Individual SalaryEquity'!D72</f>
        <v/>
      </c>
      <c r="E50" s="70" t="str">
        <f>'Current Individual SalaryEquity'!E72</f>
        <v/>
      </c>
      <c r="F50" s="70" t="str">
        <f>'Current Individual SalaryEquity'!F72</f>
        <v/>
      </c>
      <c r="G50" s="70" t="str">
        <f t="shared" ref="G50:H50" si="6">{}</f>
        <v>#REF!</v>
      </c>
      <c r="H50" s="70" t="str">
        <f t="shared" si="6"/>
        <v>#REF!</v>
      </c>
      <c r="J50" s="70" t="str">
        <f>IFERROR(VLOOKUP($B50,'Additional Equity'!$B$5:$H$11,5,false),C50)</f>
        <v/>
      </c>
      <c r="K50" s="70" t="str">
        <f>IFERROR(VLOOKUP($B50,'Additional Equity'!$B$5:$H$11,6,false),D50)</f>
        <v/>
      </c>
      <c r="L50" s="70" t="str">
        <f>IFERROR(VLOOKUP($B50,'Additional Equity'!$B$5:$H$11,7,false),F50)</f>
        <v/>
      </c>
      <c r="N50" s="114" t="str">
        <f t="array" ref="N50">INDEX('Equity Formula'!B$9:C$18,MATCH(J50,'Equity Formula'!B$9:B$18,0),2)*INDEX('Equity Formula'!E$9:F$12,MATCH(K50,'Equity Formula'!E$9:E$12,0),2)</f>
        <v>#N/A</v>
      </c>
      <c r="O50" s="118" t="str">
        <f t="array" ref="O50">(N50/Q50)*INDEX('Equity Formula'!E$25:F$31,MATCH(L50,'Equity Formula'!E$25:E$31,0),2)</f>
        <v>#N/A</v>
      </c>
      <c r="P50" s="120" t="str">
        <f t="array" ref="P50">INDEX('Equity Formula'!B$25:C$28,MATCH(G50,'Equity Formula'!B$25:B$28,0),2)</f>
        <v>#REF!</v>
      </c>
      <c r="Q50" s="121" t="str">
        <f t="array" ref="Q50">INDEX('Equity Formula'!H$9:I$15,MATCH(H50,'Equity Formula'!H$9:H$15,0),2)</f>
        <v>#REF!</v>
      </c>
      <c r="R50" s="82">
        <f t="shared" si="1"/>
        <v>0</v>
      </c>
    </row>
    <row r="51">
      <c r="A51" s="101">
        <f>'Current Individual SalaryEquity'!A43</f>
        <v>38</v>
      </c>
      <c r="B51" s="70" t="str">
        <f>'Current Individual SalaryEquity'!B43</f>
        <v>Sandrine</v>
      </c>
      <c r="C51" s="70" t="str">
        <f>'Current Individual SalaryEquity'!C43</f>
        <v>Multimedia Producer</v>
      </c>
      <c r="D51" s="70" t="str">
        <f>'Current Individual SalaryEquity'!D43</f>
        <v>Intermediate</v>
      </c>
      <c r="E51" s="70" t="str">
        <f>'Current Individual SalaryEquity'!E43</f>
        <v>A</v>
      </c>
      <c r="F51" s="70" t="str">
        <f>'Current Individual SalaryEquity'!F43</f>
        <v>-</v>
      </c>
      <c r="G51" s="70" t="str">
        <f>'Current Individual SalaryEquity'!G43</f>
        <v>Salary</v>
      </c>
      <c r="H51" s="70" t="str">
        <f>'Current Individual SalaryEquity'!H43</f>
        <v>31-60</v>
      </c>
      <c r="J51" s="70" t="str">
        <f>IFERROR(VLOOKUP($B51,'Additional Equity'!$B$5:$H$11,5,false),C51)</f>
        <v>Multimedia Producer</v>
      </c>
      <c r="K51" s="70" t="str">
        <f>IFERROR(VLOOKUP($B51,'Additional Equity'!$B$5:$H$11,6,false),D51)</f>
        <v>Intermediate</v>
      </c>
      <c r="L51" s="70" t="str">
        <f>IFERROR(VLOOKUP($B51,'Additional Equity'!$B$5:$H$11,7,false),F51)</f>
        <v>-</v>
      </c>
      <c r="N51" s="114" t="str">
        <f t="array" ref="N51">INDEX('Equity Formula'!B$9:C$18,MATCH(J51,'Equity Formula'!B$9:B$18,0),2)*INDEX('Equity Formula'!E$9:F$12,MATCH(K51,'Equity Formula'!E$9:E$12,0),2)</f>
        <v>#N/A</v>
      </c>
      <c r="O51" s="118" t="str">
        <f t="array" ref="O51">(N51/Q51)*INDEX('Equity Formula'!E$25:F$31,MATCH(L51,'Equity Formula'!E$25:E$31,0),2)</f>
        <v>#N/A</v>
      </c>
      <c r="P51" s="120">
        <f t="array" ref="P51">INDEX('Equity Formula'!B$25:C$28,MATCH(G51,'Equity Formula'!B$25:B$28,0),2)</f>
        <v>1</v>
      </c>
      <c r="Q51" s="121">
        <f t="array" ref="Q51">INDEX('Equity Formula'!H$9:I$15,MATCH(H51,'Equity Formula'!H$9:H$15,0),2)</f>
        <v>10</v>
      </c>
      <c r="R51" s="82">
        <f t="shared" si="1"/>
        <v>0</v>
      </c>
    </row>
    <row r="52">
      <c r="A52" s="101" t="str">
        <f t="shared" ref="A52:H52" si="7">{}</f>
        <v>#REF!</v>
      </c>
      <c r="B52" s="70" t="str">
        <f t="shared" si="7"/>
        <v>#REF!</v>
      </c>
      <c r="C52" s="70" t="str">
        <f t="shared" si="7"/>
        <v>#REF!</v>
      </c>
      <c r="D52" s="70" t="str">
        <f t="shared" si="7"/>
        <v>#REF!</v>
      </c>
      <c r="E52" s="70" t="str">
        <f t="shared" si="7"/>
        <v>#REF!</v>
      </c>
      <c r="F52" s="70" t="str">
        <f t="shared" si="7"/>
        <v>#REF!</v>
      </c>
      <c r="G52" s="70" t="str">
        <f t="shared" si="7"/>
        <v>#REF!</v>
      </c>
      <c r="H52" s="70" t="str">
        <f t="shared" si="7"/>
        <v>#REF!</v>
      </c>
      <c r="J52" s="70" t="str">
        <f>IFERROR(VLOOKUP($B52,'Additional Equity'!$B$5:$H$11,5,false),C52)</f>
        <v>#REF!</v>
      </c>
      <c r="K52" s="70" t="str">
        <f>IFERROR(VLOOKUP($B52,'Additional Equity'!$B$5:$H$11,6,false),D52)</f>
        <v>#REF!</v>
      </c>
      <c r="L52" s="70" t="str">
        <f>IFERROR(VLOOKUP($B52,'Additional Equity'!$B$5:$H$11,7,false),F52)</f>
        <v>#REF!</v>
      </c>
      <c r="N52" s="114" t="str">
        <f t="array" ref="N52">INDEX('Equity Formula'!B$9:C$18,MATCH(J52,'Equity Formula'!B$9:B$18,0),2)*INDEX('Equity Formula'!E$9:F$12,MATCH(K52,'Equity Formula'!E$9:E$12,0),2)</f>
        <v>#REF!</v>
      </c>
      <c r="O52" s="118" t="str">
        <f t="array" ref="O52">(N52/Q52)*INDEX('Equity Formula'!E$25:F$31,MATCH(L52,'Equity Formula'!E$25:E$31,0),2)</f>
        <v>#REF!</v>
      </c>
      <c r="P52" s="120" t="str">
        <f t="array" ref="P52">INDEX('Equity Formula'!B$25:C$28,MATCH(G52,'Equity Formula'!B$25:B$28,0),2)</f>
        <v>#REF!</v>
      </c>
      <c r="Q52" s="121" t="str">
        <f t="array" ref="Q52">INDEX('Equity Formula'!H$9:I$15,MATCH(H52,'Equity Formula'!H$9:H$15,0),2)</f>
        <v>#REF!</v>
      </c>
      <c r="R52" s="82">
        <f t="shared" si="1"/>
        <v>0</v>
      </c>
    </row>
    <row r="53">
      <c r="A53" s="101" t="str">
        <f t="shared" ref="A53:H53" si="8">{}</f>
        <v>#REF!</v>
      </c>
      <c r="B53" s="70" t="str">
        <f t="shared" si="8"/>
        <v>#REF!</v>
      </c>
      <c r="C53" s="70" t="str">
        <f t="shared" si="8"/>
        <v>#REF!</v>
      </c>
      <c r="D53" s="70" t="str">
        <f t="shared" si="8"/>
        <v>#REF!</v>
      </c>
      <c r="E53" s="70" t="str">
        <f t="shared" si="8"/>
        <v>#REF!</v>
      </c>
      <c r="F53" s="70" t="str">
        <f t="shared" si="8"/>
        <v>#REF!</v>
      </c>
      <c r="G53" s="70" t="str">
        <f t="shared" si="8"/>
        <v>#REF!</v>
      </c>
      <c r="H53" s="70" t="str">
        <f t="shared" si="8"/>
        <v>#REF!</v>
      </c>
      <c r="J53" s="70" t="str">
        <f>IFERROR(VLOOKUP($B53,'Additional Equity'!$B$5:$H$11,5,false),C53)</f>
        <v>#REF!</v>
      </c>
      <c r="K53" s="70" t="str">
        <f>IFERROR(VLOOKUP($B53,'Additional Equity'!$B$5:$H$11,6,false),D53)</f>
        <v>#REF!</v>
      </c>
      <c r="L53" s="70" t="str">
        <f>IFERROR(VLOOKUP($B53,'Additional Equity'!$B$5:$H$11,7,false),F53)</f>
        <v>#REF!</v>
      </c>
      <c r="N53" s="114" t="str">
        <f t="array" ref="N53">INDEX('Equity Formula'!B$9:C$18,MATCH(J53,'Equity Formula'!B$9:B$18,0),2)*INDEX('Equity Formula'!E$9:F$12,MATCH(K53,'Equity Formula'!E$9:E$12,0),2)</f>
        <v>#REF!</v>
      </c>
      <c r="O53" s="118" t="str">
        <f t="array" ref="O53">(N53/Q53)*INDEX('Equity Formula'!E$25:F$31,MATCH(L53,'Equity Formula'!E$25:E$31,0),2)</f>
        <v>#REF!</v>
      </c>
      <c r="P53" s="120" t="str">
        <f t="array" ref="P53">INDEX('Equity Formula'!B$25:C$28,MATCH(G53,'Equity Formula'!B$25:B$28,0),2)</f>
        <v>#REF!</v>
      </c>
      <c r="Q53" s="121" t="str">
        <f t="array" ref="Q53">INDEX('Equity Formula'!H$9:I$15,MATCH(H53,'Equity Formula'!H$9:H$15,0),2)</f>
        <v>#REF!</v>
      </c>
      <c r="R53" s="82">
        <f t="shared" si="1"/>
        <v>0</v>
      </c>
    </row>
    <row r="54">
      <c r="A54" s="101">
        <f>'Current Individual SalaryEquity'!A54</f>
        <v>49</v>
      </c>
      <c r="B54" s="70" t="str">
        <f>'Current Individual SalaryEquity'!B69</f>
        <v>You?</v>
      </c>
      <c r="C54" s="135" t="str">
        <f>'Current Individual SalaryEquity'!C69</f>
        <v>buffer.com/journey</v>
      </c>
      <c r="D54" s="70" t="str">
        <f>'Current Individual SalaryEquity'!D54</f>
        <v>Advanced</v>
      </c>
      <c r="E54" s="70" t="str">
        <f>'Current Individual SalaryEquity'!E54</f>
        <v>B</v>
      </c>
      <c r="F54" s="70" t="str">
        <f>'Current Individual SalaryEquity'!F54</f>
        <v>-</v>
      </c>
      <c r="G54" s="70" t="str">
        <f>'Current Individual SalaryEquity'!G54</f>
        <v>Pending</v>
      </c>
      <c r="H54" s="70" t="str">
        <f>'Current Individual SalaryEquity'!H54</f>
        <v>31-60</v>
      </c>
      <c r="J54" s="135" t="str">
        <f>IFERROR(VLOOKUP($B54,'Additional Equity'!$B$5:$H$11,5,false),C54)</f>
        <v>buffer.com/journey</v>
      </c>
      <c r="K54" s="70" t="str">
        <f>IFERROR(VLOOKUP($B54,'Additional Equity'!$B$5:$H$11,6,false),D54)</f>
        <v>Advanced</v>
      </c>
      <c r="L54" s="70" t="str">
        <f>IFERROR(VLOOKUP($B54,'Additional Equity'!$B$5:$H$11,7,false),F54)</f>
        <v>-</v>
      </c>
      <c r="N54" s="114" t="str">
        <f t="array" ref="N54">INDEX('Equity Formula'!B$9:C$18,MATCH(J54,'Equity Formula'!B$9:B$18,0),2)*INDEX('Equity Formula'!E$9:F$12,MATCH(K54,'Equity Formula'!E$9:E$12,0),2)</f>
        <v>#N/A</v>
      </c>
      <c r="O54" s="118" t="str">
        <f t="array" ref="O54">(N54/Q54)*INDEX('Equity Formula'!E$25:F$31,MATCH(L54,'Equity Formula'!E$25:E$31,0),2)</f>
        <v>#N/A</v>
      </c>
      <c r="P54" s="120" t="str">
        <f t="array" ref="P54">INDEX('Equity Formula'!B$25:C$28,MATCH(G54,'Equity Formula'!B$25:B$28,0),2)</f>
        <v>#N/A</v>
      </c>
      <c r="Q54" s="121">
        <f t="array" ref="Q54">INDEX('Equity Formula'!H$9:I$15,MATCH(H54,'Equity Formula'!H$9:H$15,0),2)</f>
        <v>10</v>
      </c>
      <c r="R54" s="82">
        <f t="shared" si="1"/>
        <v>0</v>
      </c>
    </row>
    <row r="55">
      <c r="A55" s="101">
        <f>'Current Individual SalaryEquity'!A45</f>
        <v>40</v>
      </c>
      <c r="B55" s="70" t="str">
        <f>'Current Individual SalaryEquity'!B72</f>
        <v>Hey there! Our new Salary formula is ready and is now shared - all salaries here are up to date, and calculated with the new formula
 -Rodolphe (Nov. 2015)</v>
      </c>
      <c r="C55" s="70" t="str">
        <f>'Current Individual SalaryEquity'!C72</f>
        <v/>
      </c>
      <c r="D55" s="70" t="str">
        <f>'Current Individual SalaryEquity'!D72</f>
        <v/>
      </c>
      <c r="E55" s="70" t="str">
        <f>'Current Individual SalaryEquity'!E72</f>
        <v/>
      </c>
      <c r="F55" s="70" t="str">
        <f>'Current Individual SalaryEquity'!F72</f>
        <v/>
      </c>
      <c r="G55" s="70" t="str">
        <f>'Current Individual SalaryEquity'!G45</f>
        <v>Salary</v>
      </c>
      <c r="H55" s="70" t="str">
        <f>'Current Individual SalaryEquity'!H45</f>
        <v>31-60</v>
      </c>
      <c r="J55" s="70" t="str">
        <f>IFERROR(VLOOKUP($B55,'Additional Equity'!$B$5:$H$11,5,false),C55)</f>
        <v/>
      </c>
      <c r="K55" s="70" t="str">
        <f>IFERROR(VLOOKUP($B55,'Additional Equity'!$B$5:$H$11,6,false),D55)</f>
        <v/>
      </c>
      <c r="L55" s="70" t="str">
        <f>IFERROR(VLOOKUP($B55,'Additional Equity'!$B$5:$H$11,7,false),F55)</f>
        <v/>
      </c>
      <c r="N55" s="114" t="str">
        <f t="array" ref="N55">INDEX('Equity Formula'!B$9:C$18,MATCH(J55,'Equity Formula'!B$9:B$18,0),2)*INDEX('Equity Formula'!E$9:F$12,MATCH(K55,'Equity Formula'!E$9:E$12,0),2)</f>
        <v>#N/A</v>
      </c>
      <c r="O55" s="118" t="str">
        <f t="array" ref="O55">(N55/Q55)*INDEX('Equity Formula'!E$25:F$31,MATCH(L55,'Equity Formula'!E$25:E$31,0),2)</f>
        <v>#N/A</v>
      </c>
      <c r="P55" s="120">
        <f t="array" ref="P55">INDEX('Equity Formula'!B$25:C$28,MATCH(G55,'Equity Formula'!B$25:B$28,0),2)</f>
        <v>1</v>
      </c>
      <c r="Q55" s="121">
        <f t="array" ref="Q55">INDEX('Equity Formula'!H$9:I$15,MATCH(H55,'Equity Formula'!H$9:H$15,0),2)</f>
        <v>10</v>
      </c>
      <c r="R55" s="82">
        <f t="shared" si="1"/>
        <v>0</v>
      </c>
    </row>
    <row r="56">
      <c r="A56" s="101">
        <f>'Current Individual SalaryEquity'!A48</f>
        <v>43</v>
      </c>
      <c r="B56" s="70" t="str">
        <f>'Current Individual SalaryEquity'!B69</f>
        <v>You?</v>
      </c>
      <c r="C56" s="135" t="str">
        <f>'Current Individual SalaryEquity'!C69</f>
        <v>buffer.com/journey</v>
      </c>
      <c r="D56" s="70" t="str">
        <f>'Current Individual SalaryEquity'!D48</f>
        <v>Intermediate</v>
      </c>
      <c r="E56" s="70" t="str">
        <f>'Current Individual SalaryEquity'!E48</f>
        <v>B</v>
      </c>
      <c r="F56" s="70" t="str">
        <f>'Current Individual SalaryEquity'!F48</f>
        <v>-</v>
      </c>
      <c r="G56" s="70" t="str">
        <f>'Current Individual SalaryEquity'!G48</f>
        <v>Pending</v>
      </c>
      <c r="H56" s="70" t="str">
        <f>'Current Individual SalaryEquity'!H48</f>
        <v>31-60</v>
      </c>
      <c r="J56" s="135" t="str">
        <f>IFERROR(VLOOKUP($B56,'Additional Equity'!$B$5:$H$11,5,false),C56)</f>
        <v>buffer.com/journey</v>
      </c>
      <c r="K56" s="70" t="str">
        <f>IFERROR(VLOOKUP($B56,'Additional Equity'!$B$5:$H$11,6,false),D56)</f>
        <v>Intermediate</v>
      </c>
      <c r="L56" s="70" t="str">
        <f>IFERROR(VLOOKUP($B56,'Additional Equity'!$B$5:$H$11,7,false),F56)</f>
        <v>-</v>
      </c>
      <c r="N56" s="114" t="str">
        <f t="array" ref="N56">INDEX('Equity Formula'!B$9:C$18,MATCH(J56,'Equity Formula'!B$9:B$18,0),2)*INDEX('Equity Formula'!E$9:F$12,MATCH(K56,'Equity Formula'!E$9:E$12,0),2)</f>
        <v>#N/A</v>
      </c>
      <c r="O56" s="118" t="str">
        <f t="array" ref="O56">(N56/Q56)*INDEX('Equity Formula'!E$25:F$31,MATCH(L56,'Equity Formula'!E$25:E$31,0),2)</f>
        <v>#N/A</v>
      </c>
      <c r="P56" s="120" t="str">
        <f t="array" ref="P56">INDEX('Equity Formula'!B$25:C$28,MATCH(G56,'Equity Formula'!B$25:B$28,0),2)</f>
        <v>#N/A</v>
      </c>
      <c r="Q56" s="121">
        <f t="array" ref="Q56">INDEX('Equity Formula'!H$9:I$15,MATCH(H56,'Equity Formula'!H$9:H$15,0),2)</f>
        <v>10</v>
      </c>
      <c r="R56" s="82">
        <f t="shared" si="1"/>
        <v>0</v>
      </c>
    </row>
    <row r="57">
      <c r="A57" s="101">
        <f>'Current Individual SalaryEquity'!A69</f>
        <v>66</v>
      </c>
      <c r="B57" s="70" t="str">
        <f>'Current Individual SalaryEquity'!B69</f>
        <v>You?</v>
      </c>
      <c r="C57" s="135" t="str">
        <f>'Current Individual SalaryEquity'!C69</f>
        <v>buffer.com/journey</v>
      </c>
      <c r="D57" s="70" t="str">
        <f>'Current Individual SalaryEquity'!D69</f>
        <v/>
      </c>
      <c r="E57" s="70" t="str">
        <f>'Current Individual SalaryEquity'!E69</f>
        <v/>
      </c>
      <c r="F57" s="70" t="str">
        <f>'Current Individual SalaryEquity'!F69</f>
        <v/>
      </c>
      <c r="G57" s="70" t="str">
        <f>'Current Individual SalaryEquity'!G69</f>
        <v/>
      </c>
      <c r="H57" s="70" t="str">
        <f>'Current Individual SalaryEquity'!H69</f>
        <v/>
      </c>
      <c r="J57" s="135" t="str">
        <f>IFERROR(VLOOKUP($B57,'Additional Equity'!$B$5:$H$11,5,false),C57)</f>
        <v>buffer.com/journey</v>
      </c>
      <c r="K57" s="70" t="str">
        <f>IFERROR(VLOOKUP($B57,'Additional Equity'!$B$5:$H$11,6,false),D57)</f>
        <v/>
      </c>
      <c r="L57" s="70" t="str">
        <f>IFERROR(VLOOKUP($B57,'Additional Equity'!$B$5:$H$11,7,false),F57)</f>
        <v/>
      </c>
      <c r="N57" s="114" t="str">
        <f t="array" ref="N57">INDEX('Equity Formula'!B$9:C$18,MATCH(J57,'Equity Formula'!B$9:B$18,0),2)*INDEX('Equity Formula'!E$9:F$12,MATCH(K57,'Equity Formula'!E$9:E$12,0),2)</f>
        <v>#N/A</v>
      </c>
      <c r="O57" s="118" t="str">
        <f t="array" ref="O57">(N57/Q57)*INDEX('Equity Formula'!E$25:F$31,MATCH(L57,'Equity Formula'!E$25:E$31,0),2)</f>
        <v>#N/A</v>
      </c>
      <c r="P57" s="120" t="str">
        <f t="array" ref="P57">INDEX('Equity Formula'!B$25:C$28,MATCH(G57,'Equity Formula'!B$25:B$28,0),2)</f>
        <v>#N/A</v>
      </c>
      <c r="Q57" s="121" t="str">
        <f t="array" ref="Q57">INDEX('Equity Formula'!H$9:I$15,MATCH(H57,'Equity Formula'!H$9:H$15,0),2)</f>
        <v>#N/A</v>
      </c>
      <c r="R57" s="82">
        <f t="shared" si="1"/>
        <v>0</v>
      </c>
    </row>
    <row r="58">
      <c r="A58" s="101">
        <f>'Current Individual SalaryEquity'!A60</f>
        <v>55</v>
      </c>
      <c r="B58" s="70" t="str">
        <f>'Current Individual SalaryEquity'!B70</f>
        <v/>
      </c>
      <c r="C58" s="70" t="str">
        <f>'Current Individual SalaryEquity'!C70</f>
        <v/>
      </c>
      <c r="D58" s="70" t="str">
        <f>'Current Individual SalaryEquity'!D70</f>
        <v/>
      </c>
      <c r="E58" s="70" t="str">
        <f>'Current Individual SalaryEquity'!E70</f>
        <v/>
      </c>
      <c r="F58" s="70" t="str">
        <f>'Current Individual SalaryEquity'!F70</f>
        <v/>
      </c>
      <c r="G58" s="70" t="str">
        <f>'Current Individual SalaryEquity'!G70</f>
        <v/>
      </c>
      <c r="H58" s="70" t="str">
        <f>'Current Individual SalaryEquity'!H70</f>
        <v/>
      </c>
      <c r="J58" s="70" t="str">
        <f>IFERROR(VLOOKUP($B58,'Additional Equity'!$B$5:$H$11,5,false),C58)</f>
        <v/>
      </c>
      <c r="K58" s="70" t="str">
        <f>IFERROR(VLOOKUP($B58,'Additional Equity'!$B$5:$H$11,6,false),D58)</f>
        <v/>
      </c>
      <c r="L58" s="70" t="str">
        <f>IFERROR(VLOOKUP($B58,'Additional Equity'!$B$5:$H$11,7,false),F58)</f>
        <v/>
      </c>
      <c r="N58" s="114" t="str">
        <f t="array" ref="N58">INDEX('Equity Formula'!B$9:C$18,MATCH(J58,'Equity Formula'!B$9:B$18,0),2)*INDEX('Equity Formula'!E$9:F$12,MATCH(K58,'Equity Formula'!E$9:E$12,0),2)</f>
        <v>#N/A</v>
      </c>
      <c r="O58" s="118" t="str">
        <f t="array" ref="O58">(N58/Q58)*INDEX('Equity Formula'!E$25:F$31,MATCH(L58,'Equity Formula'!E$25:E$31,0),2)</f>
        <v>#N/A</v>
      </c>
      <c r="P58" s="120" t="str">
        <f t="array" ref="P58">INDEX('Equity Formula'!B$25:C$28,MATCH(G58,'Equity Formula'!B$25:B$28,0),2)</f>
        <v>#N/A</v>
      </c>
      <c r="Q58" s="121" t="str">
        <f t="array" ref="Q58">INDEX('Equity Formula'!H$9:I$15,MATCH(H58,'Equity Formula'!H$9:H$15,0),2)</f>
        <v>#N/A</v>
      </c>
      <c r="R58" s="82">
        <f t="shared" si="1"/>
        <v>0</v>
      </c>
    </row>
    <row r="59">
      <c r="A59" s="101">
        <f>'Current Individual SalaryEquity'!A71</f>
        <v>68</v>
      </c>
      <c r="B59" s="70" t="str">
        <f>'Current Individual SalaryEquity'!B71</f>
        <v/>
      </c>
      <c r="C59" s="70" t="str">
        <f>'Current Individual SalaryEquity'!C71</f>
        <v/>
      </c>
      <c r="D59" s="70" t="str">
        <f>'Current Individual SalaryEquity'!D71</f>
        <v/>
      </c>
      <c r="E59" s="70" t="str">
        <f>'Current Individual SalaryEquity'!E71</f>
        <v/>
      </c>
      <c r="F59" s="70" t="str">
        <f>'Current Individual SalaryEquity'!F71</f>
        <v/>
      </c>
      <c r="G59" s="70" t="str">
        <f>'Current Individual SalaryEquity'!G71</f>
        <v/>
      </c>
      <c r="H59" s="70" t="str">
        <f>'Current Individual SalaryEquity'!H71</f>
        <v/>
      </c>
      <c r="J59" s="70" t="str">
        <f>IFERROR(VLOOKUP($B59,'Additional Equity'!$B$5:$H$11,5,false),C59)</f>
        <v/>
      </c>
      <c r="K59" s="70" t="str">
        <f>IFERROR(VLOOKUP($B59,'Additional Equity'!$B$5:$H$11,6,false),D59)</f>
        <v/>
      </c>
      <c r="L59" s="70" t="str">
        <f>IFERROR(VLOOKUP($B59,'Additional Equity'!$B$5:$H$11,7,false),F59)</f>
        <v/>
      </c>
      <c r="N59" s="114" t="str">
        <f t="array" ref="N59">INDEX('Equity Formula'!B$9:C$18,MATCH(J59,'Equity Formula'!B$9:B$18,0),2)*INDEX('Equity Formula'!E$9:F$12,MATCH(K59,'Equity Formula'!E$9:E$12,0),2)</f>
        <v>#N/A</v>
      </c>
      <c r="O59" s="118" t="str">
        <f t="array" ref="O59">(N59/Q59)*INDEX('Equity Formula'!E$25:F$31,MATCH(L59,'Equity Formula'!E$25:E$31,0),2)</f>
        <v>#N/A</v>
      </c>
      <c r="P59" s="120" t="str">
        <f t="array" ref="P59">INDEX('Equity Formula'!B$25:C$28,MATCH(G59,'Equity Formula'!B$25:B$28,0),2)</f>
        <v>#N/A</v>
      </c>
      <c r="Q59" s="121" t="str">
        <f t="array" ref="Q59">INDEX('Equity Formula'!H$9:I$15,MATCH(H59,'Equity Formula'!H$9:H$15,0),2)</f>
        <v>#N/A</v>
      </c>
      <c r="R59" s="82">
        <f t="shared" si="1"/>
        <v>0</v>
      </c>
    </row>
    <row r="60">
      <c r="A60" s="101">
        <f>'Current Individual SalaryEquity'!A72</f>
        <v>69</v>
      </c>
      <c r="B60" s="70" t="str">
        <f>'Current Individual SalaryEquity'!B72</f>
        <v>Hey there! Our new Salary formula is ready and is now shared - all salaries here are up to date, and calculated with the new formula
 -Rodolphe (Nov. 2015)</v>
      </c>
      <c r="C60" s="70" t="str">
        <f>'Current Individual SalaryEquity'!C72</f>
        <v/>
      </c>
      <c r="D60" s="70" t="str">
        <f>'Current Individual SalaryEquity'!D72</f>
        <v/>
      </c>
      <c r="E60" s="70" t="str">
        <f>'Current Individual SalaryEquity'!E72</f>
        <v/>
      </c>
      <c r="F60" s="70" t="str">
        <f>'Current Individual SalaryEquity'!F72</f>
        <v/>
      </c>
      <c r="G60" s="70" t="str">
        <f>'Current Individual SalaryEquity'!G72</f>
        <v/>
      </c>
      <c r="H60" s="70" t="str">
        <f>'Current Individual SalaryEquity'!H72</f>
        <v/>
      </c>
      <c r="J60" s="70" t="str">
        <f>IFERROR(VLOOKUP($B60,'Additional Equity'!$B$5:$H$11,5,false),C60)</f>
        <v/>
      </c>
      <c r="K60" s="70" t="str">
        <f>IFERROR(VLOOKUP($B60,'Additional Equity'!$B$5:$H$11,6,false),D60)</f>
        <v/>
      </c>
      <c r="L60" s="70" t="str">
        <f>IFERROR(VLOOKUP($B60,'Additional Equity'!$B$5:$H$11,7,false),F60)</f>
        <v/>
      </c>
      <c r="N60" s="114" t="str">
        <f t="array" ref="N60">INDEX('Equity Formula'!B$9:C$18,MATCH(J60,'Equity Formula'!B$9:B$18,0),2)*INDEX('Equity Formula'!E$9:F$12,MATCH(K60,'Equity Formula'!E$9:E$12,0),2)</f>
        <v>#N/A</v>
      </c>
      <c r="O60" s="118" t="str">
        <f t="array" ref="O60">(N60/Q60)*INDEX('Equity Formula'!E$25:F$31,MATCH(L60,'Equity Formula'!E$25:E$31,0),2)</f>
        <v>#N/A</v>
      </c>
      <c r="P60" s="120" t="str">
        <f t="array" ref="P60">INDEX('Equity Formula'!B$25:C$28,MATCH(G60,'Equity Formula'!B$25:B$28,0),2)</f>
        <v>#N/A</v>
      </c>
      <c r="Q60" s="121" t="str">
        <f t="array" ref="Q60">INDEX('Equity Formula'!H$9:I$15,MATCH(H60,'Equity Formula'!H$9:H$15,0),2)</f>
        <v>#N/A</v>
      </c>
      <c r="R60" s="82">
        <f t="shared" si="1"/>
        <v>0</v>
      </c>
    </row>
    <row r="61">
      <c r="A61" s="101">
        <f>'Current Individual SalaryEquity'!A73</f>
        <v>70</v>
      </c>
      <c r="B61" s="135" t="str">
        <f>'Current Individual SalaryEquity'!B73</f>
        <v>https://goo.gl/KTfkKE                                </v>
      </c>
      <c r="C61" s="70" t="str">
        <f>'Current Individual SalaryEquity'!C73</f>
        <v/>
      </c>
      <c r="D61" s="70" t="str">
        <f>'Current Individual SalaryEquity'!D73</f>
        <v/>
      </c>
      <c r="E61" s="70" t="str">
        <f>'Current Individual SalaryEquity'!E73</f>
        <v/>
      </c>
      <c r="F61" s="70" t="str">
        <f>'Current Individual SalaryEquity'!F73</f>
        <v/>
      </c>
      <c r="G61" s="70" t="str">
        <f>'Current Individual SalaryEquity'!G73</f>
        <v/>
      </c>
      <c r="H61" s="70" t="str">
        <f>'Current Individual SalaryEquity'!H73</f>
        <v/>
      </c>
      <c r="J61" s="70" t="str">
        <f>IFERROR(VLOOKUP($B61,'Additional Equity'!$B$5:$H$11,5,false),C61)</f>
        <v/>
      </c>
      <c r="K61" s="70" t="str">
        <f>IFERROR(VLOOKUP($B61,'Additional Equity'!$B$5:$H$11,6,false),D61)</f>
        <v/>
      </c>
      <c r="L61" s="70" t="str">
        <f>IFERROR(VLOOKUP($B61,'Additional Equity'!$B$5:$H$11,7,false),F61)</f>
        <v/>
      </c>
      <c r="N61" s="114" t="str">
        <f t="array" ref="N61">INDEX('Equity Formula'!B$9:C$18,MATCH(J61,'Equity Formula'!B$9:B$18,0),2)*INDEX('Equity Formula'!E$9:F$12,MATCH(K61,'Equity Formula'!E$9:E$12,0),2)</f>
        <v>#N/A</v>
      </c>
      <c r="O61" s="118" t="str">
        <f t="array" ref="O61">(N61/Q61)*INDEX('Equity Formula'!E$25:F$31,MATCH(L61,'Equity Formula'!E$25:E$31,0),2)</f>
        <v>#N/A</v>
      </c>
      <c r="P61" s="120" t="str">
        <f t="array" ref="P61">INDEX('Equity Formula'!B$25:C$28,MATCH(G61,'Equity Formula'!B$25:B$28,0),2)</f>
        <v>#N/A</v>
      </c>
      <c r="Q61" s="121" t="str">
        <f t="array" ref="Q61">INDEX('Equity Formula'!H$9:I$15,MATCH(H61,'Equity Formula'!H$9:H$15,0),2)</f>
        <v>#N/A</v>
      </c>
      <c r="R61" s="82">
        <f t="shared" si="1"/>
        <v>0</v>
      </c>
    </row>
    <row r="62">
      <c r="A62" s="101">
        <f>'Current Individual SalaryEquity'!A74</f>
        <v>64</v>
      </c>
      <c r="B62" s="70" t="str">
        <f>'Current Individual SalaryEquity'!B74</f>
        <v/>
      </c>
      <c r="C62" s="70" t="str">
        <f>'Current Individual SalaryEquity'!C74</f>
        <v/>
      </c>
      <c r="D62" s="70" t="str">
        <f>'Current Individual SalaryEquity'!D74</f>
        <v/>
      </c>
      <c r="E62" s="70" t="str">
        <f>'Current Individual SalaryEquity'!E74</f>
        <v/>
      </c>
      <c r="F62" s="70" t="str">
        <f>'Current Individual SalaryEquity'!F74</f>
        <v/>
      </c>
      <c r="G62" s="70" t="str">
        <f>'Current Individual SalaryEquity'!G74</f>
        <v/>
      </c>
      <c r="H62" s="70" t="str">
        <f>'Current Individual SalaryEquity'!H74</f>
        <v/>
      </c>
      <c r="J62" s="70" t="str">
        <f>IFERROR(VLOOKUP($B62,'Additional Equity'!$B$5:$H$11,5,false),C62)</f>
        <v/>
      </c>
      <c r="K62" s="70" t="str">
        <f>IFERROR(VLOOKUP($B62,'Additional Equity'!$B$5:$H$11,6,false),D62)</f>
        <v/>
      </c>
      <c r="L62" s="70" t="str">
        <f>IFERROR(VLOOKUP($B62,'Additional Equity'!$B$5:$H$11,7,false),F62)</f>
        <v/>
      </c>
      <c r="N62" s="114" t="str">
        <f t="array" ref="N62">INDEX('Equity Formula'!B$9:C$18,MATCH(J62,'Equity Formula'!B$9:B$18,0),2)*INDEX('Equity Formula'!E$9:F$12,MATCH(K62,'Equity Formula'!E$9:E$12,0),2)</f>
        <v>#N/A</v>
      </c>
      <c r="O62" s="118" t="str">
        <f t="array" ref="O62">(N62/Q62)*INDEX('Equity Formula'!E$25:F$31,MATCH(L62,'Equity Formula'!E$25:E$31,0),2)</f>
        <v>#N/A</v>
      </c>
      <c r="P62" s="120" t="str">
        <f t="array" ref="P62">INDEX('Equity Formula'!B$25:C$28,MATCH(G62,'Equity Formula'!B$25:B$28,0),2)</f>
        <v>#N/A</v>
      </c>
      <c r="Q62" s="121" t="str">
        <f t="array" ref="Q62">INDEX('Equity Formula'!H$9:I$15,MATCH(H62,'Equity Formula'!H$9:H$15,0),2)</f>
        <v>#N/A</v>
      </c>
      <c r="R62" s="82">
        <f t="shared" si="1"/>
        <v>0</v>
      </c>
    </row>
    <row r="63">
      <c r="A63" s="101">
        <f>'Current Individual SalaryEquity'!A75</f>
        <v>65</v>
      </c>
      <c r="B63" s="70" t="str">
        <f>'Current Individual SalaryEquity'!B75</f>
        <v/>
      </c>
      <c r="C63" s="70" t="str">
        <f>'Current Individual SalaryEquity'!C75</f>
        <v/>
      </c>
      <c r="D63" s="70" t="str">
        <f>'Current Individual SalaryEquity'!D75</f>
        <v/>
      </c>
      <c r="E63" s="70" t="str">
        <f>'Current Individual SalaryEquity'!E75</f>
        <v/>
      </c>
      <c r="F63" s="70" t="str">
        <f>'Current Individual SalaryEquity'!F75</f>
        <v/>
      </c>
      <c r="G63" s="70" t="str">
        <f>'Current Individual SalaryEquity'!G75</f>
        <v/>
      </c>
      <c r="H63" s="70" t="str">
        <f>'Current Individual SalaryEquity'!H75</f>
        <v/>
      </c>
      <c r="J63" s="70" t="str">
        <f>IFERROR(VLOOKUP($B63,'Additional Equity'!$B$5:$H$11,5,false),C63)</f>
        <v/>
      </c>
      <c r="K63" s="70" t="str">
        <f>IFERROR(VLOOKUP($B63,'Additional Equity'!$B$5:$H$11,6,false),D63)</f>
        <v/>
      </c>
      <c r="L63" s="70" t="str">
        <f>IFERROR(VLOOKUP($B63,'Additional Equity'!$B$5:$H$11,7,false),F63)</f>
        <v/>
      </c>
      <c r="N63" s="114" t="str">
        <f t="array" ref="N63">INDEX('Equity Formula'!B$9:C$18,MATCH(J63,'Equity Formula'!B$9:B$18,0),2)*INDEX('Equity Formula'!E$9:F$12,MATCH(K63,'Equity Formula'!E$9:E$12,0),2)</f>
        <v>#N/A</v>
      </c>
      <c r="O63" s="118" t="str">
        <f t="array" ref="O63">(N63/Q63)*INDEX('Equity Formula'!E$25:F$31,MATCH(L63,'Equity Formula'!E$25:E$31,0),2)</f>
        <v>#N/A</v>
      </c>
      <c r="P63" s="120" t="str">
        <f t="array" ref="P63">INDEX('Equity Formula'!B$25:C$28,MATCH(G63,'Equity Formula'!B$25:B$28,0),2)</f>
        <v>#N/A</v>
      </c>
      <c r="Q63" s="121" t="str">
        <f t="array" ref="Q63">INDEX('Equity Formula'!H$9:I$15,MATCH(H63,'Equity Formula'!H$9:H$15,0),2)</f>
        <v>#N/A</v>
      </c>
      <c r="R63" s="82">
        <f t="shared" si="1"/>
        <v>0</v>
      </c>
    </row>
    <row r="64">
      <c r="A64" s="101">
        <f>'Current Individual SalaryEquity'!A76</f>
        <v>66</v>
      </c>
      <c r="B64" s="70" t="str">
        <f>'Current Individual SalaryEquity'!B76</f>
        <v/>
      </c>
      <c r="C64" s="70" t="str">
        <f>'Current Individual SalaryEquity'!C76</f>
        <v/>
      </c>
      <c r="D64" s="70" t="str">
        <f>'Current Individual SalaryEquity'!D76</f>
        <v/>
      </c>
      <c r="E64" s="70" t="str">
        <f>'Current Individual SalaryEquity'!E76</f>
        <v/>
      </c>
      <c r="F64" s="70" t="str">
        <f>'Current Individual SalaryEquity'!F76</f>
        <v/>
      </c>
      <c r="G64" s="70" t="str">
        <f>'Current Individual SalaryEquity'!G76</f>
        <v/>
      </c>
      <c r="H64" s="70" t="str">
        <f>'Current Individual SalaryEquity'!H76</f>
        <v/>
      </c>
      <c r="J64" s="70" t="str">
        <f>IFERROR(VLOOKUP($B64,'Additional Equity'!$B$5:$H$11,5,false),C64)</f>
        <v/>
      </c>
      <c r="K64" s="70" t="str">
        <f>IFERROR(VLOOKUP($B64,'Additional Equity'!$B$5:$H$11,6,false),D64)</f>
        <v/>
      </c>
      <c r="L64" s="70" t="str">
        <f>IFERROR(VLOOKUP($B64,'Additional Equity'!$B$5:$H$11,7,false),F64)</f>
        <v/>
      </c>
      <c r="N64" s="114" t="str">
        <f t="array" ref="N64">INDEX('Equity Formula'!B$9:C$18,MATCH(J64,'Equity Formula'!B$9:B$18,0),2)*INDEX('Equity Formula'!E$9:F$12,MATCH(K64,'Equity Formula'!E$9:E$12,0),2)</f>
        <v>#N/A</v>
      </c>
      <c r="O64" s="118" t="str">
        <f t="array" ref="O64">(N64/Q64)*INDEX('Equity Formula'!E$25:F$31,MATCH(L64,'Equity Formula'!E$25:E$31,0),2)</f>
        <v>#N/A</v>
      </c>
      <c r="P64" s="120" t="str">
        <f t="array" ref="P64">INDEX('Equity Formula'!B$25:C$28,MATCH(G64,'Equity Formula'!B$25:B$28,0),2)</f>
        <v>#N/A</v>
      </c>
      <c r="Q64" s="121" t="str">
        <f t="array" ref="Q64">INDEX('Equity Formula'!H$9:I$15,MATCH(H64,'Equity Formula'!H$9:H$15,0),2)</f>
        <v>#N/A</v>
      </c>
      <c r="R64" s="82">
        <f t="shared" si="1"/>
        <v>0</v>
      </c>
    </row>
    <row r="65">
      <c r="A65" s="101">
        <f>'Current Individual SalaryEquity'!A77</f>
        <v>67</v>
      </c>
      <c r="B65" s="70" t="str">
        <f>'Current Individual SalaryEquity'!B77</f>
        <v/>
      </c>
      <c r="C65" s="70" t="str">
        <f>'Current Individual SalaryEquity'!C77</f>
        <v/>
      </c>
      <c r="D65" s="70" t="str">
        <f>'Current Individual SalaryEquity'!D77</f>
        <v/>
      </c>
      <c r="E65" s="70" t="str">
        <f>'Current Individual SalaryEquity'!E77</f>
        <v/>
      </c>
      <c r="F65" s="70" t="str">
        <f>'Current Individual SalaryEquity'!F77</f>
        <v/>
      </c>
      <c r="G65" s="70" t="str">
        <f>'Current Individual SalaryEquity'!G77</f>
        <v/>
      </c>
      <c r="H65" s="70" t="str">
        <f>'Current Individual SalaryEquity'!H77</f>
        <v/>
      </c>
      <c r="J65" s="70" t="str">
        <f>IFERROR(VLOOKUP($B65,'Additional Equity'!$B$5:$H$11,5,false),C65)</f>
        <v/>
      </c>
      <c r="K65" s="70" t="str">
        <f>IFERROR(VLOOKUP($B65,'Additional Equity'!$B$5:$H$11,6,false),D65)</f>
        <v/>
      </c>
      <c r="L65" s="70" t="str">
        <f>IFERROR(VLOOKUP($B65,'Additional Equity'!$B$5:$H$11,7,false),F65)</f>
        <v/>
      </c>
      <c r="N65" s="114" t="str">
        <f t="array" ref="N65">INDEX('Equity Formula'!B$9:C$18,MATCH(J65,'Equity Formula'!B$9:B$18,0),2)*INDEX('Equity Formula'!E$9:F$12,MATCH(K65,'Equity Formula'!E$9:E$12,0),2)</f>
        <v>#N/A</v>
      </c>
      <c r="O65" s="118" t="str">
        <f t="array" ref="O65">(N65/Q65)*INDEX('Equity Formula'!E$25:F$31,MATCH(L65,'Equity Formula'!E$25:E$31,0),2)</f>
        <v>#N/A</v>
      </c>
      <c r="P65" s="120" t="str">
        <f t="array" ref="P65">INDEX('Equity Formula'!B$25:C$28,MATCH(G65,'Equity Formula'!B$25:B$28,0),2)</f>
        <v>#N/A</v>
      </c>
      <c r="Q65" s="121" t="str">
        <f t="array" ref="Q65">INDEX('Equity Formula'!H$9:I$15,MATCH(H65,'Equity Formula'!H$9:H$15,0),2)</f>
        <v>#N/A</v>
      </c>
      <c r="R65" s="82">
        <f t="shared" si="1"/>
        <v>0</v>
      </c>
    </row>
    <row r="66">
      <c r="A66" s="101">
        <f>'Current Individual SalaryEquity'!A78</f>
        <v>68</v>
      </c>
      <c r="B66" s="70" t="str">
        <f>'Current Individual SalaryEquity'!B78</f>
        <v/>
      </c>
      <c r="C66" s="70" t="str">
        <f>'Current Individual SalaryEquity'!C78</f>
        <v/>
      </c>
      <c r="D66" s="70" t="str">
        <f>'Current Individual SalaryEquity'!D78</f>
        <v/>
      </c>
      <c r="E66" s="70" t="str">
        <f>'Current Individual SalaryEquity'!E78</f>
        <v/>
      </c>
      <c r="F66" s="70" t="str">
        <f>'Current Individual SalaryEquity'!F78</f>
        <v/>
      </c>
      <c r="G66" s="70" t="str">
        <f>'Current Individual SalaryEquity'!G78</f>
        <v/>
      </c>
      <c r="H66" s="70" t="str">
        <f>'Current Individual SalaryEquity'!H78</f>
        <v/>
      </c>
      <c r="J66" s="70" t="str">
        <f>IFERROR(VLOOKUP($B66,'Additional Equity'!$B$5:$H$11,5,false),C66)</f>
        <v/>
      </c>
      <c r="K66" s="70" t="str">
        <f>IFERROR(VLOOKUP($B66,'Additional Equity'!$B$5:$H$11,6,false),D66)</f>
        <v/>
      </c>
      <c r="L66" s="70" t="str">
        <f>IFERROR(VLOOKUP($B66,'Additional Equity'!$B$5:$H$11,7,false),F66)</f>
        <v/>
      </c>
      <c r="N66" s="114" t="str">
        <f t="array" ref="N66">INDEX('Equity Formula'!B$9:C$18,MATCH(J66,'Equity Formula'!B$9:B$18,0),2)*INDEX('Equity Formula'!E$9:F$12,MATCH(K66,'Equity Formula'!E$9:E$12,0),2)</f>
        <v>#N/A</v>
      </c>
      <c r="O66" s="118" t="str">
        <f t="array" ref="O66">(N66/Q66)*INDEX('Equity Formula'!E$25:F$31,MATCH(L66,'Equity Formula'!E$25:E$31,0),2)</f>
        <v>#N/A</v>
      </c>
      <c r="P66" s="120" t="str">
        <f t="array" ref="P66">INDEX('Equity Formula'!B$25:C$28,MATCH(G66,'Equity Formula'!B$25:B$28,0),2)</f>
        <v>#N/A</v>
      </c>
      <c r="Q66" s="121" t="str">
        <f t="array" ref="Q66">INDEX('Equity Formula'!H$9:I$15,MATCH(H66,'Equity Formula'!H$9:H$15,0),2)</f>
        <v>#N/A</v>
      </c>
      <c r="R66" s="82">
        <f t="shared" si="1"/>
        <v>0</v>
      </c>
    </row>
    <row r="67">
      <c r="A67" s="101">
        <f>'Current Individual SalaryEquity'!A79</f>
        <v>69</v>
      </c>
      <c r="B67" s="70" t="str">
        <f>'Current Individual SalaryEquity'!B79</f>
        <v/>
      </c>
      <c r="C67" s="70" t="str">
        <f>'Current Individual SalaryEquity'!C79</f>
        <v/>
      </c>
      <c r="D67" s="70" t="str">
        <f>'Current Individual SalaryEquity'!D79</f>
        <v/>
      </c>
      <c r="E67" s="70" t="str">
        <f>'Current Individual SalaryEquity'!E79</f>
        <v/>
      </c>
      <c r="F67" s="70" t="str">
        <f>'Current Individual SalaryEquity'!F79</f>
        <v/>
      </c>
      <c r="G67" s="70" t="str">
        <f>'Current Individual SalaryEquity'!G79</f>
        <v/>
      </c>
      <c r="H67" s="70" t="str">
        <f>'Current Individual SalaryEquity'!H79</f>
        <v/>
      </c>
      <c r="J67" s="70" t="str">
        <f>IFERROR(VLOOKUP($B67,'Additional Equity'!$B$5:$H$11,5,false),C67)</f>
        <v/>
      </c>
      <c r="K67" s="70" t="str">
        <f>IFERROR(VLOOKUP($B67,'Additional Equity'!$B$5:$H$11,6,false),D67)</f>
        <v/>
      </c>
      <c r="L67" s="70" t="str">
        <f>IFERROR(VLOOKUP($B67,'Additional Equity'!$B$5:$H$11,7,false),F67)</f>
        <v/>
      </c>
      <c r="N67" s="114" t="str">
        <f t="array" ref="N67">INDEX('Equity Formula'!B$9:C$18,MATCH(J67,'Equity Formula'!B$9:B$18,0),2)*INDEX('Equity Formula'!E$9:F$12,MATCH(K67,'Equity Formula'!E$9:E$12,0),2)</f>
        <v>#N/A</v>
      </c>
      <c r="O67" s="118" t="str">
        <f t="array" ref="O67">(N67/Q67)*INDEX('Equity Formula'!E$25:F$31,MATCH(L67,'Equity Formula'!E$25:E$31,0),2)</f>
        <v>#N/A</v>
      </c>
      <c r="P67" s="120" t="str">
        <f t="array" ref="P67">INDEX('Equity Formula'!B$25:C$28,MATCH(G67,'Equity Formula'!B$25:B$28,0),2)</f>
        <v>#N/A</v>
      </c>
      <c r="Q67" s="121" t="str">
        <f t="array" ref="Q67">INDEX('Equity Formula'!H$9:I$15,MATCH(H67,'Equity Formula'!H$9:H$15,0),2)</f>
        <v>#N/A</v>
      </c>
      <c r="R67" s="82">
        <f t="shared" si="1"/>
        <v>0</v>
      </c>
    </row>
    <row r="68">
      <c r="A68" s="101">
        <f>'Current Individual SalaryEquity'!A80</f>
        <v>70</v>
      </c>
      <c r="B68" s="70" t="str">
        <f>'Current Individual SalaryEquity'!B80</f>
        <v/>
      </c>
      <c r="C68" s="70" t="str">
        <f>'Current Individual SalaryEquity'!C80</f>
        <v/>
      </c>
      <c r="D68" s="70" t="str">
        <f>'Current Individual SalaryEquity'!D80</f>
        <v/>
      </c>
      <c r="E68" s="70" t="str">
        <f>'Current Individual SalaryEquity'!E80</f>
        <v/>
      </c>
      <c r="F68" s="70" t="str">
        <f>'Current Individual SalaryEquity'!F80</f>
        <v/>
      </c>
      <c r="G68" s="70" t="str">
        <f>'Current Individual SalaryEquity'!G80</f>
        <v/>
      </c>
      <c r="H68" s="70" t="str">
        <f>'Current Individual SalaryEquity'!H80</f>
        <v/>
      </c>
      <c r="J68" s="70" t="str">
        <f>IFERROR(VLOOKUP($B68,'Additional Equity'!$B$5:$H$11,5,false),C68)</f>
        <v/>
      </c>
      <c r="K68" s="70" t="str">
        <f>IFERROR(VLOOKUP($B68,'Additional Equity'!$B$5:$H$11,6,false),D68)</f>
        <v/>
      </c>
      <c r="L68" s="70" t="str">
        <f>IFERROR(VLOOKUP($B68,'Additional Equity'!$B$5:$H$11,7,false),F68)</f>
        <v/>
      </c>
      <c r="N68" s="114" t="str">
        <f t="array" ref="N68">INDEX('Equity Formula'!B$9:C$18,MATCH(J68,'Equity Formula'!B$9:B$18,0),2)*INDEX('Equity Formula'!E$9:F$12,MATCH(K68,'Equity Formula'!E$9:E$12,0),2)</f>
        <v>#N/A</v>
      </c>
      <c r="O68" s="118" t="str">
        <f t="array" ref="O68">(N68/Q68)*INDEX('Equity Formula'!E$25:F$31,MATCH(L68,'Equity Formula'!E$25:E$31,0),2)</f>
        <v>#N/A</v>
      </c>
      <c r="P68" s="120" t="str">
        <f t="array" ref="P68">INDEX('Equity Formula'!B$25:C$28,MATCH(G68,'Equity Formula'!B$25:B$28,0),2)</f>
        <v>#N/A</v>
      </c>
      <c r="Q68" s="121" t="str">
        <f t="array" ref="Q68">INDEX('Equity Formula'!H$9:I$15,MATCH(H68,'Equity Formula'!H$9:H$15,0),2)</f>
        <v>#N/A</v>
      </c>
      <c r="R68" s="82">
        <f t="shared" si="1"/>
        <v>0</v>
      </c>
    </row>
    <row r="69">
      <c r="A69" s="101">
        <f>'Current Individual SalaryEquity'!A81</f>
        <v>71</v>
      </c>
      <c r="B69" s="70" t="str">
        <f>'Current Individual SalaryEquity'!B81</f>
        <v/>
      </c>
      <c r="C69" s="70" t="str">
        <f>'Current Individual SalaryEquity'!C81</f>
        <v/>
      </c>
      <c r="D69" s="70" t="str">
        <f>'Current Individual SalaryEquity'!D81</f>
        <v/>
      </c>
      <c r="E69" s="70" t="str">
        <f>'Current Individual SalaryEquity'!E81</f>
        <v/>
      </c>
      <c r="F69" s="70" t="str">
        <f>'Current Individual SalaryEquity'!F81</f>
        <v/>
      </c>
      <c r="G69" s="70" t="str">
        <f>'Current Individual SalaryEquity'!G81</f>
        <v/>
      </c>
      <c r="H69" s="70" t="str">
        <f>'Current Individual SalaryEquity'!H81</f>
        <v/>
      </c>
      <c r="J69" s="70" t="str">
        <f>IFERROR(VLOOKUP($B69,'Additional Equity'!$B$5:$H$11,5,false),C69)</f>
        <v/>
      </c>
      <c r="K69" s="70" t="str">
        <f>IFERROR(VLOOKUP($B69,'Additional Equity'!$B$5:$H$11,6,false),D69)</f>
        <v/>
      </c>
      <c r="L69" s="70" t="str">
        <f>IFERROR(VLOOKUP($B69,'Additional Equity'!$B$5:$H$11,7,false),F69)</f>
        <v/>
      </c>
      <c r="N69" s="114" t="str">
        <f t="array" ref="N69">INDEX('Equity Formula'!B$9:C$18,MATCH(J69,'Equity Formula'!B$9:B$18,0),2)*INDEX('Equity Formula'!E$9:F$12,MATCH(K69,'Equity Formula'!E$9:E$12,0),2)</f>
        <v>#N/A</v>
      </c>
      <c r="O69" s="118" t="str">
        <f t="array" ref="O69">(N69/Q69)*INDEX('Equity Formula'!E$25:F$31,MATCH(L69,'Equity Formula'!E$25:E$31,0),2)</f>
        <v>#N/A</v>
      </c>
      <c r="P69" s="120" t="str">
        <f t="array" ref="P69">INDEX('Equity Formula'!B$25:C$28,MATCH(G69,'Equity Formula'!B$25:B$28,0),2)</f>
        <v>#N/A</v>
      </c>
      <c r="Q69" s="121" t="str">
        <f t="array" ref="Q69">INDEX('Equity Formula'!H$9:I$15,MATCH(H69,'Equity Formula'!H$9:H$15,0),2)</f>
        <v>#N/A</v>
      </c>
      <c r="R69" s="82">
        <f t="shared" si="1"/>
        <v>0</v>
      </c>
    </row>
    <row r="70">
      <c r="A70" s="101">
        <f>'Current Individual SalaryEquity'!A82</f>
        <v>72</v>
      </c>
      <c r="B70" s="70" t="str">
        <f>'Current Individual SalaryEquity'!B82</f>
        <v/>
      </c>
      <c r="C70" s="70" t="str">
        <f>'Current Individual SalaryEquity'!C82</f>
        <v/>
      </c>
      <c r="D70" s="70" t="str">
        <f>'Current Individual SalaryEquity'!D82</f>
        <v/>
      </c>
      <c r="E70" s="70" t="str">
        <f>'Current Individual SalaryEquity'!E82</f>
        <v/>
      </c>
      <c r="F70" s="70" t="str">
        <f>'Current Individual SalaryEquity'!F82</f>
        <v/>
      </c>
      <c r="G70" s="70" t="str">
        <f>'Current Individual SalaryEquity'!G82</f>
        <v/>
      </c>
      <c r="H70" s="70" t="str">
        <f>'Current Individual SalaryEquity'!H82</f>
        <v/>
      </c>
      <c r="J70" s="70" t="str">
        <f>IFERROR(VLOOKUP($B70,'Additional Equity'!$B$5:$H$11,5,false),C70)</f>
        <v/>
      </c>
      <c r="K70" s="70" t="str">
        <f>IFERROR(VLOOKUP($B70,'Additional Equity'!$B$5:$H$11,6,false),D70)</f>
        <v/>
      </c>
      <c r="L70" s="70" t="str">
        <f>IFERROR(VLOOKUP($B70,'Additional Equity'!$B$5:$H$11,7,false),F70)</f>
        <v/>
      </c>
      <c r="N70" s="114" t="str">
        <f t="array" ref="N70">INDEX('Equity Formula'!B$9:C$18,MATCH(J70,'Equity Formula'!B$9:B$18,0),2)*INDEX('Equity Formula'!E$9:F$12,MATCH(K70,'Equity Formula'!E$9:E$12,0),2)</f>
        <v>#N/A</v>
      </c>
      <c r="O70" s="118" t="str">
        <f t="array" ref="O70">(N70/Q70)*INDEX('Equity Formula'!E$25:F$31,MATCH(L70,'Equity Formula'!E$25:E$31,0),2)</f>
        <v>#N/A</v>
      </c>
      <c r="P70" s="120" t="str">
        <f t="array" ref="P70">INDEX('Equity Formula'!B$25:C$28,MATCH(G70,'Equity Formula'!B$25:B$28,0),2)</f>
        <v>#N/A</v>
      </c>
      <c r="Q70" s="121" t="str">
        <f t="array" ref="Q70">INDEX('Equity Formula'!H$9:I$15,MATCH(H70,'Equity Formula'!H$9:H$15,0),2)</f>
        <v>#N/A</v>
      </c>
      <c r="R70" s="82">
        <f t="shared" si="1"/>
        <v>0</v>
      </c>
    </row>
    <row r="71">
      <c r="A71" s="101">
        <f>'Current Individual SalaryEquity'!A83</f>
        <v>73</v>
      </c>
      <c r="B71" s="70" t="str">
        <f>'Current Individual SalaryEquity'!B83</f>
        <v/>
      </c>
      <c r="C71" s="70" t="str">
        <f>'Current Individual SalaryEquity'!C83</f>
        <v/>
      </c>
      <c r="D71" s="70" t="str">
        <f>'Current Individual SalaryEquity'!D83</f>
        <v/>
      </c>
      <c r="E71" s="70" t="str">
        <f>'Current Individual SalaryEquity'!E83</f>
        <v/>
      </c>
      <c r="F71" s="70" t="str">
        <f>'Current Individual SalaryEquity'!F83</f>
        <v/>
      </c>
      <c r="G71" s="70" t="str">
        <f>'Current Individual SalaryEquity'!G83</f>
        <v/>
      </c>
      <c r="H71" s="70" t="str">
        <f>'Current Individual SalaryEquity'!H83</f>
        <v/>
      </c>
      <c r="J71" s="70" t="str">
        <f>IFERROR(VLOOKUP($B71,'Additional Equity'!$B$5:$H$11,5,false),C71)</f>
        <v/>
      </c>
      <c r="K71" s="70" t="str">
        <f>IFERROR(VLOOKUP($B71,'Additional Equity'!$B$5:$H$11,6,false),D71)</f>
        <v/>
      </c>
      <c r="L71" s="70" t="str">
        <f>IFERROR(VLOOKUP($B71,'Additional Equity'!$B$5:$H$11,7,false),F71)</f>
        <v/>
      </c>
      <c r="N71" s="114" t="str">
        <f t="array" ref="N71">INDEX('Equity Formula'!B$9:C$18,MATCH(J71,'Equity Formula'!B$9:B$18,0),2)*INDEX('Equity Formula'!E$9:F$12,MATCH(K71,'Equity Formula'!E$9:E$12,0),2)</f>
        <v>#N/A</v>
      </c>
      <c r="O71" s="118" t="str">
        <f t="array" ref="O71">(N71/Q71)*INDEX('Equity Formula'!E$25:F$31,MATCH(L71,'Equity Formula'!E$25:E$31,0),2)</f>
        <v>#N/A</v>
      </c>
      <c r="P71" s="120" t="str">
        <f t="array" ref="P71">INDEX('Equity Formula'!B$25:C$28,MATCH(G71,'Equity Formula'!B$25:B$28,0),2)</f>
        <v>#N/A</v>
      </c>
      <c r="Q71" s="121" t="str">
        <f t="array" ref="Q71">INDEX('Equity Formula'!H$9:I$15,MATCH(H71,'Equity Formula'!H$9:H$15,0),2)</f>
        <v>#N/A</v>
      </c>
      <c r="R71" s="82">
        <f t="shared" si="1"/>
        <v>0</v>
      </c>
    </row>
    <row r="72">
      <c r="A72" s="101">
        <f>'Current Individual SalaryEquity'!A84</f>
        <v>74</v>
      </c>
      <c r="B72" s="70" t="str">
        <f>'Current Individual SalaryEquity'!B84</f>
        <v/>
      </c>
      <c r="C72" s="70" t="str">
        <f>'Current Individual SalaryEquity'!C84</f>
        <v/>
      </c>
      <c r="D72" s="70" t="str">
        <f>'Current Individual SalaryEquity'!D84</f>
        <v/>
      </c>
      <c r="E72" s="70" t="str">
        <f>'Current Individual SalaryEquity'!E84</f>
        <v/>
      </c>
      <c r="F72" s="70" t="str">
        <f>'Current Individual SalaryEquity'!F84</f>
        <v/>
      </c>
      <c r="G72" s="70" t="str">
        <f>'Current Individual SalaryEquity'!G84</f>
        <v/>
      </c>
      <c r="H72" s="70" t="str">
        <f>'Current Individual SalaryEquity'!H84</f>
        <v/>
      </c>
      <c r="J72" s="70" t="str">
        <f>IFERROR(VLOOKUP($B72,'Additional Equity'!$B$5:$H$11,5,false),C72)</f>
        <v/>
      </c>
      <c r="K72" s="70" t="str">
        <f>IFERROR(VLOOKUP($B72,'Additional Equity'!$B$5:$H$11,6,false),D72)</f>
        <v/>
      </c>
      <c r="L72" s="70" t="str">
        <f>IFERROR(VLOOKUP($B72,'Additional Equity'!$B$5:$H$11,7,false),F72)</f>
        <v/>
      </c>
      <c r="N72" s="114" t="str">
        <f t="array" ref="N72">INDEX('Equity Formula'!B$9:C$18,MATCH(J72,'Equity Formula'!B$9:B$18,0),2)*INDEX('Equity Formula'!E$9:F$12,MATCH(K72,'Equity Formula'!E$9:E$12,0),2)</f>
        <v>#N/A</v>
      </c>
      <c r="O72" s="118" t="str">
        <f t="array" ref="O72">(N72/Q72)*INDEX('Equity Formula'!E$25:F$31,MATCH(L72,'Equity Formula'!E$25:E$31,0),2)</f>
        <v>#N/A</v>
      </c>
      <c r="P72" s="120" t="str">
        <f t="array" ref="P72">INDEX('Equity Formula'!B$25:C$28,MATCH(G72,'Equity Formula'!B$25:B$28,0),2)</f>
        <v>#N/A</v>
      </c>
      <c r="Q72" s="121" t="str">
        <f t="array" ref="Q72">INDEX('Equity Formula'!H$9:I$15,MATCH(H72,'Equity Formula'!H$9:H$15,0),2)</f>
        <v>#N/A</v>
      </c>
      <c r="R72" s="82">
        <f t="shared" si="1"/>
        <v>0</v>
      </c>
    </row>
    <row r="73">
      <c r="A73" s="101">
        <f>'Current Individual SalaryEquity'!A85</f>
        <v>75</v>
      </c>
      <c r="B73" s="70" t="str">
        <f>'Current Individual SalaryEquity'!B85</f>
        <v/>
      </c>
      <c r="C73" s="70" t="str">
        <f>'Current Individual SalaryEquity'!C85</f>
        <v/>
      </c>
      <c r="D73" s="70" t="str">
        <f>'Current Individual SalaryEquity'!D85</f>
        <v/>
      </c>
      <c r="E73" s="70" t="str">
        <f>'Current Individual SalaryEquity'!E85</f>
        <v/>
      </c>
      <c r="F73" s="70" t="str">
        <f>'Current Individual SalaryEquity'!F85</f>
        <v/>
      </c>
      <c r="G73" s="70" t="str">
        <f>'Current Individual SalaryEquity'!G85</f>
        <v/>
      </c>
      <c r="H73" s="70" t="str">
        <f>'Current Individual SalaryEquity'!H85</f>
        <v/>
      </c>
      <c r="J73" s="70" t="str">
        <f>IFERROR(VLOOKUP($B73,'Additional Equity'!$B$5:$H$11,5,false),C73)</f>
        <v/>
      </c>
      <c r="K73" s="70" t="str">
        <f>IFERROR(VLOOKUP($B73,'Additional Equity'!$B$5:$H$11,6,false),D73)</f>
        <v/>
      </c>
      <c r="L73" s="70" t="str">
        <f>IFERROR(VLOOKUP($B73,'Additional Equity'!$B$5:$H$11,7,false),F73)</f>
        <v/>
      </c>
      <c r="N73" s="114" t="str">
        <f t="array" ref="N73">INDEX('Equity Formula'!B$9:C$18,MATCH(J73,'Equity Formula'!B$9:B$18,0),2)*INDEX('Equity Formula'!E$9:F$12,MATCH(K73,'Equity Formula'!E$9:E$12,0),2)</f>
        <v>#N/A</v>
      </c>
      <c r="O73" s="118" t="str">
        <f t="array" ref="O73">(N73/Q73)*INDEX('Equity Formula'!E$25:F$31,MATCH(L73,'Equity Formula'!E$25:E$31,0),2)</f>
        <v>#N/A</v>
      </c>
      <c r="P73" s="120" t="str">
        <f t="array" ref="P73">INDEX('Equity Formula'!B$25:C$28,MATCH(G73,'Equity Formula'!B$25:B$28,0),2)</f>
        <v>#N/A</v>
      </c>
      <c r="Q73" s="121" t="str">
        <f t="array" ref="Q73">INDEX('Equity Formula'!H$9:I$15,MATCH(H73,'Equity Formula'!H$9:H$15,0),2)</f>
        <v>#N/A</v>
      </c>
      <c r="R73" s="82">
        <f t="shared" si="1"/>
        <v>0</v>
      </c>
    </row>
    <row r="74">
      <c r="A74" s="101">
        <f>'Current Individual SalaryEquity'!A86</f>
        <v>76</v>
      </c>
      <c r="B74" s="70" t="str">
        <f>'Current Individual SalaryEquity'!B86</f>
        <v/>
      </c>
      <c r="C74" s="70" t="str">
        <f>'Current Individual SalaryEquity'!C86</f>
        <v/>
      </c>
      <c r="D74" s="70" t="str">
        <f>'Current Individual SalaryEquity'!D86</f>
        <v/>
      </c>
      <c r="E74" s="70" t="str">
        <f>'Current Individual SalaryEquity'!E86</f>
        <v/>
      </c>
      <c r="F74" s="70" t="str">
        <f>'Current Individual SalaryEquity'!F86</f>
        <v/>
      </c>
      <c r="G74" s="70" t="str">
        <f>'Current Individual SalaryEquity'!G86</f>
        <v/>
      </c>
      <c r="H74" s="70" t="str">
        <f>'Current Individual SalaryEquity'!H86</f>
        <v/>
      </c>
      <c r="J74" s="70" t="str">
        <f>IFERROR(VLOOKUP($B74,'Additional Equity'!$B$5:$H$11,5,false),C74)</f>
        <v/>
      </c>
      <c r="K74" s="70" t="str">
        <f>IFERROR(VLOOKUP($B74,'Additional Equity'!$B$5:$H$11,6,false),D74)</f>
        <v/>
      </c>
      <c r="L74" s="70" t="str">
        <f>IFERROR(VLOOKUP($B74,'Additional Equity'!$B$5:$H$11,7,false),F74)</f>
        <v/>
      </c>
      <c r="N74" s="114" t="str">
        <f t="array" ref="N74">INDEX('Equity Formula'!B$9:C$18,MATCH(J74,'Equity Formula'!B$9:B$18,0),2)*INDEX('Equity Formula'!E$9:F$12,MATCH(K74,'Equity Formula'!E$9:E$12,0),2)</f>
        <v>#N/A</v>
      </c>
      <c r="O74" s="118" t="str">
        <f t="array" ref="O74">(N74/Q74)*INDEX('Equity Formula'!E$25:F$31,MATCH(L74,'Equity Formula'!E$25:E$31,0),2)</f>
        <v>#N/A</v>
      </c>
      <c r="P74" s="120" t="str">
        <f t="array" ref="P74">INDEX('Equity Formula'!B$25:C$28,MATCH(G74,'Equity Formula'!B$25:B$28,0),2)</f>
        <v>#N/A</v>
      </c>
      <c r="Q74" s="121" t="str">
        <f t="array" ref="Q74">INDEX('Equity Formula'!H$9:I$15,MATCH(H74,'Equity Formula'!H$9:H$15,0),2)</f>
        <v>#N/A</v>
      </c>
      <c r="R74" s="82">
        <f t="shared" si="1"/>
        <v>0</v>
      </c>
    </row>
    <row r="75">
      <c r="A75" s="101">
        <f>'Current Individual SalaryEquity'!A87</f>
        <v>77</v>
      </c>
      <c r="B75" s="70" t="str">
        <f>'Current Individual SalaryEquity'!B87</f>
        <v/>
      </c>
      <c r="C75" s="70" t="str">
        <f>'Current Individual SalaryEquity'!C87</f>
        <v/>
      </c>
      <c r="D75" s="70" t="str">
        <f>'Current Individual SalaryEquity'!D87</f>
        <v/>
      </c>
      <c r="E75" s="70" t="str">
        <f>'Current Individual SalaryEquity'!E87</f>
        <v/>
      </c>
      <c r="F75" s="70" t="str">
        <f>'Current Individual SalaryEquity'!F87</f>
        <v/>
      </c>
      <c r="G75" s="70" t="str">
        <f>'Current Individual SalaryEquity'!G87</f>
        <v/>
      </c>
      <c r="H75" s="70" t="str">
        <f>'Current Individual SalaryEquity'!H87</f>
        <v/>
      </c>
      <c r="J75" s="70" t="str">
        <f>IFERROR(VLOOKUP($B75,'Additional Equity'!$B$5:$H$11,5,false),C75)</f>
        <v/>
      </c>
      <c r="K75" s="70" t="str">
        <f>IFERROR(VLOOKUP($B75,'Additional Equity'!$B$5:$H$11,6,false),D75)</f>
        <v/>
      </c>
      <c r="L75" s="70" t="str">
        <f>IFERROR(VLOOKUP($B75,'Additional Equity'!$B$5:$H$11,7,false),F75)</f>
        <v/>
      </c>
      <c r="N75" s="114" t="str">
        <f t="array" ref="N75">INDEX('Equity Formula'!B$9:C$18,MATCH(J75,'Equity Formula'!B$9:B$18,0),2)*INDEX('Equity Formula'!E$9:F$12,MATCH(K75,'Equity Formula'!E$9:E$12,0),2)</f>
        <v>#N/A</v>
      </c>
      <c r="O75" s="118" t="str">
        <f t="array" ref="O75">(N75/Q75)*INDEX('Equity Formula'!E$25:F$31,MATCH(L75,'Equity Formula'!E$25:E$31,0),2)</f>
        <v>#N/A</v>
      </c>
      <c r="P75" s="120" t="str">
        <f t="array" ref="P75">INDEX('Equity Formula'!B$25:C$28,MATCH(G75,'Equity Formula'!B$25:B$28,0),2)</f>
        <v>#N/A</v>
      </c>
      <c r="Q75" s="121" t="str">
        <f t="array" ref="Q75">INDEX('Equity Formula'!H$9:I$15,MATCH(H75,'Equity Formula'!H$9:H$15,0),2)</f>
        <v>#N/A</v>
      </c>
      <c r="R75" s="82">
        <f t="shared" si="1"/>
        <v>0</v>
      </c>
    </row>
    <row r="76">
      <c r="A76" s="101">
        <f>'Current Individual SalaryEquity'!A88</f>
        <v>78</v>
      </c>
      <c r="B76" s="70" t="str">
        <f>'Current Individual SalaryEquity'!B88</f>
        <v/>
      </c>
      <c r="C76" s="70" t="str">
        <f>'Current Individual SalaryEquity'!C88</f>
        <v/>
      </c>
      <c r="D76" s="70" t="str">
        <f>'Current Individual SalaryEquity'!D88</f>
        <v/>
      </c>
      <c r="E76" s="70" t="str">
        <f>'Current Individual SalaryEquity'!E88</f>
        <v/>
      </c>
      <c r="F76" s="70" t="str">
        <f>'Current Individual SalaryEquity'!F88</f>
        <v/>
      </c>
      <c r="G76" s="70" t="str">
        <f>'Current Individual SalaryEquity'!G88</f>
        <v/>
      </c>
      <c r="H76" s="70" t="str">
        <f>'Current Individual SalaryEquity'!H88</f>
        <v/>
      </c>
      <c r="J76" s="70" t="str">
        <f>IFERROR(VLOOKUP($B76,'Additional Equity'!$B$5:$H$11,5,false),C76)</f>
        <v/>
      </c>
      <c r="K76" s="70" t="str">
        <f>IFERROR(VLOOKUP($B76,'Additional Equity'!$B$5:$H$11,6,false),D76)</f>
        <v/>
      </c>
      <c r="L76" s="70" t="str">
        <f>IFERROR(VLOOKUP($B76,'Additional Equity'!$B$5:$H$11,7,false),F76)</f>
        <v/>
      </c>
      <c r="N76" s="114" t="str">
        <f t="array" ref="N76">INDEX('Equity Formula'!B$9:C$18,MATCH(J76,'Equity Formula'!B$9:B$18,0),2)*INDEX('Equity Formula'!E$9:F$12,MATCH(K76,'Equity Formula'!E$9:E$12,0),2)</f>
        <v>#N/A</v>
      </c>
      <c r="O76" s="118" t="str">
        <f t="array" ref="O76">(N76/Q76)*INDEX('Equity Formula'!E$25:F$31,MATCH(L76,'Equity Formula'!E$25:E$31,0),2)</f>
        <v>#N/A</v>
      </c>
      <c r="P76" s="120" t="str">
        <f t="array" ref="P76">INDEX('Equity Formula'!B$25:C$28,MATCH(G76,'Equity Formula'!B$25:B$28,0),2)</f>
        <v>#N/A</v>
      </c>
      <c r="Q76" s="121" t="str">
        <f t="array" ref="Q76">INDEX('Equity Formula'!H$9:I$15,MATCH(H76,'Equity Formula'!H$9:H$15,0),2)</f>
        <v>#N/A</v>
      </c>
      <c r="R76" s="82">
        <f t="shared" si="1"/>
        <v>0</v>
      </c>
    </row>
    <row r="77">
      <c r="A77" s="101">
        <f>'Current Individual SalaryEquity'!A89</f>
        <v>79</v>
      </c>
      <c r="B77" s="70" t="str">
        <f>'Current Individual SalaryEquity'!B89</f>
        <v/>
      </c>
      <c r="C77" s="70" t="str">
        <f>'Current Individual SalaryEquity'!C89</f>
        <v/>
      </c>
      <c r="D77" s="70" t="str">
        <f>'Current Individual SalaryEquity'!D89</f>
        <v/>
      </c>
      <c r="E77" s="70" t="str">
        <f>'Current Individual SalaryEquity'!E89</f>
        <v/>
      </c>
      <c r="F77" s="70" t="str">
        <f>'Current Individual SalaryEquity'!F89</f>
        <v/>
      </c>
      <c r="G77" s="70" t="str">
        <f>'Current Individual SalaryEquity'!G89</f>
        <v/>
      </c>
      <c r="H77" s="70" t="str">
        <f>'Current Individual SalaryEquity'!H89</f>
        <v/>
      </c>
      <c r="J77" s="70" t="str">
        <f>IFERROR(VLOOKUP($B77,'Additional Equity'!$B$5:$H$11,5,false),C77)</f>
        <v/>
      </c>
      <c r="K77" s="70" t="str">
        <f>IFERROR(VLOOKUP($B77,'Additional Equity'!$B$5:$H$11,6,false),D77)</f>
        <v/>
      </c>
      <c r="L77" s="70" t="str">
        <f>IFERROR(VLOOKUP($B77,'Additional Equity'!$B$5:$H$11,7,false),F77)</f>
        <v/>
      </c>
      <c r="N77" s="114" t="str">
        <f t="array" ref="N77">INDEX('Equity Formula'!B$9:C$18,MATCH(J77,'Equity Formula'!B$9:B$18,0),2)*INDEX('Equity Formula'!E$9:F$12,MATCH(K77,'Equity Formula'!E$9:E$12,0),2)</f>
        <v>#N/A</v>
      </c>
      <c r="O77" s="118" t="str">
        <f t="array" ref="O77">(N77/Q77)*INDEX('Equity Formula'!E$25:F$31,MATCH(L77,'Equity Formula'!E$25:E$31,0),2)</f>
        <v>#N/A</v>
      </c>
      <c r="P77" s="120" t="str">
        <f t="array" ref="P77">INDEX('Equity Formula'!B$25:C$28,MATCH(G77,'Equity Formula'!B$25:B$28,0),2)</f>
        <v>#N/A</v>
      </c>
      <c r="Q77" s="121" t="str">
        <f t="array" ref="Q77">INDEX('Equity Formula'!H$9:I$15,MATCH(H77,'Equity Formula'!H$9:H$15,0),2)</f>
        <v>#N/A</v>
      </c>
      <c r="R77" s="82">
        <f t="shared" si="1"/>
        <v>0</v>
      </c>
    </row>
    <row r="78">
      <c r="A78" s="101">
        <f>'Current Individual SalaryEquity'!A90</f>
        <v>80</v>
      </c>
      <c r="B78" s="70" t="str">
        <f>'Current Individual SalaryEquity'!B90</f>
        <v/>
      </c>
      <c r="C78" s="70" t="str">
        <f>'Current Individual SalaryEquity'!C90</f>
        <v/>
      </c>
      <c r="D78" s="70" t="str">
        <f>'Current Individual SalaryEquity'!D90</f>
        <v/>
      </c>
      <c r="E78" s="70" t="str">
        <f>'Current Individual SalaryEquity'!E90</f>
        <v/>
      </c>
      <c r="F78" s="70" t="str">
        <f>'Current Individual SalaryEquity'!F90</f>
        <v/>
      </c>
      <c r="G78" s="70" t="str">
        <f>'Current Individual SalaryEquity'!G90</f>
        <v/>
      </c>
      <c r="H78" s="70" t="str">
        <f>'Current Individual SalaryEquity'!H90</f>
        <v/>
      </c>
      <c r="J78" s="70" t="str">
        <f>IFERROR(VLOOKUP($B78,'Additional Equity'!$B$5:$H$11,5,false),C78)</f>
        <v/>
      </c>
      <c r="K78" s="70" t="str">
        <f>IFERROR(VLOOKUP($B78,'Additional Equity'!$B$5:$H$11,6,false),D78)</f>
        <v/>
      </c>
      <c r="L78" s="70" t="str">
        <f>IFERROR(VLOOKUP($B78,'Additional Equity'!$B$5:$H$11,7,false),F78)</f>
        <v/>
      </c>
      <c r="N78" s="114" t="str">
        <f t="array" ref="N78">INDEX('Equity Formula'!B$9:C$18,MATCH(J78,'Equity Formula'!B$9:B$18,0),2)*INDEX('Equity Formula'!E$9:F$12,MATCH(K78,'Equity Formula'!E$9:E$12,0),2)</f>
        <v>#N/A</v>
      </c>
      <c r="O78" s="118" t="str">
        <f t="array" ref="O78">(N78/Q78)*INDEX('Equity Formula'!E$25:F$31,MATCH(L78,'Equity Formula'!E$25:E$31,0),2)</f>
        <v>#N/A</v>
      </c>
      <c r="P78" s="120" t="str">
        <f t="array" ref="P78">INDEX('Equity Formula'!B$25:C$28,MATCH(G78,'Equity Formula'!B$25:B$28,0),2)</f>
        <v>#N/A</v>
      </c>
      <c r="Q78" s="121" t="str">
        <f t="array" ref="Q78">INDEX('Equity Formula'!H$9:I$15,MATCH(H78,'Equity Formula'!H$9:H$15,0),2)</f>
        <v>#N/A</v>
      </c>
      <c r="R78" s="82">
        <f t="shared" si="1"/>
        <v>0</v>
      </c>
    </row>
    <row r="79">
      <c r="A79" s="101">
        <f>'Current Individual SalaryEquity'!A91</f>
        <v>81</v>
      </c>
      <c r="B79" s="70" t="str">
        <f>'Current Individual SalaryEquity'!B91</f>
        <v/>
      </c>
      <c r="C79" s="70" t="str">
        <f>'Current Individual SalaryEquity'!C91</f>
        <v/>
      </c>
      <c r="D79" s="70" t="str">
        <f>'Current Individual SalaryEquity'!D91</f>
        <v/>
      </c>
      <c r="E79" s="70" t="str">
        <f>'Current Individual SalaryEquity'!E91</f>
        <v/>
      </c>
      <c r="F79" s="70" t="str">
        <f>'Current Individual SalaryEquity'!F91</f>
        <v/>
      </c>
      <c r="G79" s="70" t="str">
        <f>'Current Individual SalaryEquity'!G91</f>
        <v/>
      </c>
      <c r="H79" s="70" t="str">
        <f>'Current Individual SalaryEquity'!H91</f>
        <v/>
      </c>
      <c r="J79" s="70" t="str">
        <f>IFERROR(VLOOKUP($B79,'Additional Equity'!$B$5:$H$11,5,false),C79)</f>
        <v/>
      </c>
      <c r="K79" s="70" t="str">
        <f>IFERROR(VLOOKUP($B79,'Additional Equity'!$B$5:$H$11,6,false),D79)</f>
        <v/>
      </c>
      <c r="L79" s="70" t="str">
        <f>IFERROR(VLOOKUP($B79,'Additional Equity'!$B$5:$H$11,7,false),F79)</f>
        <v/>
      </c>
      <c r="N79" s="114" t="str">
        <f t="array" ref="N79">INDEX('Equity Formula'!B$9:C$18,MATCH(J79,'Equity Formula'!B$9:B$18,0),2)*INDEX('Equity Formula'!E$9:F$12,MATCH(K79,'Equity Formula'!E$9:E$12,0),2)</f>
        <v>#N/A</v>
      </c>
      <c r="O79" s="118" t="str">
        <f t="array" ref="O79">(N79/Q79)*INDEX('Equity Formula'!E$25:F$31,MATCH(L79,'Equity Formula'!E$25:E$31,0),2)</f>
        <v>#N/A</v>
      </c>
      <c r="P79" s="120" t="str">
        <f t="array" ref="P79">INDEX('Equity Formula'!B$25:C$28,MATCH(G79,'Equity Formula'!B$25:B$28,0),2)</f>
        <v>#N/A</v>
      </c>
      <c r="Q79" s="121" t="str">
        <f t="array" ref="Q79">INDEX('Equity Formula'!H$9:I$15,MATCH(H79,'Equity Formula'!H$9:H$15,0),2)</f>
        <v>#N/A</v>
      </c>
      <c r="R79" s="82">
        <f t="shared" si="1"/>
        <v>0</v>
      </c>
    </row>
    <row r="80">
      <c r="A80" s="101">
        <f>'Current Individual SalaryEquity'!A92</f>
        <v>82</v>
      </c>
      <c r="B80" s="70" t="str">
        <f>'Current Individual SalaryEquity'!B92</f>
        <v/>
      </c>
      <c r="C80" s="70" t="str">
        <f>'Current Individual SalaryEquity'!C92</f>
        <v/>
      </c>
      <c r="D80" s="70" t="str">
        <f>'Current Individual SalaryEquity'!D92</f>
        <v/>
      </c>
      <c r="E80" s="70" t="str">
        <f>'Current Individual SalaryEquity'!E92</f>
        <v/>
      </c>
      <c r="F80" s="70" t="str">
        <f>'Current Individual SalaryEquity'!F92</f>
        <v/>
      </c>
      <c r="G80" s="70" t="str">
        <f>'Current Individual SalaryEquity'!G92</f>
        <v/>
      </c>
      <c r="H80" s="70" t="str">
        <f>'Current Individual SalaryEquity'!H92</f>
        <v/>
      </c>
      <c r="J80" s="70" t="str">
        <f>IFERROR(VLOOKUP($B80,'Additional Equity'!$B$5:$H$11,5,false),C80)</f>
        <v/>
      </c>
      <c r="K80" s="70" t="str">
        <f>IFERROR(VLOOKUP($B80,'Additional Equity'!$B$5:$H$11,6,false),D80)</f>
        <v/>
      </c>
      <c r="L80" s="70" t="str">
        <f>IFERROR(VLOOKUP($B80,'Additional Equity'!$B$5:$H$11,7,false),F80)</f>
        <v/>
      </c>
      <c r="N80" s="114" t="str">
        <f t="array" ref="N80">INDEX('Equity Formula'!B$9:C$18,MATCH(J80,'Equity Formula'!B$9:B$18,0),2)*INDEX('Equity Formula'!E$9:F$12,MATCH(K80,'Equity Formula'!E$9:E$12,0),2)</f>
        <v>#N/A</v>
      </c>
      <c r="O80" s="118" t="str">
        <f t="array" ref="O80">(N80/Q80)*INDEX('Equity Formula'!E$25:F$31,MATCH(L80,'Equity Formula'!E$25:E$31,0),2)</f>
        <v>#N/A</v>
      </c>
      <c r="P80" s="120" t="str">
        <f t="array" ref="P80">INDEX('Equity Formula'!B$25:C$28,MATCH(G80,'Equity Formula'!B$25:B$28,0),2)</f>
        <v>#N/A</v>
      </c>
      <c r="Q80" s="121" t="str">
        <f t="array" ref="Q80">INDEX('Equity Formula'!H$9:I$15,MATCH(H80,'Equity Formula'!H$9:H$15,0),2)</f>
        <v>#N/A</v>
      </c>
      <c r="R80" s="82">
        <f t="shared" si="1"/>
        <v>0</v>
      </c>
    </row>
    <row r="81">
      <c r="A81" s="101">
        <f>'Current Individual SalaryEquity'!A93</f>
        <v>83</v>
      </c>
      <c r="B81" s="70" t="str">
        <f>'Current Individual SalaryEquity'!B93</f>
        <v/>
      </c>
      <c r="C81" s="70" t="str">
        <f>'Current Individual SalaryEquity'!C93</f>
        <v/>
      </c>
      <c r="D81" s="70" t="str">
        <f>'Current Individual SalaryEquity'!D93</f>
        <v/>
      </c>
      <c r="E81" s="70" t="str">
        <f>'Current Individual SalaryEquity'!E93</f>
        <v/>
      </c>
      <c r="F81" s="70" t="str">
        <f>'Current Individual SalaryEquity'!F93</f>
        <v/>
      </c>
      <c r="G81" s="70" t="str">
        <f>'Current Individual SalaryEquity'!G93</f>
        <v/>
      </c>
      <c r="H81" s="70" t="str">
        <f>'Current Individual SalaryEquity'!H93</f>
        <v/>
      </c>
      <c r="J81" s="70" t="str">
        <f>IFERROR(VLOOKUP($B81,'Additional Equity'!$B$5:$H$11,5,false),C81)</f>
        <v/>
      </c>
      <c r="K81" s="70" t="str">
        <f>IFERROR(VLOOKUP($B81,'Additional Equity'!$B$5:$H$11,6,false),D81)</f>
        <v/>
      </c>
      <c r="L81" s="70" t="str">
        <f>IFERROR(VLOOKUP($B81,'Additional Equity'!$B$5:$H$11,7,false),F81)</f>
        <v/>
      </c>
      <c r="N81" s="114" t="str">
        <f t="array" ref="N81">INDEX('Equity Formula'!B$9:C$18,MATCH(J81,'Equity Formula'!B$9:B$18,0),2)*INDEX('Equity Formula'!E$9:F$12,MATCH(K81,'Equity Formula'!E$9:E$12,0),2)</f>
        <v>#N/A</v>
      </c>
      <c r="O81" s="118" t="str">
        <f t="array" ref="O81">(N81/Q81)*INDEX('Equity Formula'!E$25:F$31,MATCH(L81,'Equity Formula'!E$25:E$31,0),2)</f>
        <v>#N/A</v>
      </c>
      <c r="P81" s="120" t="str">
        <f t="array" ref="P81">INDEX('Equity Formula'!B$25:C$28,MATCH(G81,'Equity Formula'!B$25:B$28,0),2)</f>
        <v>#N/A</v>
      </c>
      <c r="Q81" s="121" t="str">
        <f t="array" ref="Q81">INDEX('Equity Formula'!H$9:I$15,MATCH(H81,'Equity Formula'!H$9:H$15,0),2)</f>
        <v>#N/A</v>
      </c>
      <c r="R81" s="82">
        <f t="shared" si="1"/>
        <v>0</v>
      </c>
    </row>
    <row r="82">
      <c r="A82" s="101">
        <f>'Current Individual SalaryEquity'!A94</f>
        <v>84</v>
      </c>
      <c r="B82" s="70" t="str">
        <f>'Current Individual SalaryEquity'!B94</f>
        <v/>
      </c>
      <c r="C82" s="70" t="str">
        <f>'Current Individual SalaryEquity'!C94</f>
        <v/>
      </c>
      <c r="D82" s="70" t="str">
        <f>'Current Individual SalaryEquity'!D94</f>
        <v/>
      </c>
      <c r="E82" s="70" t="str">
        <f>'Current Individual SalaryEquity'!E94</f>
        <v/>
      </c>
      <c r="F82" s="70" t="str">
        <f>'Current Individual SalaryEquity'!F94</f>
        <v/>
      </c>
      <c r="G82" s="70" t="str">
        <f>'Current Individual SalaryEquity'!G94</f>
        <v/>
      </c>
      <c r="H82" s="70" t="str">
        <f>'Current Individual SalaryEquity'!H94</f>
        <v/>
      </c>
      <c r="J82" s="70" t="str">
        <f>IFERROR(VLOOKUP($B82,'Additional Equity'!$B$5:$H$11,5,false),C82)</f>
        <v/>
      </c>
      <c r="K82" s="70" t="str">
        <f>IFERROR(VLOOKUP($B82,'Additional Equity'!$B$5:$H$11,6,false),D82)</f>
        <v/>
      </c>
      <c r="L82" s="70" t="str">
        <f>IFERROR(VLOOKUP($B82,'Additional Equity'!$B$5:$H$11,7,false),F82)</f>
        <v/>
      </c>
      <c r="N82" s="114" t="str">
        <f t="array" ref="N82">INDEX('Equity Formula'!B$9:C$18,MATCH(J82,'Equity Formula'!B$9:B$18,0),2)*INDEX('Equity Formula'!E$9:F$12,MATCH(K82,'Equity Formula'!E$9:E$12,0),2)</f>
        <v>#N/A</v>
      </c>
      <c r="O82" s="118" t="str">
        <f t="array" ref="O82">(N82/Q82)*INDEX('Equity Formula'!E$25:F$31,MATCH(L82,'Equity Formula'!E$25:E$31,0),2)</f>
        <v>#N/A</v>
      </c>
      <c r="P82" s="120" t="str">
        <f t="array" ref="P82">INDEX('Equity Formula'!B$25:C$28,MATCH(G82,'Equity Formula'!B$25:B$28,0),2)</f>
        <v>#N/A</v>
      </c>
      <c r="Q82" s="121" t="str">
        <f t="array" ref="Q82">INDEX('Equity Formula'!H$9:I$15,MATCH(H82,'Equity Formula'!H$9:H$15,0),2)</f>
        <v>#N/A</v>
      </c>
      <c r="R82" s="82">
        <f t="shared" si="1"/>
        <v>0</v>
      </c>
    </row>
    <row r="83">
      <c r="A83" s="101">
        <f>'Current Individual SalaryEquity'!A95</f>
        <v>85</v>
      </c>
      <c r="B83" s="70" t="str">
        <f>'Current Individual SalaryEquity'!B95</f>
        <v/>
      </c>
      <c r="C83" s="70" t="str">
        <f>'Current Individual SalaryEquity'!C95</f>
        <v/>
      </c>
      <c r="D83" s="70" t="str">
        <f>'Current Individual SalaryEquity'!D95</f>
        <v/>
      </c>
      <c r="E83" s="70" t="str">
        <f>'Current Individual SalaryEquity'!E95</f>
        <v/>
      </c>
      <c r="F83" s="70" t="str">
        <f>'Current Individual SalaryEquity'!F95</f>
        <v/>
      </c>
      <c r="G83" s="70" t="str">
        <f>'Current Individual SalaryEquity'!G95</f>
        <v/>
      </c>
      <c r="H83" s="70" t="str">
        <f>'Current Individual SalaryEquity'!H95</f>
        <v/>
      </c>
      <c r="J83" s="70" t="str">
        <f>IFERROR(VLOOKUP($B83,'Additional Equity'!$B$5:$H$11,5,false),C83)</f>
        <v/>
      </c>
      <c r="K83" s="70" t="str">
        <f>IFERROR(VLOOKUP($B83,'Additional Equity'!$B$5:$H$11,6,false),D83)</f>
        <v/>
      </c>
      <c r="L83" s="70" t="str">
        <f>IFERROR(VLOOKUP($B83,'Additional Equity'!$B$5:$H$11,7,false),F83)</f>
        <v/>
      </c>
      <c r="N83" s="114" t="str">
        <f t="array" ref="N83">INDEX('Equity Formula'!B$9:C$18,MATCH(J83,'Equity Formula'!B$9:B$18,0),2)*INDEX('Equity Formula'!E$9:F$12,MATCH(K83,'Equity Formula'!E$9:E$12,0),2)</f>
        <v>#N/A</v>
      </c>
      <c r="O83" s="118" t="str">
        <f t="array" ref="O83">(N83/Q83)*INDEX('Equity Formula'!E$25:F$31,MATCH(L83,'Equity Formula'!E$25:E$31,0),2)</f>
        <v>#N/A</v>
      </c>
      <c r="P83" s="120" t="str">
        <f t="array" ref="P83">INDEX('Equity Formula'!B$25:C$28,MATCH(G83,'Equity Formula'!B$25:B$28,0),2)</f>
        <v>#N/A</v>
      </c>
      <c r="Q83" s="121" t="str">
        <f t="array" ref="Q83">INDEX('Equity Formula'!H$9:I$15,MATCH(H83,'Equity Formula'!H$9:H$15,0),2)</f>
        <v>#N/A</v>
      </c>
      <c r="R83" s="82">
        <f t="shared" si="1"/>
        <v>0</v>
      </c>
    </row>
    <row r="84">
      <c r="A84" s="101">
        <f>'Current Individual SalaryEquity'!A96</f>
        <v>86</v>
      </c>
      <c r="B84" s="70" t="str">
        <f>'Current Individual SalaryEquity'!B96</f>
        <v/>
      </c>
      <c r="C84" s="70" t="str">
        <f>'Current Individual SalaryEquity'!C96</f>
        <v/>
      </c>
      <c r="D84" s="70" t="str">
        <f>'Current Individual SalaryEquity'!D96</f>
        <v/>
      </c>
      <c r="E84" s="70" t="str">
        <f>'Current Individual SalaryEquity'!E96</f>
        <v/>
      </c>
      <c r="F84" s="70" t="str">
        <f>'Current Individual SalaryEquity'!F96</f>
        <v/>
      </c>
      <c r="G84" s="70" t="str">
        <f>'Current Individual SalaryEquity'!G96</f>
        <v/>
      </c>
      <c r="H84" s="70" t="str">
        <f>'Current Individual SalaryEquity'!H96</f>
        <v/>
      </c>
      <c r="J84" s="70" t="str">
        <f>IFERROR(VLOOKUP($B84,'Additional Equity'!$B$5:$H$11,5,false),C84)</f>
        <v/>
      </c>
      <c r="K84" s="70" t="str">
        <f>IFERROR(VLOOKUP($B84,'Additional Equity'!$B$5:$H$11,6,false),D84)</f>
        <v/>
      </c>
      <c r="L84" s="70" t="str">
        <f>IFERROR(VLOOKUP($B84,'Additional Equity'!$B$5:$H$11,7,false),F84)</f>
        <v/>
      </c>
      <c r="N84" s="114" t="str">
        <f t="array" ref="N84">INDEX('Equity Formula'!B$9:C$18,MATCH(J84,'Equity Formula'!B$9:B$18,0),2)*INDEX('Equity Formula'!E$9:F$12,MATCH(K84,'Equity Formula'!E$9:E$12,0),2)</f>
        <v>#N/A</v>
      </c>
      <c r="O84" s="118" t="str">
        <f t="array" ref="O84">(N84/Q84)*INDEX('Equity Formula'!E$25:F$31,MATCH(L84,'Equity Formula'!E$25:E$31,0),2)</f>
        <v>#N/A</v>
      </c>
      <c r="P84" s="120" t="str">
        <f t="array" ref="P84">INDEX('Equity Formula'!B$25:C$28,MATCH(G84,'Equity Formula'!B$25:B$28,0),2)</f>
        <v>#N/A</v>
      </c>
      <c r="Q84" s="121" t="str">
        <f t="array" ref="Q84">INDEX('Equity Formula'!H$9:I$15,MATCH(H84,'Equity Formula'!H$9:H$15,0),2)</f>
        <v>#N/A</v>
      </c>
      <c r="R84" s="82">
        <f t="shared" si="1"/>
        <v>0</v>
      </c>
    </row>
    <row r="85">
      <c r="A85" s="101">
        <f>'Current Individual SalaryEquity'!A97</f>
        <v>87</v>
      </c>
      <c r="B85" s="70" t="str">
        <f>'Current Individual SalaryEquity'!B97</f>
        <v/>
      </c>
      <c r="C85" s="70" t="str">
        <f>'Current Individual SalaryEquity'!C97</f>
        <v/>
      </c>
      <c r="D85" s="70" t="str">
        <f>'Current Individual SalaryEquity'!D97</f>
        <v/>
      </c>
      <c r="E85" s="70" t="str">
        <f>'Current Individual SalaryEquity'!E97</f>
        <v/>
      </c>
      <c r="F85" s="70" t="str">
        <f>'Current Individual SalaryEquity'!F97</f>
        <v/>
      </c>
      <c r="G85" s="70" t="str">
        <f>'Current Individual SalaryEquity'!G97</f>
        <v/>
      </c>
      <c r="H85" s="70" t="str">
        <f>'Current Individual SalaryEquity'!H97</f>
        <v/>
      </c>
      <c r="J85" s="70" t="str">
        <f>IFERROR(VLOOKUP($B85,'Additional Equity'!$B$5:$H$11,5,false),C85)</f>
        <v/>
      </c>
      <c r="K85" s="70" t="str">
        <f>IFERROR(VLOOKUP($B85,'Additional Equity'!$B$5:$H$11,6,false),D85)</f>
        <v/>
      </c>
      <c r="L85" s="70" t="str">
        <f>IFERROR(VLOOKUP($B85,'Additional Equity'!$B$5:$H$11,7,false),F85)</f>
        <v/>
      </c>
      <c r="N85" s="114" t="str">
        <f t="array" ref="N85">INDEX('Equity Formula'!B$9:C$18,MATCH(J85,'Equity Formula'!B$9:B$18,0),2)*INDEX('Equity Formula'!E$9:F$12,MATCH(K85,'Equity Formula'!E$9:E$12,0),2)</f>
        <v>#N/A</v>
      </c>
      <c r="O85" s="118" t="str">
        <f t="array" ref="O85">(N85/Q85)*INDEX('Equity Formula'!E$25:F$31,MATCH(L85,'Equity Formula'!E$25:E$31,0),2)</f>
        <v>#N/A</v>
      </c>
      <c r="P85" s="120" t="str">
        <f t="array" ref="P85">INDEX('Equity Formula'!B$25:C$28,MATCH(G85,'Equity Formula'!B$25:B$28,0),2)</f>
        <v>#N/A</v>
      </c>
      <c r="Q85" s="121" t="str">
        <f t="array" ref="Q85">INDEX('Equity Formula'!H$9:I$15,MATCH(H85,'Equity Formula'!H$9:H$15,0),2)</f>
        <v>#N/A</v>
      </c>
      <c r="R85" s="82">
        <f t="shared" si="1"/>
        <v>0</v>
      </c>
    </row>
    <row r="86">
      <c r="A86" s="101">
        <f>'Current Individual SalaryEquity'!A98</f>
        <v>88</v>
      </c>
      <c r="B86" s="70" t="str">
        <f>'Current Individual SalaryEquity'!B98</f>
        <v/>
      </c>
      <c r="C86" s="70" t="str">
        <f>'Current Individual SalaryEquity'!C98</f>
        <v/>
      </c>
      <c r="D86" s="70" t="str">
        <f>'Current Individual SalaryEquity'!D98</f>
        <v/>
      </c>
      <c r="E86" s="70" t="str">
        <f>'Current Individual SalaryEquity'!E98</f>
        <v/>
      </c>
      <c r="F86" s="70" t="str">
        <f>'Current Individual SalaryEquity'!F98</f>
        <v/>
      </c>
      <c r="G86" s="70" t="str">
        <f>'Current Individual SalaryEquity'!G98</f>
        <v/>
      </c>
      <c r="H86" s="70" t="str">
        <f>'Current Individual SalaryEquity'!H98</f>
        <v/>
      </c>
      <c r="J86" s="70" t="str">
        <f>IFERROR(VLOOKUP($B86,'Additional Equity'!$B$5:$H$11,5,false),C86)</f>
        <v/>
      </c>
      <c r="K86" s="70" t="str">
        <f>IFERROR(VLOOKUP($B86,'Additional Equity'!$B$5:$H$11,6,false),D86)</f>
        <v/>
      </c>
      <c r="L86" s="70" t="str">
        <f>IFERROR(VLOOKUP($B86,'Additional Equity'!$B$5:$H$11,7,false),F86)</f>
        <v/>
      </c>
      <c r="N86" s="114" t="str">
        <f t="array" ref="N86">INDEX('Equity Formula'!B$9:C$18,MATCH(J86,'Equity Formula'!B$9:B$18,0),2)*INDEX('Equity Formula'!E$9:F$12,MATCH(K86,'Equity Formula'!E$9:E$12,0),2)</f>
        <v>#N/A</v>
      </c>
      <c r="O86" s="118" t="str">
        <f t="array" ref="O86">(N86/Q86)*INDEX('Equity Formula'!E$25:F$31,MATCH(L86,'Equity Formula'!E$25:E$31,0),2)</f>
        <v>#N/A</v>
      </c>
      <c r="P86" s="120" t="str">
        <f t="array" ref="P86">INDEX('Equity Formula'!B$25:C$28,MATCH(G86,'Equity Formula'!B$25:B$28,0),2)</f>
        <v>#N/A</v>
      </c>
      <c r="Q86" s="121" t="str">
        <f t="array" ref="Q86">INDEX('Equity Formula'!H$9:I$15,MATCH(H86,'Equity Formula'!H$9:H$15,0),2)</f>
        <v>#N/A</v>
      </c>
      <c r="R86" s="82">
        <f t="shared" si="1"/>
        <v>0</v>
      </c>
    </row>
    <row r="87">
      <c r="A87" s="101">
        <f>'Current Individual SalaryEquity'!A99</f>
        <v>89</v>
      </c>
      <c r="B87" s="70" t="str">
        <f>'Current Individual SalaryEquity'!B99</f>
        <v/>
      </c>
      <c r="C87" s="70" t="str">
        <f>'Current Individual SalaryEquity'!C99</f>
        <v/>
      </c>
      <c r="D87" s="70" t="str">
        <f>'Current Individual SalaryEquity'!D99</f>
        <v/>
      </c>
      <c r="E87" s="70" t="str">
        <f>'Current Individual SalaryEquity'!E99</f>
        <v/>
      </c>
      <c r="F87" s="70" t="str">
        <f>'Current Individual SalaryEquity'!F99</f>
        <v/>
      </c>
      <c r="G87" s="70" t="str">
        <f>'Current Individual SalaryEquity'!G99</f>
        <v/>
      </c>
      <c r="H87" s="70" t="str">
        <f>'Current Individual SalaryEquity'!H99</f>
        <v/>
      </c>
      <c r="J87" s="70" t="str">
        <f>IFERROR(VLOOKUP($B87,'Additional Equity'!$B$5:$H$11,5,false),C87)</f>
        <v/>
      </c>
      <c r="K87" s="70" t="str">
        <f>IFERROR(VLOOKUP($B87,'Additional Equity'!$B$5:$H$11,6,false),D87)</f>
        <v/>
      </c>
      <c r="L87" s="70" t="str">
        <f>IFERROR(VLOOKUP($B87,'Additional Equity'!$B$5:$H$11,7,false),F87)</f>
        <v/>
      </c>
      <c r="N87" s="114" t="str">
        <f t="array" ref="N87">INDEX('Equity Formula'!B$9:C$18,MATCH(J87,'Equity Formula'!B$9:B$18,0),2)*INDEX('Equity Formula'!E$9:F$12,MATCH(K87,'Equity Formula'!E$9:E$12,0),2)</f>
        <v>#N/A</v>
      </c>
      <c r="O87" s="118" t="str">
        <f t="array" ref="O87">(N87/Q87)*INDEX('Equity Formula'!E$25:F$31,MATCH(L87,'Equity Formula'!E$25:E$31,0),2)</f>
        <v>#N/A</v>
      </c>
      <c r="P87" s="120" t="str">
        <f t="array" ref="P87">INDEX('Equity Formula'!B$25:C$28,MATCH(G87,'Equity Formula'!B$25:B$28,0),2)</f>
        <v>#N/A</v>
      </c>
      <c r="Q87" s="121" t="str">
        <f t="array" ref="Q87">INDEX('Equity Formula'!H$9:I$15,MATCH(H87,'Equity Formula'!H$9:H$15,0),2)</f>
        <v>#N/A</v>
      </c>
      <c r="R87" s="82">
        <f t="shared" si="1"/>
        <v>0</v>
      </c>
    </row>
    <row r="88">
      <c r="A88" s="101">
        <f>'Current Individual SalaryEquity'!A100</f>
        <v>90</v>
      </c>
      <c r="B88" s="70" t="str">
        <f>'Current Individual SalaryEquity'!B100</f>
        <v/>
      </c>
      <c r="C88" s="70" t="str">
        <f>'Current Individual SalaryEquity'!C100</f>
        <v/>
      </c>
      <c r="D88" s="70" t="str">
        <f>'Current Individual SalaryEquity'!D100</f>
        <v/>
      </c>
      <c r="E88" s="70" t="str">
        <f>'Current Individual SalaryEquity'!E100</f>
        <v/>
      </c>
      <c r="F88" s="70" t="str">
        <f>'Current Individual SalaryEquity'!F100</f>
        <v/>
      </c>
      <c r="G88" s="70" t="str">
        <f>'Current Individual SalaryEquity'!G100</f>
        <v/>
      </c>
      <c r="H88" s="70" t="str">
        <f>'Current Individual SalaryEquity'!H100</f>
        <v/>
      </c>
      <c r="J88" s="70" t="str">
        <f>IFERROR(VLOOKUP($B88,'Additional Equity'!$B$5:$H$11,5,false),C88)</f>
        <v/>
      </c>
      <c r="K88" s="70" t="str">
        <f>IFERROR(VLOOKUP($B88,'Additional Equity'!$B$5:$H$11,6,false),D88)</f>
        <v/>
      </c>
      <c r="L88" s="70" t="str">
        <f>IFERROR(VLOOKUP($B88,'Additional Equity'!$B$5:$H$11,7,false),F88)</f>
        <v/>
      </c>
      <c r="N88" s="114" t="str">
        <f t="array" ref="N88">INDEX('Equity Formula'!B$9:C$18,MATCH(J88,'Equity Formula'!B$9:B$18,0),2)*INDEX('Equity Formula'!E$9:F$12,MATCH(K88,'Equity Formula'!E$9:E$12,0),2)</f>
        <v>#N/A</v>
      </c>
      <c r="O88" s="118" t="str">
        <f t="array" ref="O88">(N88/Q88)*INDEX('Equity Formula'!E$25:F$31,MATCH(L88,'Equity Formula'!E$25:E$31,0),2)</f>
        <v>#N/A</v>
      </c>
      <c r="P88" s="120" t="str">
        <f t="array" ref="P88">INDEX('Equity Formula'!B$25:C$28,MATCH(G88,'Equity Formula'!B$25:B$28,0),2)</f>
        <v>#N/A</v>
      </c>
      <c r="Q88" s="121" t="str">
        <f t="array" ref="Q88">INDEX('Equity Formula'!H$9:I$15,MATCH(H88,'Equity Formula'!H$9:H$15,0),2)</f>
        <v>#N/A</v>
      </c>
      <c r="R88" s="82">
        <f t="shared" si="1"/>
        <v>0</v>
      </c>
    </row>
    <row r="89">
      <c r="A89" s="101">
        <f>'Current Individual SalaryEquity'!A101</f>
        <v>91</v>
      </c>
      <c r="B89" s="70" t="str">
        <f>'Current Individual SalaryEquity'!B101</f>
        <v/>
      </c>
      <c r="C89" s="70" t="str">
        <f>'Current Individual SalaryEquity'!C101</f>
        <v/>
      </c>
      <c r="D89" s="70" t="str">
        <f>'Current Individual SalaryEquity'!D101</f>
        <v/>
      </c>
      <c r="E89" s="70" t="str">
        <f>'Current Individual SalaryEquity'!E101</f>
        <v/>
      </c>
      <c r="F89" s="70" t="str">
        <f>'Current Individual SalaryEquity'!F101</f>
        <v/>
      </c>
      <c r="G89" s="70" t="str">
        <f>'Current Individual SalaryEquity'!G101</f>
        <v/>
      </c>
      <c r="H89" s="70" t="str">
        <f>'Current Individual SalaryEquity'!H101</f>
        <v/>
      </c>
      <c r="J89" s="70" t="str">
        <f>IFERROR(VLOOKUP($B89,'Additional Equity'!$B$5:$H$11,5,false),C89)</f>
        <v/>
      </c>
      <c r="K89" s="70" t="str">
        <f>IFERROR(VLOOKUP($B89,'Additional Equity'!$B$5:$H$11,6,false),D89)</f>
        <v/>
      </c>
      <c r="L89" s="70" t="str">
        <f>IFERROR(VLOOKUP($B89,'Additional Equity'!$B$5:$H$11,7,false),F89)</f>
        <v/>
      </c>
      <c r="N89" s="114" t="str">
        <f t="array" ref="N89">INDEX('Equity Formula'!B$9:C$18,MATCH(J89,'Equity Formula'!B$9:B$18,0),2)*INDEX('Equity Formula'!E$9:F$12,MATCH(K89,'Equity Formula'!E$9:E$12,0),2)</f>
        <v>#N/A</v>
      </c>
      <c r="O89" s="118" t="str">
        <f t="array" ref="O89">(N89/Q89)*INDEX('Equity Formula'!E$25:F$31,MATCH(L89,'Equity Formula'!E$25:E$31,0),2)</f>
        <v>#N/A</v>
      </c>
      <c r="P89" s="120" t="str">
        <f t="array" ref="P89">INDEX('Equity Formula'!B$25:C$28,MATCH(G89,'Equity Formula'!B$25:B$28,0),2)</f>
        <v>#N/A</v>
      </c>
      <c r="Q89" s="121" t="str">
        <f t="array" ref="Q89">INDEX('Equity Formula'!H$9:I$15,MATCH(H89,'Equity Formula'!H$9:H$15,0),2)</f>
        <v>#N/A</v>
      </c>
      <c r="R89" s="82">
        <f t="shared" si="1"/>
        <v>0</v>
      </c>
    </row>
    <row r="90">
      <c r="A90" s="101">
        <f>'Current Individual SalaryEquity'!A102</f>
        <v>92</v>
      </c>
      <c r="B90" s="70" t="str">
        <f>'Current Individual SalaryEquity'!B102</f>
        <v/>
      </c>
      <c r="C90" s="70" t="str">
        <f>'Current Individual SalaryEquity'!C102</f>
        <v/>
      </c>
      <c r="D90" s="70" t="str">
        <f>'Current Individual SalaryEquity'!D102</f>
        <v/>
      </c>
      <c r="E90" s="70" t="str">
        <f>'Current Individual SalaryEquity'!E102</f>
        <v/>
      </c>
      <c r="F90" s="70" t="str">
        <f>'Current Individual SalaryEquity'!F102</f>
        <v/>
      </c>
      <c r="G90" s="70" t="str">
        <f>'Current Individual SalaryEquity'!G102</f>
        <v/>
      </c>
      <c r="H90" s="70" t="str">
        <f>'Current Individual SalaryEquity'!H102</f>
        <v/>
      </c>
      <c r="J90" s="70" t="str">
        <f>IFERROR(VLOOKUP($B90,'Additional Equity'!$B$5:$H$11,5,false),C90)</f>
        <v/>
      </c>
      <c r="K90" s="70" t="str">
        <f>IFERROR(VLOOKUP($B90,'Additional Equity'!$B$5:$H$11,6,false),D90)</f>
        <v/>
      </c>
      <c r="L90" s="70" t="str">
        <f>IFERROR(VLOOKUP($B90,'Additional Equity'!$B$5:$H$11,7,false),F90)</f>
        <v/>
      </c>
      <c r="N90" s="114" t="str">
        <f t="array" ref="N90">INDEX('Equity Formula'!B$9:C$18,MATCH(J90,'Equity Formula'!B$9:B$18,0),2)*INDEX('Equity Formula'!E$9:F$12,MATCH(K90,'Equity Formula'!E$9:E$12,0),2)</f>
        <v>#N/A</v>
      </c>
      <c r="O90" s="118" t="str">
        <f t="array" ref="O90">(N90/Q90)*INDEX('Equity Formula'!E$25:F$31,MATCH(L90,'Equity Formula'!E$25:E$31,0),2)</f>
        <v>#N/A</v>
      </c>
      <c r="P90" s="120" t="str">
        <f t="array" ref="P90">INDEX('Equity Formula'!B$25:C$28,MATCH(G90,'Equity Formula'!B$25:B$28,0),2)</f>
        <v>#N/A</v>
      </c>
      <c r="Q90" s="121" t="str">
        <f t="array" ref="Q90">INDEX('Equity Formula'!H$9:I$15,MATCH(H90,'Equity Formula'!H$9:H$15,0),2)</f>
        <v>#N/A</v>
      </c>
      <c r="R90" s="82">
        <f t="shared" si="1"/>
        <v>0</v>
      </c>
    </row>
    <row r="91">
      <c r="A91" s="101">
        <f>'Current Individual SalaryEquity'!A103</f>
        <v>93</v>
      </c>
      <c r="B91" s="70" t="str">
        <f>'Current Individual SalaryEquity'!B103</f>
        <v/>
      </c>
      <c r="C91" s="70" t="str">
        <f>'Current Individual SalaryEquity'!C103</f>
        <v/>
      </c>
      <c r="D91" s="70" t="str">
        <f>'Current Individual SalaryEquity'!D103</f>
        <v/>
      </c>
      <c r="E91" s="70" t="str">
        <f>'Current Individual SalaryEquity'!E103</f>
        <v/>
      </c>
      <c r="F91" s="70" t="str">
        <f>'Current Individual SalaryEquity'!F103</f>
        <v/>
      </c>
      <c r="G91" s="70" t="str">
        <f>'Current Individual SalaryEquity'!G103</f>
        <v/>
      </c>
      <c r="H91" s="70" t="str">
        <f>'Current Individual SalaryEquity'!H103</f>
        <v/>
      </c>
      <c r="J91" s="70" t="str">
        <f>IFERROR(VLOOKUP($B91,'Additional Equity'!$B$5:$H$11,5,false),C91)</f>
        <v/>
      </c>
      <c r="K91" s="70" t="str">
        <f>IFERROR(VLOOKUP($B91,'Additional Equity'!$B$5:$H$11,6,false),D91)</f>
        <v/>
      </c>
      <c r="L91" s="70" t="str">
        <f>IFERROR(VLOOKUP($B91,'Additional Equity'!$B$5:$H$11,7,false),F91)</f>
        <v/>
      </c>
      <c r="N91" s="114" t="str">
        <f t="array" ref="N91">INDEX('Equity Formula'!B$9:C$18,MATCH(J91,'Equity Formula'!B$9:B$18,0),2)*INDEX('Equity Formula'!E$9:F$12,MATCH(K91,'Equity Formula'!E$9:E$12,0),2)</f>
        <v>#N/A</v>
      </c>
      <c r="O91" s="118" t="str">
        <f t="array" ref="O91">(N91/Q91)*INDEX('Equity Formula'!E$25:F$31,MATCH(L91,'Equity Formula'!E$25:E$31,0),2)</f>
        <v>#N/A</v>
      </c>
      <c r="P91" s="120" t="str">
        <f t="array" ref="P91">INDEX('Equity Formula'!B$25:C$28,MATCH(G91,'Equity Formula'!B$25:B$28,0),2)</f>
        <v>#N/A</v>
      </c>
      <c r="Q91" s="121" t="str">
        <f t="array" ref="Q91">INDEX('Equity Formula'!H$9:I$15,MATCH(H91,'Equity Formula'!H$9:H$15,0),2)</f>
        <v>#N/A</v>
      </c>
      <c r="R91" s="82">
        <f t="shared" si="1"/>
        <v>0</v>
      </c>
    </row>
    <row r="92">
      <c r="A92" s="101">
        <f>'Current Individual SalaryEquity'!A104</f>
        <v>94</v>
      </c>
      <c r="B92" s="70" t="str">
        <f>'Current Individual SalaryEquity'!B104</f>
        <v/>
      </c>
      <c r="C92" s="70" t="str">
        <f>'Current Individual SalaryEquity'!C104</f>
        <v/>
      </c>
      <c r="D92" s="70" t="str">
        <f>'Current Individual SalaryEquity'!D104</f>
        <v/>
      </c>
      <c r="E92" s="70" t="str">
        <f>'Current Individual SalaryEquity'!E104</f>
        <v/>
      </c>
      <c r="F92" s="70" t="str">
        <f>'Current Individual SalaryEquity'!F104</f>
        <v/>
      </c>
      <c r="G92" s="70" t="str">
        <f>'Current Individual SalaryEquity'!G104</f>
        <v/>
      </c>
      <c r="H92" s="70" t="str">
        <f>'Current Individual SalaryEquity'!H104</f>
        <v/>
      </c>
      <c r="J92" s="70" t="str">
        <f>IFERROR(VLOOKUP($B92,'Additional Equity'!$B$5:$H$11,5,false),C92)</f>
        <v/>
      </c>
      <c r="K92" s="70" t="str">
        <f>IFERROR(VLOOKUP($B92,'Additional Equity'!$B$5:$H$11,6,false),D92)</f>
        <v/>
      </c>
      <c r="L92" s="70" t="str">
        <f>IFERROR(VLOOKUP($B92,'Additional Equity'!$B$5:$H$11,7,false),F92)</f>
        <v/>
      </c>
      <c r="N92" s="114" t="str">
        <f t="array" ref="N92">INDEX('Equity Formula'!B$9:C$18,MATCH(J92,'Equity Formula'!B$9:B$18,0),2)*INDEX('Equity Formula'!E$9:F$12,MATCH(K92,'Equity Formula'!E$9:E$12,0),2)</f>
        <v>#N/A</v>
      </c>
      <c r="O92" s="118" t="str">
        <f t="array" ref="O92">(N92/Q92)*INDEX('Equity Formula'!E$25:F$31,MATCH(L92,'Equity Formula'!E$25:E$31,0),2)</f>
        <v>#N/A</v>
      </c>
      <c r="P92" s="120" t="str">
        <f t="array" ref="P92">INDEX('Equity Formula'!B$25:C$28,MATCH(G92,'Equity Formula'!B$25:B$28,0),2)</f>
        <v>#N/A</v>
      </c>
      <c r="Q92" s="121" t="str">
        <f t="array" ref="Q92">INDEX('Equity Formula'!H$9:I$15,MATCH(H92,'Equity Formula'!H$9:H$15,0),2)</f>
        <v>#N/A</v>
      </c>
      <c r="R92" s="82">
        <f t="shared" si="1"/>
        <v>0</v>
      </c>
    </row>
    <row r="93">
      <c r="A93" s="101">
        <f>'Current Individual SalaryEquity'!A105</f>
        <v>95</v>
      </c>
      <c r="B93" s="70" t="str">
        <f>'Current Individual SalaryEquity'!B105</f>
        <v/>
      </c>
      <c r="C93" s="70" t="str">
        <f>'Current Individual SalaryEquity'!C105</f>
        <v/>
      </c>
      <c r="D93" s="70" t="str">
        <f>'Current Individual SalaryEquity'!D105</f>
        <v/>
      </c>
      <c r="E93" s="70" t="str">
        <f>'Current Individual SalaryEquity'!E105</f>
        <v/>
      </c>
      <c r="F93" s="70" t="str">
        <f>'Current Individual SalaryEquity'!F105</f>
        <v/>
      </c>
      <c r="G93" s="70" t="str">
        <f>'Current Individual SalaryEquity'!G105</f>
        <v/>
      </c>
      <c r="H93" s="70" t="str">
        <f>'Current Individual SalaryEquity'!H105</f>
        <v/>
      </c>
      <c r="J93" s="70" t="str">
        <f>IFERROR(VLOOKUP($B93,'Additional Equity'!$B$5:$H$11,5,false),C93)</f>
        <v/>
      </c>
      <c r="K93" s="70" t="str">
        <f>IFERROR(VLOOKUP($B93,'Additional Equity'!$B$5:$H$11,6,false),D93)</f>
        <v/>
      </c>
      <c r="L93" s="70" t="str">
        <f>IFERROR(VLOOKUP($B93,'Additional Equity'!$B$5:$H$11,7,false),F93)</f>
        <v/>
      </c>
      <c r="N93" s="114" t="str">
        <f t="array" ref="N93">INDEX('Equity Formula'!B$9:C$18,MATCH(J93,'Equity Formula'!B$9:B$18,0),2)*INDEX('Equity Formula'!E$9:F$12,MATCH(K93,'Equity Formula'!E$9:E$12,0),2)</f>
        <v>#N/A</v>
      </c>
      <c r="O93" s="118" t="str">
        <f t="array" ref="O93">(N93/Q93)*INDEX('Equity Formula'!E$25:F$31,MATCH(L93,'Equity Formula'!E$25:E$31,0),2)</f>
        <v>#N/A</v>
      </c>
      <c r="P93" s="120" t="str">
        <f t="array" ref="P93">INDEX('Equity Formula'!B$25:C$28,MATCH(G93,'Equity Formula'!B$25:B$28,0),2)</f>
        <v>#N/A</v>
      </c>
      <c r="Q93" s="121" t="str">
        <f t="array" ref="Q93">INDEX('Equity Formula'!H$9:I$15,MATCH(H93,'Equity Formula'!H$9:H$15,0),2)</f>
        <v>#N/A</v>
      </c>
      <c r="R93" s="82">
        <f t="shared" si="1"/>
        <v>0</v>
      </c>
    </row>
    <row r="94">
      <c r="A94" s="101">
        <f>'Current Individual SalaryEquity'!A106</f>
        <v>96</v>
      </c>
      <c r="B94" s="70" t="str">
        <f>'Current Individual SalaryEquity'!B106</f>
        <v/>
      </c>
      <c r="C94" s="70" t="str">
        <f>'Current Individual SalaryEquity'!C106</f>
        <v/>
      </c>
      <c r="D94" s="70" t="str">
        <f>'Current Individual SalaryEquity'!D106</f>
        <v/>
      </c>
      <c r="E94" s="70" t="str">
        <f>'Current Individual SalaryEquity'!E106</f>
        <v/>
      </c>
      <c r="F94" s="70" t="str">
        <f>'Current Individual SalaryEquity'!F106</f>
        <v/>
      </c>
      <c r="G94" s="70" t="str">
        <f>'Current Individual SalaryEquity'!G106</f>
        <v/>
      </c>
      <c r="H94" s="70" t="str">
        <f>'Current Individual SalaryEquity'!H106</f>
        <v/>
      </c>
      <c r="J94" s="70" t="str">
        <f>IFERROR(VLOOKUP($B94,'Additional Equity'!$B$5:$H$11,5,false),C94)</f>
        <v/>
      </c>
      <c r="K94" s="70" t="str">
        <f>IFERROR(VLOOKUP($B94,'Additional Equity'!$B$5:$H$11,6,false),D94)</f>
        <v/>
      </c>
      <c r="L94" s="70" t="str">
        <f>IFERROR(VLOOKUP($B94,'Additional Equity'!$B$5:$H$11,7,false),F94)</f>
        <v/>
      </c>
      <c r="N94" s="114" t="str">
        <f t="array" ref="N94">INDEX('Equity Formula'!B$9:C$18,MATCH(J94,'Equity Formula'!B$9:B$18,0),2)*INDEX('Equity Formula'!E$9:F$12,MATCH(K94,'Equity Formula'!E$9:E$12,0),2)</f>
        <v>#N/A</v>
      </c>
      <c r="O94" s="118" t="str">
        <f t="array" ref="O94">(N94/Q94)*INDEX('Equity Formula'!E$25:F$31,MATCH(L94,'Equity Formula'!E$25:E$31,0),2)</f>
        <v>#N/A</v>
      </c>
      <c r="P94" s="120" t="str">
        <f t="array" ref="P94">INDEX('Equity Formula'!B$25:C$28,MATCH(G94,'Equity Formula'!B$25:B$28,0),2)</f>
        <v>#N/A</v>
      </c>
      <c r="Q94" s="121" t="str">
        <f t="array" ref="Q94">INDEX('Equity Formula'!H$9:I$15,MATCH(H94,'Equity Formula'!H$9:H$15,0),2)</f>
        <v>#N/A</v>
      </c>
      <c r="R94" s="82">
        <f t="shared" si="1"/>
        <v>0</v>
      </c>
    </row>
    <row r="95">
      <c r="A95" s="101">
        <f>'Current Individual SalaryEquity'!A107</f>
        <v>97</v>
      </c>
      <c r="B95" s="70" t="str">
        <f>'Current Individual SalaryEquity'!B107</f>
        <v/>
      </c>
      <c r="C95" s="70" t="str">
        <f>'Current Individual SalaryEquity'!C107</f>
        <v/>
      </c>
      <c r="D95" s="70" t="str">
        <f>'Current Individual SalaryEquity'!D107</f>
        <v/>
      </c>
      <c r="E95" s="70" t="str">
        <f>'Current Individual SalaryEquity'!E107</f>
        <v/>
      </c>
      <c r="F95" s="70" t="str">
        <f>'Current Individual SalaryEquity'!F107</f>
        <v/>
      </c>
      <c r="G95" s="70" t="str">
        <f>'Current Individual SalaryEquity'!G107</f>
        <v/>
      </c>
      <c r="H95" s="70" t="str">
        <f>'Current Individual SalaryEquity'!H107</f>
        <v/>
      </c>
      <c r="J95" s="70" t="str">
        <f>IFERROR(VLOOKUP($B95,'Additional Equity'!$B$5:$H$11,5,false),C95)</f>
        <v/>
      </c>
      <c r="K95" s="70" t="str">
        <f>IFERROR(VLOOKUP($B95,'Additional Equity'!$B$5:$H$11,6,false),D95)</f>
        <v/>
      </c>
      <c r="L95" s="70" t="str">
        <f>IFERROR(VLOOKUP($B95,'Additional Equity'!$B$5:$H$11,7,false),F95)</f>
        <v/>
      </c>
      <c r="N95" s="114" t="str">
        <f t="array" ref="N95">INDEX('Equity Formula'!B$9:C$18,MATCH(J95,'Equity Formula'!B$9:B$18,0),2)*INDEX('Equity Formula'!E$9:F$12,MATCH(K95,'Equity Formula'!E$9:E$12,0),2)</f>
        <v>#N/A</v>
      </c>
      <c r="O95" s="118" t="str">
        <f t="array" ref="O95">(N95/Q95)*INDEX('Equity Formula'!E$25:F$31,MATCH(L95,'Equity Formula'!E$25:E$31,0),2)</f>
        <v>#N/A</v>
      </c>
      <c r="P95" s="120" t="str">
        <f t="array" ref="P95">INDEX('Equity Formula'!B$25:C$28,MATCH(G95,'Equity Formula'!B$25:B$28,0),2)</f>
        <v>#N/A</v>
      </c>
      <c r="Q95" s="121" t="str">
        <f t="array" ref="Q95">INDEX('Equity Formula'!H$9:I$15,MATCH(H95,'Equity Formula'!H$9:H$15,0),2)</f>
        <v>#N/A</v>
      </c>
      <c r="R95" s="82">
        <f t="shared" si="1"/>
        <v>0</v>
      </c>
    </row>
    <row r="96">
      <c r="A96" s="101">
        <f>'Current Individual SalaryEquity'!A108</f>
        <v>95</v>
      </c>
      <c r="B96" s="70" t="str">
        <f>'Current Individual SalaryEquity'!B108</f>
        <v/>
      </c>
      <c r="C96" s="70" t="str">
        <f>'Current Individual SalaryEquity'!C108</f>
        <v/>
      </c>
      <c r="D96" s="70" t="str">
        <f>'Current Individual SalaryEquity'!D108</f>
        <v/>
      </c>
      <c r="E96" s="70" t="str">
        <f>'Current Individual SalaryEquity'!E108</f>
        <v/>
      </c>
      <c r="F96" s="70" t="str">
        <f>'Current Individual SalaryEquity'!F108</f>
        <v/>
      </c>
      <c r="G96" s="70" t="str">
        <f>'Current Individual SalaryEquity'!G108</f>
        <v/>
      </c>
      <c r="H96" s="70" t="str">
        <f>'Current Individual SalaryEquity'!H108</f>
        <v/>
      </c>
      <c r="J96" s="70" t="str">
        <f>IFERROR(VLOOKUP($B96,'Additional Equity'!$B$5:$H$11,5,false),C96)</f>
        <v/>
      </c>
      <c r="K96" s="70" t="str">
        <f>IFERROR(VLOOKUP($B96,'Additional Equity'!$B$5:$H$11,6,false),D96)</f>
        <v/>
      </c>
      <c r="L96" s="70" t="str">
        <f>IFERROR(VLOOKUP($B96,'Additional Equity'!$B$5:$H$11,7,false),F96)</f>
        <v/>
      </c>
      <c r="N96" s="114" t="str">
        <f t="array" ref="N96">INDEX('Equity Formula'!B$9:C$18,MATCH(J96,'Equity Formula'!B$9:B$18,0),2)*INDEX('Equity Formula'!E$9:F$12,MATCH(K96,'Equity Formula'!E$9:E$12,0),2)</f>
        <v>#N/A</v>
      </c>
      <c r="O96" s="118" t="str">
        <f t="array" ref="O96">(N96/Q96)*INDEX('Equity Formula'!E$25:F$31,MATCH(L96,'Equity Formula'!E$25:E$31,0),2)</f>
        <v>#N/A</v>
      </c>
      <c r="P96" s="120" t="str">
        <f t="array" ref="P96">INDEX('Equity Formula'!B$25:C$28,MATCH(G96,'Equity Formula'!B$25:B$28,0),2)</f>
        <v>#N/A</v>
      </c>
      <c r="Q96" s="121" t="str">
        <f t="array" ref="Q96">INDEX('Equity Formula'!H$9:I$15,MATCH(H96,'Equity Formula'!H$9:H$15,0),2)</f>
        <v>#N/A</v>
      </c>
      <c r="R96" s="82">
        <f t="shared" si="1"/>
        <v>0</v>
      </c>
    </row>
    <row r="97">
      <c r="A97" s="101">
        <f>'Current Individual SalaryEquity'!A109</f>
        <v>96</v>
      </c>
      <c r="B97" s="70" t="str">
        <f>'Current Individual SalaryEquity'!B109</f>
        <v/>
      </c>
      <c r="C97" s="70" t="str">
        <f>'Current Individual SalaryEquity'!C109</f>
        <v/>
      </c>
      <c r="D97" s="70" t="str">
        <f>'Current Individual SalaryEquity'!D109</f>
        <v/>
      </c>
      <c r="E97" s="70" t="str">
        <f>'Current Individual SalaryEquity'!E109</f>
        <v/>
      </c>
      <c r="F97" s="70" t="str">
        <f>'Current Individual SalaryEquity'!F109</f>
        <v/>
      </c>
      <c r="G97" s="70" t="str">
        <f>'Current Individual SalaryEquity'!G109</f>
        <v/>
      </c>
      <c r="H97" s="70" t="str">
        <f>'Current Individual SalaryEquity'!H109</f>
        <v/>
      </c>
      <c r="J97" s="70" t="str">
        <f>IFERROR(VLOOKUP($B97,'Additional Equity'!$B$5:$H$11,5,false),C97)</f>
        <v/>
      </c>
      <c r="K97" s="70" t="str">
        <f>IFERROR(VLOOKUP($B97,'Additional Equity'!$B$5:$H$11,6,false),D97)</f>
        <v/>
      </c>
      <c r="L97" s="70" t="str">
        <f>IFERROR(VLOOKUP($B97,'Additional Equity'!$B$5:$H$11,7,false),F97)</f>
        <v/>
      </c>
      <c r="N97" s="114" t="str">
        <f t="array" ref="N97">INDEX('Equity Formula'!B$9:C$18,MATCH(J97,'Equity Formula'!B$9:B$18,0),2)*INDEX('Equity Formula'!E$9:F$12,MATCH(K97,'Equity Formula'!E$9:E$12,0),2)</f>
        <v>#N/A</v>
      </c>
      <c r="O97" s="118" t="str">
        <f t="array" ref="O97">(N97/Q97)*INDEX('Equity Formula'!E$25:F$31,MATCH(L97,'Equity Formula'!E$25:E$31,0),2)</f>
        <v>#N/A</v>
      </c>
      <c r="P97" s="120" t="str">
        <f t="array" ref="P97">INDEX('Equity Formula'!B$25:C$28,MATCH(G97,'Equity Formula'!B$25:B$28,0),2)</f>
        <v>#N/A</v>
      </c>
      <c r="Q97" s="121" t="str">
        <f t="array" ref="Q97">INDEX('Equity Formula'!H$9:I$15,MATCH(H97,'Equity Formula'!H$9:H$15,0),2)</f>
        <v>#N/A</v>
      </c>
      <c r="R97" s="82">
        <f t="shared" si="1"/>
        <v>0</v>
      </c>
    </row>
    <row r="98">
      <c r="A98" s="101">
        <f>'Current Individual SalaryEquity'!A110</f>
        <v>96</v>
      </c>
      <c r="B98" s="70" t="str">
        <f>'Current Individual SalaryEquity'!B110</f>
        <v/>
      </c>
      <c r="C98" s="70" t="str">
        <f>'Current Individual SalaryEquity'!C110</f>
        <v/>
      </c>
      <c r="D98" s="70" t="str">
        <f>'Current Individual SalaryEquity'!D110</f>
        <v/>
      </c>
      <c r="E98" s="70" t="str">
        <f>'Current Individual SalaryEquity'!E110</f>
        <v/>
      </c>
      <c r="F98" s="70" t="str">
        <f>'Current Individual SalaryEquity'!F110</f>
        <v/>
      </c>
      <c r="G98" s="70" t="str">
        <f>'Current Individual SalaryEquity'!G110</f>
        <v/>
      </c>
      <c r="H98" s="70" t="str">
        <f>'Current Individual SalaryEquity'!H110</f>
        <v/>
      </c>
      <c r="J98" s="70" t="str">
        <f>IFERROR(VLOOKUP($B98,'Additional Equity'!$B$5:$H$11,5,false),C98)</f>
        <v/>
      </c>
      <c r="K98" s="70" t="str">
        <f>IFERROR(VLOOKUP($B98,'Additional Equity'!$B$5:$H$11,6,false),D98)</f>
        <v/>
      </c>
      <c r="L98" s="70" t="str">
        <f>IFERROR(VLOOKUP($B98,'Additional Equity'!$B$5:$H$11,7,false),F98)</f>
        <v/>
      </c>
      <c r="N98" s="114" t="str">
        <f t="array" ref="N98">INDEX('Equity Formula'!B$9:C$18,MATCH(J98,'Equity Formula'!B$9:B$18,0),2)*INDEX('Equity Formula'!E$9:F$12,MATCH(K98,'Equity Formula'!E$9:E$12,0),2)</f>
        <v>#N/A</v>
      </c>
      <c r="O98" s="118" t="str">
        <f t="array" ref="O98">(N98/Q98)*INDEX('Equity Formula'!E$25:F$31,MATCH(L98,'Equity Formula'!E$25:E$31,0),2)</f>
        <v>#N/A</v>
      </c>
      <c r="P98" s="120" t="str">
        <f t="array" ref="P98">INDEX('Equity Formula'!B$25:C$28,MATCH(G98,'Equity Formula'!B$25:B$28,0),2)</f>
        <v>#N/A</v>
      </c>
      <c r="Q98" s="121" t="str">
        <f t="array" ref="Q98">INDEX('Equity Formula'!H$9:I$15,MATCH(H98,'Equity Formula'!H$9:H$15,0),2)</f>
        <v>#N/A</v>
      </c>
      <c r="R98" s="82">
        <f t="shared" si="1"/>
        <v>0</v>
      </c>
    </row>
    <row r="99">
      <c r="A99" s="101">
        <f>'Current Individual SalaryEquity'!A111</f>
        <v>97</v>
      </c>
      <c r="B99" s="70" t="str">
        <f>'Current Individual SalaryEquity'!B111</f>
        <v/>
      </c>
      <c r="C99" s="70" t="str">
        <f>'Current Individual SalaryEquity'!C111</f>
        <v/>
      </c>
      <c r="D99" s="70" t="str">
        <f>'Current Individual SalaryEquity'!D111</f>
        <v/>
      </c>
      <c r="E99" s="70" t="str">
        <f>'Current Individual SalaryEquity'!E111</f>
        <v/>
      </c>
      <c r="F99" s="70" t="str">
        <f>'Current Individual SalaryEquity'!F111</f>
        <v/>
      </c>
      <c r="G99" s="70" t="str">
        <f>'Current Individual SalaryEquity'!G111</f>
        <v/>
      </c>
      <c r="H99" s="70" t="str">
        <f>'Current Individual SalaryEquity'!H111</f>
        <v/>
      </c>
      <c r="J99" s="70" t="str">
        <f>IFERROR(VLOOKUP($B99,'Additional Equity'!$B$5:$H$11,5,false),C99)</f>
        <v/>
      </c>
      <c r="K99" s="70" t="str">
        <f>IFERROR(VLOOKUP($B99,'Additional Equity'!$B$5:$H$11,6,false),D99)</f>
        <v/>
      </c>
      <c r="L99" s="70" t="str">
        <f>IFERROR(VLOOKUP($B99,'Additional Equity'!$B$5:$H$11,7,false),F99)</f>
        <v/>
      </c>
      <c r="N99" s="114" t="str">
        <f t="array" ref="N99">INDEX('Equity Formula'!B$9:C$18,MATCH(J99,'Equity Formula'!B$9:B$18,0),2)*INDEX('Equity Formula'!E$9:F$12,MATCH(K99,'Equity Formula'!E$9:E$12,0),2)</f>
        <v>#N/A</v>
      </c>
      <c r="O99" s="118" t="str">
        <f t="array" ref="O99">(N99/Q99)*INDEX('Equity Formula'!E$25:F$31,MATCH(L99,'Equity Formula'!E$25:E$31,0),2)</f>
        <v>#N/A</v>
      </c>
      <c r="P99" s="120" t="str">
        <f t="array" ref="P99">INDEX('Equity Formula'!B$25:C$28,MATCH(G99,'Equity Formula'!B$25:B$28,0),2)</f>
        <v>#N/A</v>
      </c>
      <c r="Q99" s="121" t="str">
        <f t="array" ref="Q99">INDEX('Equity Formula'!H$9:I$15,MATCH(H99,'Equity Formula'!H$9:H$15,0),2)</f>
        <v>#N/A</v>
      </c>
      <c r="R99" s="82">
        <f t="shared" si="1"/>
        <v>0</v>
      </c>
    </row>
    <row r="100">
      <c r="A100" s="101">
        <f>'Current Individual SalaryEquity'!A112</f>
        <v>98</v>
      </c>
      <c r="B100" s="70" t="str">
        <f>'Current Individual SalaryEquity'!B112</f>
        <v/>
      </c>
      <c r="C100" s="70" t="str">
        <f>'Current Individual SalaryEquity'!C112</f>
        <v/>
      </c>
      <c r="D100" s="70" t="str">
        <f>'Current Individual SalaryEquity'!D112</f>
        <v/>
      </c>
      <c r="E100" s="70" t="str">
        <f>'Current Individual SalaryEquity'!E112</f>
        <v/>
      </c>
      <c r="F100" s="70" t="str">
        <f>'Current Individual SalaryEquity'!F112</f>
        <v/>
      </c>
      <c r="G100" s="70" t="str">
        <f>'Current Individual SalaryEquity'!G112</f>
        <v/>
      </c>
      <c r="H100" s="70" t="str">
        <f>'Current Individual SalaryEquity'!H112</f>
        <v/>
      </c>
      <c r="J100" s="70" t="str">
        <f>IFERROR(VLOOKUP($B100,'Additional Equity'!$B$5:$H$11,5,false),C100)</f>
        <v/>
      </c>
      <c r="K100" s="70" t="str">
        <f>IFERROR(VLOOKUP($B100,'Additional Equity'!$B$5:$H$11,6,false),D100)</f>
        <v/>
      </c>
      <c r="L100" s="70" t="str">
        <f>IFERROR(VLOOKUP($B100,'Additional Equity'!$B$5:$H$11,7,false),F100)</f>
        <v/>
      </c>
      <c r="N100" s="114" t="str">
        <f t="array" ref="N100">INDEX('Equity Formula'!B$9:C$18,MATCH(J100,'Equity Formula'!B$9:B$18,0),2)*INDEX('Equity Formula'!E$9:F$12,MATCH(K100,'Equity Formula'!E$9:E$12,0),2)</f>
        <v>#N/A</v>
      </c>
      <c r="O100" s="118" t="str">
        <f t="array" ref="O100">(N100/Q100)*INDEX('Equity Formula'!E$25:F$31,MATCH(L100,'Equity Formula'!E$25:E$31,0),2)</f>
        <v>#N/A</v>
      </c>
      <c r="P100" s="120" t="str">
        <f t="array" ref="P100">INDEX('Equity Formula'!B$25:C$28,MATCH(G100,'Equity Formula'!B$25:B$28,0),2)</f>
        <v>#N/A</v>
      </c>
      <c r="Q100" s="121" t="str">
        <f t="array" ref="Q100">INDEX('Equity Formula'!H$9:I$15,MATCH(H100,'Equity Formula'!H$9:H$15,0),2)</f>
        <v>#N/A</v>
      </c>
      <c r="R100" s="82">
        <f t="shared" si="1"/>
        <v>0</v>
      </c>
    </row>
    <row r="101">
      <c r="A101" s="101">
        <f>'Current Individual SalaryEquity'!A113</f>
        <v>99</v>
      </c>
      <c r="B101" s="70" t="str">
        <f>'Current Individual SalaryEquity'!B113</f>
        <v/>
      </c>
      <c r="C101" s="70" t="str">
        <f>'Current Individual SalaryEquity'!C113</f>
        <v/>
      </c>
      <c r="D101" s="70" t="str">
        <f>'Current Individual SalaryEquity'!D113</f>
        <v/>
      </c>
      <c r="E101" s="70" t="str">
        <f>'Current Individual SalaryEquity'!E113</f>
        <v/>
      </c>
      <c r="F101" s="70" t="str">
        <f>'Current Individual SalaryEquity'!F113</f>
        <v/>
      </c>
      <c r="G101" s="70" t="str">
        <f>'Current Individual SalaryEquity'!G113</f>
        <v/>
      </c>
      <c r="H101" s="70" t="str">
        <f>'Current Individual SalaryEquity'!H113</f>
        <v/>
      </c>
      <c r="J101" s="70" t="str">
        <f>IFERROR(VLOOKUP($B101,'Additional Equity'!$B$5:$H$11,5,false),C101)</f>
        <v/>
      </c>
      <c r="K101" s="70" t="str">
        <f>IFERROR(VLOOKUP($B101,'Additional Equity'!$B$5:$H$11,6,false),D101)</f>
        <v/>
      </c>
      <c r="L101" s="70" t="str">
        <f>IFERROR(VLOOKUP($B101,'Additional Equity'!$B$5:$H$11,7,false),F101)</f>
        <v/>
      </c>
      <c r="N101" s="114" t="str">
        <f t="array" ref="N101">INDEX('Equity Formula'!B$9:C$18,MATCH(J101,'Equity Formula'!B$9:B$18,0),2)*INDEX('Equity Formula'!E$9:F$12,MATCH(K101,'Equity Formula'!E$9:E$12,0),2)</f>
        <v>#N/A</v>
      </c>
      <c r="O101" s="118" t="str">
        <f t="array" ref="O101">(N101/Q101)*INDEX('Equity Formula'!E$25:F$31,MATCH(L101,'Equity Formula'!E$25:E$31,0),2)</f>
        <v>#N/A</v>
      </c>
      <c r="P101" s="120" t="str">
        <f t="array" ref="P101">INDEX('Equity Formula'!B$25:C$28,MATCH(G101,'Equity Formula'!B$25:B$28,0),2)</f>
        <v>#N/A</v>
      </c>
      <c r="Q101" s="121" t="str">
        <f t="array" ref="Q101">INDEX('Equity Formula'!H$9:I$15,MATCH(H101,'Equity Formula'!H$9:H$15,0),2)</f>
        <v>#N/A</v>
      </c>
      <c r="R101" s="82">
        <f t="shared" si="1"/>
        <v>0</v>
      </c>
    </row>
    <row r="102">
      <c r="A102" s="101">
        <f>'Current Individual SalaryEquity'!A114</f>
        <v>100</v>
      </c>
      <c r="B102" s="70" t="str">
        <f>'Current Individual SalaryEquity'!B114</f>
        <v/>
      </c>
      <c r="C102" s="70" t="str">
        <f>'Current Individual SalaryEquity'!C114</f>
        <v/>
      </c>
      <c r="D102" s="70" t="str">
        <f>'Current Individual SalaryEquity'!D114</f>
        <v/>
      </c>
      <c r="E102" s="70" t="str">
        <f>'Current Individual SalaryEquity'!E114</f>
        <v/>
      </c>
      <c r="F102" s="70" t="str">
        <f>'Current Individual SalaryEquity'!F114</f>
        <v/>
      </c>
      <c r="G102" s="70" t="str">
        <f>'Current Individual SalaryEquity'!G114</f>
        <v/>
      </c>
      <c r="H102" s="70" t="str">
        <f>'Current Individual SalaryEquity'!H114</f>
        <v/>
      </c>
      <c r="J102" s="70" t="str">
        <f>IFERROR(VLOOKUP($B102,'Additional Equity'!$B$5:$H$11,5,false),C102)</f>
        <v/>
      </c>
      <c r="K102" s="70" t="str">
        <f>IFERROR(VLOOKUP($B102,'Additional Equity'!$B$5:$H$11,6,false),D102)</f>
        <v/>
      </c>
      <c r="L102" s="70" t="str">
        <f>IFERROR(VLOOKUP($B102,'Additional Equity'!$B$5:$H$11,7,false),F102)</f>
        <v/>
      </c>
      <c r="N102" s="114" t="str">
        <f t="array" ref="N102">INDEX('Equity Formula'!B$9:C$18,MATCH(J102,'Equity Formula'!B$9:B$18,0),2)*INDEX('Equity Formula'!E$9:F$12,MATCH(K102,'Equity Formula'!E$9:E$12,0),2)</f>
        <v>#N/A</v>
      </c>
      <c r="O102" s="118" t="str">
        <f t="array" ref="O102">(N102/Q102)*INDEX('Equity Formula'!E$25:F$31,MATCH(L102,'Equity Formula'!E$25:E$31,0),2)</f>
        <v>#N/A</v>
      </c>
      <c r="P102" s="120" t="str">
        <f t="array" ref="P102">INDEX('Equity Formula'!B$25:C$28,MATCH(G102,'Equity Formula'!B$25:B$28,0),2)</f>
        <v>#N/A</v>
      </c>
      <c r="Q102" s="121" t="str">
        <f t="array" ref="Q102">INDEX('Equity Formula'!H$9:I$15,MATCH(H102,'Equity Formula'!H$9:H$15,0),2)</f>
        <v>#N/A</v>
      </c>
      <c r="R102" s="82">
        <f t="shared" si="1"/>
        <v>0</v>
      </c>
    </row>
    <row r="103">
      <c r="A103" s="101">
        <f>'Current Individual SalaryEquity'!A115</f>
        <v>101</v>
      </c>
      <c r="B103" s="70" t="str">
        <f>'Current Individual SalaryEquity'!B115</f>
        <v/>
      </c>
      <c r="C103" s="70" t="str">
        <f>'Current Individual SalaryEquity'!C115</f>
        <v/>
      </c>
      <c r="D103" s="70" t="str">
        <f>'Current Individual SalaryEquity'!D115</f>
        <v/>
      </c>
      <c r="E103" s="70" t="str">
        <f>'Current Individual SalaryEquity'!E115</f>
        <v/>
      </c>
      <c r="F103" s="70" t="str">
        <f>'Current Individual SalaryEquity'!F115</f>
        <v/>
      </c>
      <c r="G103" s="70" t="str">
        <f>'Current Individual SalaryEquity'!G115</f>
        <v/>
      </c>
      <c r="H103" s="70" t="str">
        <f>'Current Individual SalaryEquity'!H115</f>
        <v/>
      </c>
      <c r="J103" s="70" t="str">
        <f>IFERROR(VLOOKUP($B103,'Additional Equity'!$B$5:$H$11,5,false),C103)</f>
        <v/>
      </c>
      <c r="K103" s="70" t="str">
        <f>IFERROR(VLOOKUP($B103,'Additional Equity'!$B$5:$H$11,6,false),D103)</f>
        <v/>
      </c>
      <c r="L103" s="70" t="str">
        <f>IFERROR(VLOOKUP($B103,'Additional Equity'!$B$5:$H$11,7,false),F103)</f>
        <v/>
      </c>
      <c r="N103" s="114" t="str">
        <f t="array" ref="N103">INDEX('Equity Formula'!B$9:C$18,MATCH(J103,'Equity Formula'!B$9:B$18,0),2)*INDEX('Equity Formula'!E$9:F$12,MATCH(K103,'Equity Formula'!E$9:E$12,0),2)</f>
        <v>#N/A</v>
      </c>
      <c r="O103" s="118" t="str">
        <f t="array" ref="O103">(N103/Q103)*INDEX('Equity Formula'!E$25:F$31,MATCH(L103,'Equity Formula'!E$25:E$31,0),2)</f>
        <v>#N/A</v>
      </c>
      <c r="P103" s="120" t="str">
        <f t="array" ref="P103">INDEX('Equity Formula'!B$25:C$28,MATCH(G103,'Equity Formula'!B$25:B$28,0),2)</f>
        <v>#N/A</v>
      </c>
      <c r="Q103" s="121" t="str">
        <f t="array" ref="Q103">INDEX('Equity Formula'!H$9:I$15,MATCH(H103,'Equity Formula'!H$9:H$15,0),2)</f>
        <v>#N/A</v>
      </c>
      <c r="R103" s="82">
        <f t="shared" si="1"/>
        <v>0</v>
      </c>
    </row>
    <row r="104">
      <c r="A104" s="101">
        <f>'Current Individual SalaryEquity'!A116</f>
        <v>102</v>
      </c>
      <c r="B104" s="70" t="str">
        <f>'Current Individual SalaryEquity'!B116</f>
        <v/>
      </c>
      <c r="C104" s="70" t="str">
        <f>'Current Individual SalaryEquity'!C116</f>
        <v/>
      </c>
      <c r="D104" s="70" t="str">
        <f>'Current Individual SalaryEquity'!D116</f>
        <v/>
      </c>
      <c r="E104" s="70" t="str">
        <f>'Current Individual SalaryEquity'!E116</f>
        <v/>
      </c>
      <c r="F104" s="70" t="str">
        <f>'Current Individual SalaryEquity'!F116</f>
        <v/>
      </c>
      <c r="G104" s="70" t="str">
        <f>'Current Individual SalaryEquity'!G116</f>
        <v/>
      </c>
      <c r="H104" s="70" t="str">
        <f>'Current Individual SalaryEquity'!H116</f>
        <v/>
      </c>
      <c r="J104" s="70" t="str">
        <f>IFERROR(VLOOKUP($B104,'Additional Equity'!$B$5:$H$11,5,false),C104)</f>
        <v/>
      </c>
      <c r="K104" s="70" t="str">
        <f>IFERROR(VLOOKUP($B104,'Additional Equity'!$B$5:$H$11,6,false),D104)</f>
        <v/>
      </c>
      <c r="L104" s="70" t="str">
        <f>IFERROR(VLOOKUP($B104,'Additional Equity'!$B$5:$H$11,7,false),F104)</f>
        <v/>
      </c>
      <c r="N104" s="114" t="str">
        <f t="array" ref="N104">INDEX('Equity Formula'!B$9:C$18,MATCH(J104,'Equity Formula'!B$9:B$18,0),2)*INDEX('Equity Formula'!E$9:F$12,MATCH(K104,'Equity Formula'!E$9:E$12,0),2)</f>
        <v>#N/A</v>
      </c>
      <c r="O104" s="118" t="str">
        <f t="array" ref="O104">(N104/Q104)*INDEX('Equity Formula'!E$25:F$31,MATCH(L104,'Equity Formula'!E$25:E$31,0),2)</f>
        <v>#N/A</v>
      </c>
      <c r="P104" s="120" t="str">
        <f t="array" ref="P104">INDEX('Equity Formula'!B$25:C$28,MATCH(G104,'Equity Formula'!B$25:B$28,0),2)</f>
        <v>#N/A</v>
      </c>
      <c r="Q104" s="121" t="str">
        <f t="array" ref="Q104">INDEX('Equity Formula'!H$9:I$15,MATCH(H104,'Equity Formula'!H$9:H$15,0),2)</f>
        <v>#N/A</v>
      </c>
      <c r="R104" s="82">
        <f t="shared" si="1"/>
        <v>0</v>
      </c>
    </row>
    <row r="105">
      <c r="A105" s="101">
        <f>'Current Individual SalaryEquity'!A117</f>
        <v>103</v>
      </c>
      <c r="B105" s="70" t="str">
        <f>'Current Individual SalaryEquity'!B117</f>
        <v/>
      </c>
      <c r="C105" s="70" t="str">
        <f>'Current Individual SalaryEquity'!C117</f>
        <v/>
      </c>
      <c r="D105" s="70" t="str">
        <f>'Current Individual SalaryEquity'!D117</f>
        <v/>
      </c>
      <c r="E105" s="70" t="str">
        <f>'Current Individual SalaryEquity'!E117</f>
        <v/>
      </c>
      <c r="F105" s="70" t="str">
        <f>'Current Individual SalaryEquity'!F117</f>
        <v/>
      </c>
      <c r="G105" s="70" t="str">
        <f>'Current Individual SalaryEquity'!G117</f>
        <v/>
      </c>
      <c r="H105" s="70" t="str">
        <f>'Current Individual SalaryEquity'!H117</f>
        <v/>
      </c>
      <c r="J105" s="70" t="str">
        <f>IFERROR(VLOOKUP($B105,'Additional Equity'!$B$5:$H$11,5,false),C105)</f>
        <v/>
      </c>
      <c r="K105" s="70" t="str">
        <f>IFERROR(VLOOKUP($B105,'Additional Equity'!$B$5:$H$11,6,false),D105)</f>
        <v/>
      </c>
      <c r="L105" s="70" t="str">
        <f>IFERROR(VLOOKUP($B105,'Additional Equity'!$B$5:$H$11,7,false),F105)</f>
        <v/>
      </c>
      <c r="N105" s="114" t="str">
        <f t="array" ref="N105">INDEX('Equity Formula'!B$9:C$18,MATCH(J105,'Equity Formula'!B$9:B$18,0),2)*INDEX('Equity Formula'!E$9:F$12,MATCH(K105,'Equity Formula'!E$9:E$12,0),2)</f>
        <v>#N/A</v>
      </c>
      <c r="O105" s="118" t="str">
        <f t="array" ref="O105">(N105/Q105)*INDEX('Equity Formula'!E$25:F$31,MATCH(L105,'Equity Formula'!E$25:E$31,0),2)</f>
        <v>#N/A</v>
      </c>
      <c r="P105" s="120" t="str">
        <f t="array" ref="P105">INDEX('Equity Formula'!B$25:C$28,MATCH(G105,'Equity Formula'!B$25:B$28,0),2)</f>
        <v>#N/A</v>
      </c>
      <c r="Q105" s="121" t="str">
        <f t="array" ref="Q105">INDEX('Equity Formula'!H$9:I$15,MATCH(H105,'Equity Formula'!H$9:H$15,0),2)</f>
        <v>#N/A</v>
      </c>
      <c r="R105" s="82">
        <f t="shared" si="1"/>
        <v>0</v>
      </c>
    </row>
    <row r="106">
      <c r="A106" s="101">
        <f>'Current Individual SalaryEquity'!A118</f>
        <v>104</v>
      </c>
      <c r="B106" s="70" t="str">
        <f>'Current Individual SalaryEquity'!B118</f>
        <v/>
      </c>
      <c r="C106" s="70" t="str">
        <f>'Current Individual SalaryEquity'!C118</f>
        <v/>
      </c>
      <c r="D106" s="70" t="str">
        <f>'Current Individual SalaryEquity'!D118</f>
        <v/>
      </c>
      <c r="E106" s="70" t="str">
        <f>'Current Individual SalaryEquity'!E118</f>
        <v/>
      </c>
      <c r="F106" s="70" t="str">
        <f>'Current Individual SalaryEquity'!F118</f>
        <v/>
      </c>
      <c r="G106" s="70" t="str">
        <f>'Current Individual SalaryEquity'!G118</f>
        <v/>
      </c>
      <c r="H106" s="70" t="str">
        <f>'Current Individual SalaryEquity'!H118</f>
        <v/>
      </c>
      <c r="J106" s="70" t="str">
        <f>IFERROR(VLOOKUP($B106,'Additional Equity'!$B$5:$H$11,5,false),C106)</f>
        <v/>
      </c>
      <c r="K106" s="70" t="str">
        <f>IFERROR(VLOOKUP($B106,'Additional Equity'!$B$5:$H$11,6,false),D106)</f>
        <v/>
      </c>
      <c r="L106" s="70" t="str">
        <f>IFERROR(VLOOKUP($B106,'Additional Equity'!$B$5:$H$11,7,false),F106)</f>
        <v/>
      </c>
      <c r="N106" s="114" t="str">
        <f t="array" ref="N106">INDEX('Equity Formula'!B$9:C$18,MATCH(J106,'Equity Formula'!B$9:B$18,0),2)*INDEX('Equity Formula'!E$9:F$12,MATCH(K106,'Equity Formula'!E$9:E$12,0),2)</f>
        <v>#N/A</v>
      </c>
      <c r="O106" s="118" t="str">
        <f t="array" ref="O106">(N106/Q106)*INDEX('Equity Formula'!E$25:F$31,MATCH(L106,'Equity Formula'!E$25:E$31,0),2)</f>
        <v>#N/A</v>
      </c>
      <c r="P106" s="120" t="str">
        <f t="array" ref="P106">INDEX('Equity Formula'!B$25:C$28,MATCH(G106,'Equity Formula'!B$25:B$28,0),2)</f>
        <v>#N/A</v>
      </c>
      <c r="Q106" s="121" t="str">
        <f t="array" ref="Q106">INDEX('Equity Formula'!H$9:I$15,MATCH(H106,'Equity Formula'!H$9:H$15,0),2)</f>
        <v>#N/A</v>
      </c>
      <c r="R106" s="82">
        <f t="shared" si="1"/>
        <v>0</v>
      </c>
    </row>
    <row r="107">
      <c r="A107" s="101">
        <f>'Current Individual SalaryEquity'!A119</f>
        <v>105</v>
      </c>
      <c r="B107" s="70" t="str">
        <f>'Current Individual SalaryEquity'!B119</f>
        <v/>
      </c>
      <c r="C107" s="70" t="str">
        <f>'Current Individual SalaryEquity'!C119</f>
        <v/>
      </c>
      <c r="D107" s="70" t="str">
        <f>'Current Individual SalaryEquity'!D119</f>
        <v/>
      </c>
      <c r="E107" s="70" t="str">
        <f>'Current Individual SalaryEquity'!E119</f>
        <v/>
      </c>
      <c r="F107" s="70" t="str">
        <f>'Current Individual SalaryEquity'!F119</f>
        <v/>
      </c>
      <c r="G107" s="70" t="str">
        <f>'Current Individual SalaryEquity'!G119</f>
        <v/>
      </c>
      <c r="H107" s="70" t="str">
        <f>'Current Individual SalaryEquity'!H119</f>
        <v/>
      </c>
      <c r="J107" s="70" t="str">
        <f>IFERROR(VLOOKUP($B107,'Additional Equity'!$B$5:$H$11,5,false),C107)</f>
        <v/>
      </c>
      <c r="K107" s="70" t="str">
        <f>IFERROR(VLOOKUP($B107,'Additional Equity'!$B$5:$H$11,6,false),D107)</f>
        <v/>
      </c>
      <c r="L107" s="70" t="str">
        <f>IFERROR(VLOOKUP($B107,'Additional Equity'!$B$5:$H$11,7,false),F107)</f>
        <v/>
      </c>
      <c r="N107" s="114" t="str">
        <f t="array" ref="N107">INDEX('Equity Formula'!B$9:C$18,MATCH(J107,'Equity Formula'!B$9:B$18,0),2)*INDEX('Equity Formula'!E$9:F$12,MATCH(K107,'Equity Formula'!E$9:E$12,0),2)</f>
        <v>#N/A</v>
      </c>
      <c r="O107" s="118" t="str">
        <f t="array" ref="O107">(N107/Q107)*INDEX('Equity Formula'!E$25:F$31,MATCH(L107,'Equity Formula'!E$25:E$31,0),2)</f>
        <v>#N/A</v>
      </c>
      <c r="P107" s="120" t="str">
        <f t="array" ref="P107">INDEX('Equity Formula'!B$25:C$28,MATCH(G107,'Equity Formula'!B$25:B$28,0),2)</f>
        <v>#N/A</v>
      </c>
      <c r="Q107" s="121" t="str">
        <f t="array" ref="Q107">INDEX('Equity Formula'!H$9:I$15,MATCH(H107,'Equity Formula'!H$9:H$15,0),2)</f>
        <v>#N/A</v>
      </c>
      <c r="R107" s="82">
        <f t="shared" si="1"/>
        <v>0</v>
      </c>
    </row>
    <row r="108">
      <c r="A108" s="101">
        <f>'Current Individual SalaryEquity'!A120</f>
        <v>106</v>
      </c>
      <c r="B108" s="70" t="str">
        <f>'Current Individual SalaryEquity'!B120</f>
        <v>If you made it that far down, it might be a cool idea to explore our 14+ vacant positions? :) buffer.com/journey</v>
      </c>
      <c r="C108" s="70" t="str">
        <f>'Current Individual SalaryEquity'!C120</f>
        <v/>
      </c>
      <c r="D108" s="70" t="str">
        <f>'Current Individual SalaryEquity'!D120</f>
        <v/>
      </c>
      <c r="E108" s="70" t="str">
        <f>'Current Individual SalaryEquity'!E120</f>
        <v/>
      </c>
      <c r="F108" s="70" t="str">
        <f>'Current Individual SalaryEquity'!F120</f>
        <v/>
      </c>
      <c r="G108" s="70" t="str">
        <f>'Current Individual SalaryEquity'!G120</f>
        <v/>
      </c>
      <c r="H108" s="70" t="str">
        <f>'Current Individual SalaryEquity'!H120</f>
        <v/>
      </c>
      <c r="J108" s="70" t="str">
        <f>IFERROR(VLOOKUP($B108,'Additional Equity'!$B$5:$H$11,5,false),C108)</f>
        <v/>
      </c>
      <c r="K108" s="70" t="str">
        <f>IFERROR(VLOOKUP($B108,'Additional Equity'!$B$5:$H$11,6,false),D108)</f>
        <v/>
      </c>
      <c r="L108" s="70" t="str">
        <f>IFERROR(VLOOKUP($B108,'Additional Equity'!$B$5:$H$11,7,false),F108)</f>
        <v/>
      </c>
      <c r="N108" s="114" t="str">
        <f t="array" ref="N108">INDEX('Equity Formula'!B$9:C$18,MATCH(J108,'Equity Formula'!B$9:B$18,0),2)*INDEX('Equity Formula'!E$9:F$12,MATCH(K108,'Equity Formula'!E$9:E$12,0),2)</f>
        <v>#N/A</v>
      </c>
      <c r="O108" s="118" t="str">
        <f t="array" ref="O108">(N108/Q108)*INDEX('Equity Formula'!E$25:F$31,MATCH(L108,'Equity Formula'!E$25:E$31,0),2)</f>
        <v>#N/A</v>
      </c>
      <c r="P108" s="120" t="str">
        <f t="array" ref="P108">INDEX('Equity Formula'!B$25:C$28,MATCH(G108,'Equity Formula'!B$25:B$28,0),2)</f>
        <v>#N/A</v>
      </c>
      <c r="Q108" s="121" t="str">
        <f t="array" ref="Q108">INDEX('Equity Formula'!H$9:I$15,MATCH(H108,'Equity Formula'!H$9:H$15,0),2)</f>
        <v>#N/A</v>
      </c>
      <c r="R108" s="82">
        <f t="shared" si="1"/>
        <v>0</v>
      </c>
    </row>
    <row r="109">
      <c r="A109" s="101">
        <f>'Current Individual SalaryEquity'!A121</f>
        <v>107</v>
      </c>
      <c r="B109" s="70" t="str">
        <f>'Current Individual SalaryEquity'!B121</f>
        <v/>
      </c>
      <c r="C109" s="70" t="str">
        <f>'Current Individual SalaryEquity'!C121</f>
        <v/>
      </c>
      <c r="D109" s="70" t="str">
        <f>'Current Individual SalaryEquity'!D121</f>
        <v/>
      </c>
      <c r="E109" s="70" t="str">
        <f>'Current Individual SalaryEquity'!E121</f>
        <v/>
      </c>
      <c r="F109" s="70" t="str">
        <f>'Current Individual SalaryEquity'!F121</f>
        <v/>
      </c>
      <c r="G109" s="70" t="str">
        <f>'Current Individual SalaryEquity'!G121</f>
        <v/>
      </c>
      <c r="H109" s="70" t="str">
        <f>'Current Individual SalaryEquity'!H121</f>
        <v/>
      </c>
      <c r="J109" s="70" t="str">
        <f>IFERROR(VLOOKUP($B109,'Additional Equity'!$B$5:$H$11,5,false),C109)</f>
        <v/>
      </c>
      <c r="K109" s="70" t="str">
        <f>IFERROR(VLOOKUP($B109,'Additional Equity'!$B$5:$H$11,6,false),D109)</f>
        <v/>
      </c>
      <c r="L109" s="70" t="str">
        <f>IFERROR(VLOOKUP($B109,'Additional Equity'!$B$5:$H$11,7,false),F109)</f>
        <v/>
      </c>
      <c r="N109" s="114" t="str">
        <f t="array" ref="N109">INDEX('Equity Formula'!B$9:C$18,MATCH(J109,'Equity Formula'!B$9:B$18,0),2)*INDEX('Equity Formula'!E$9:F$12,MATCH(K109,'Equity Formula'!E$9:E$12,0),2)</f>
        <v>#N/A</v>
      </c>
      <c r="O109" s="118" t="str">
        <f t="array" ref="O109">(N109/Q109)*INDEX('Equity Formula'!E$25:F$31,MATCH(L109,'Equity Formula'!E$25:E$31,0),2)</f>
        <v>#N/A</v>
      </c>
      <c r="P109" s="120" t="str">
        <f t="array" ref="P109">INDEX('Equity Formula'!B$25:C$28,MATCH(G109,'Equity Formula'!B$25:B$28,0),2)</f>
        <v>#N/A</v>
      </c>
      <c r="Q109" s="121" t="str">
        <f t="array" ref="Q109">INDEX('Equity Formula'!H$9:I$15,MATCH(H109,'Equity Formula'!H$9:H$15,0),2)</f>
        <v>#N/A</v>
      </c>
      <c r="R109" s="82">
        <f t="shared" si="1"/>
        <v>0</v>
      </c>
    </row>
    <row r="110">
      <c r="A110" s="101">
        <f>'Current Individual SalaryEquity'!A122</f>
        <v>108</v>
      </c>
      <c r="B110" s="70" t="str">
        <f>'Current Individual SalaryEquity'!B122</f>
        <v/>
      </c>
      <c r="C110" s="70" t="str">
        <f>'Current Individual SalaryEquity'!C122</f>
        <v/>
      </c>
      <c r="D110" s="70" t="str">
        <f>'Current Individual SalaryEquity'!D122</f>
        <v/>
      </c>
      <c r="E110" s="70" t="str">
        <f>'Current Individual SalaryEquity'!E122</f>
        <v/>
      </c>
      <c r="F110" s="70" t="str">
        <f>'Current Individual SalaryEquity'!F122</f>
        <v/>
      </c>
      <c r="G110" s="70" t="str">
        <f>'Current Individual SalaryEquity'!G122</f>
        <v/>
      </c>
      <c r="H110" s="70" t="str">
        <f>'Current Individual SalaryEquity'!H122</f>
        <v/>
      </c>
      <c r="J110" s="70" t="str">
        <f>IFERROR(VLOOKUP($B110,'Additional Equity'!$B$5:$H$11,5,false),C110)</f>
        <v/>
      </c>
      <c r="K110" s="70" t="str">
        <f>IFERROR(VLOOKUP($B110,'Additional Equity'!$B$5:$H$11,6,false),D110)</f>
        <v/>
      </c>
      <c r="L110" s="70" t="str">
        <f>IFERROR(VLOOKUP($B110,'Additional Equity'!$B$5:$H$11,7,false),F110)</f>
        <v/>
      </c>
      <c r="N110" s="114" t="str">
        <f t="array" ref="N110">INDEX('Equity Formula'!B$9:C$18,MATCH(J110,'Equity Formula'!B$9:B$18,0),2)*INDEX('Equity Formula'!E$9:F$12,MATCH(K110,'Equity Formula'!E$9:E$12,0),2)</f>
        <v>#N/A</v>
      </c>
      <c r="O110" s="118" t="str">
        <f t="array" ref="O110">(N110/Q110)*INDEX('Equity Formula'!E$25:F$31,MATCH(L110,'Equity Formula'!E$25:E$31,0),2)</f>
        <v>#N/A</v>
      </c>
      <c r="P110" s="120" t="str">
        <f t="array" ref="P110">INDEX('Equity Formula'!B$25:C$28,MATCH(G110,'Equity Formula'!B$25:B$28,0),2)</f>
        <v>#N/A</v>
      </c>
      <c r="Q110" s="121" t="str">
        <f t="array" ref="Q110">INDEX('Equity Formula'!H$9:I$15,MATCH(H110,'Equity Formula'!H$9:H$15,0),2)</f>
        <v>#N/A</v>
      </c>
      <c r="R110" s="82">
        <f t="shared" si="1"/>
        <v>0</v>
      </c>
    </row>
    <row r="111">
      <c r="A111" s="101">
        <f>'Current Individual SalaryEquity'!A123</f>
        <v>109</v>
      </c>
      <c r="B111" s="70" t="str">
        <f>'Current Individual SalaryEquity'!B123</f>
        <v/>
      </c>
      <c r="C111" s="70" t="str">
        <f>'Current Individual SalaryEquity'!C123</f>
        <v/>
      </c>
      <c r="D111" s="70" t="str">
        <f>'Current Individual SalaryEquity'!D123</f>
        <v/>
      </c>
      <c r="E111" s="70" t="str">
        <f>'Current Individual SalaryEquity'!E123</f>
        <v/>
      </c>
      <c r="F111" s="70" t="str">
        <f>'Current Individual SalaryEquity'!F123</f>
        <v/>
      </c>
      <c r="G111" s="70" t="str">
        <f>'Current Individual SalaryEquity'!G123</f>
        <v/>
      </c>
      <c r="H111" s="70" t="str">
        <f>'Current Individual SalaryEquity'!H123</f>
        <v/>
      </c>
      <c r="J111" s="70" t="str">
        <f>IFERROR(VLOOKUP($B111,'Additional Equity'!$B$5:$H$11,5,false),C111)</f>
        <v/>
      </c>
      <c r="K111" s="70" t="str">
        <f>IFERROR(VLOOKUP($B111,'Additional Equity'!$B$5:$H$11,6,false),D111)</f>
        <v/>
      </c>
      <c r="L111" s="70" t="str">
        <f>IFERROR(VLOOKUP($B111,'Additional Equity'!$B$5:$H$11,7,false),F111)</f>
        <v/>
      </c>
      <c r="N111" s="114" t="str">
        <f t="array" ref="N111">INDEX('Equity Formula'!B$9:C$18,MATCH(J111,'Equity Formula'!B$9:B$18,0),2)*INDEX('Equity Formula'!E$9:F$12,MATCH(K111,'Equity Formula'!E$9:E$12,0),2)</f>
        <v>#N/A</v>
      </c>
      <c r="O111" s="118" t="str">
        <f t="array" ref="O111">(N111/Q111)*INDEX('Equity Formula'!E$25:F$31,MATCH(L111,'Equity Formula'!E$25:E$31,0),2)</f>
        <v>#N/A</v>
      </c>
      <c r="P111" s="120" t="str">
        <f t="array" ref="P111">INDEX('Equity Formula'!B$25:C$28,MATCH(G111,'Equity Formula'!B$25:B$28,0),2)</f>
        <v>#N/A</v>
      </c>
      <c r="Q111" s="121" t="str">
        <f t="array" ref="Q111">INDEX('Equity Formula'!H$9:I$15,MATCH(H111,'Equity Formula'!H$9:H$15,0),2)</f>
        <v>#N/A</v>
      </c>
      <c r="R111" s="82">
        <f t="shared" si="1"/>
        <v>0</v>
      </c>
    </row>
    <row r="112">
      <c r="A112" s="101">
        <f>'Current Individual SalaryEquity'!A124</f>
        <v>110</v>
      </c>
      <c r="B112" s="70" t="str">
        <f>'Current Individual SalaryEquity'!B124</f>
        <v/>
      </c>
      <c r="C112" s="70" t="str">
        <f>'Current Individual SalaryEquity'!C124</f>
        <v/>
      </c>
      <c r="D112" s="70" t="str">
        <f>'Current Individual SalaryEquity'!D124</f>
        <v/>
      </c>
      <c r="E112" s="70" t="str">
        <f>'Current Individual SalaryEquity'!E124</f>
        <v/>
      </c>
      <c r="F112" s="70" t="str">
        <f>'Current Individual SalaryEquity'!F124</f>
        <v/>
      </c>
      <c r="G112" s="70" t="str">
        <f>'Current Individual SalaryEquity'!G124</f>
        <v/>
      </c>
      <c r="H112" s="70" t="str">
        <f>'Current Individual SalaryEquity'!H124</f>
        <v/>
      </c>
      <c r="J112" s="70" t="str">
        <f>IFERROR(VLOOKUP($B112,'Additional Equity'!$B$5:$H$11,5,false),C112)</f>
        <v/>
      </c>
      <c r="K112" s="70" t="str">
        <f>IFERROR(VLOOKUP($B112,'Additional Equity'!$B$5:$H$11,6,false),D112)</f>
        <v/>
      </c>
      <c r="L112" s="70" t="str">
        <f>IFERROR(VLOOKUP($B112,'Additional Equity'!$B$5:$H$11,7,false),F112)</f>
        <v/>
      </c>
      <c r="N112" s="114" t="str">
        <f t="array" ref="N112">INDEX('Equity Formula'!B$9:C$18,MATCH(J112,'Equity Formula'!B$9:B$18,0),2)*INDEX('Equity Formula'!E$9:F$12,MATCH(K112,'Equity Formula'!E$9:E$12,0),2)</f>
        <v>#N/A</v>
      </c>
      <c r="O112" s="118" t="str">
        <f t="array" ref="O112">(N112/Q112)*INDEX('Equity Formula'!E$25:F$31,MATCH(L112,'Equity Formula'!E$25:E$31,0),2)</f>
        <v>#N/A</v>
      </c>
      <c r="P112" s="120" t="str">
        <f t="array" ref="P112">INDEX('Equity Formula'!B$25:C$28,MATCH(G112,'Equity Formula'!B$25:B$28,0),2)</f>
        <v>#N/A</v>
      </c>
      <c r="Q112" s="121" t="str">
        <f t="array" ref="Q112">INDEX('Equity Formula'!H$9:I$15,MATCH(H112,'Equity Formula'!H$9:H$15,0),2)</f>
        <v>#N/A</v>
      </c>
      <c r="R112" s="82">
        <f t="shared" si="1"/>
        <v>0</v>
      </c>
    </row>
    <row r="113">
      <c r="A113" s="101">
        <f>'Current Individual SalaryEquity'!A125</f>
        <v>111</v>
      </c>
      <c r="B113" s="70" t="str">
        <f>'Current Individual SalaryEquity'!B125</f>
        <v/>
      </c>
      <c r="C113" s="70" t="str">
        <f>'Current Individual SalaryEquity'!C125</f>
        <v/>
      </c>
      <c r="D113" s="70" t="str">
        <f>'Current Individual SalaryEquity'!D125</f>
        <v/>
      </c>
      <c r="E113" s="70" t="str">
        <f>'Current Individual SalaryEquity'!E125</f>
        <v/>
      </c>
      <c r="F113" s="70" t="str">
        <f>'Current Individual SalaryEquity'!F125</f>
        <v/>
      </c>
      <c r="G113" s="70" t="str">
        <f>'Current Individual SalaryEquity'!G125</f>
        <v/>
      </c>
      <c r="H113" s="70" t="str">
        <f>'Current Individual SalaryEquity'!H125</f>
        <v/>
      </c>
      <c r="J113" s="70" t="str">
        <f>IFERROR(VLOOKUP($B113,'Additional Equity'!$B$5:$H$11,5,false),C113)</f>
        <v/>
      </c>
      <c r="K113" s="70" t="str">
        <f>IFERROR(VLOOKUP($B113,'Additional Equity'!$B$5:$H$11,6,false),D113)</f>
        <v/>
      </c>
      <c r="L113" s="70" t="str">
        <f>IFERROR(VLOOKUP($B113,'Additional Equity'!$B$5:$H$11,7,false),F113)</f>
        <v/>
      </c>
      <c r="N113" s="114" t="str">
        <f t="array" ref="N113">INDEX('Equity Formula'!B$9:C$18,MATCH(J113,'Equity Formula'!B$9:B$18,0),2)*INDEX('Equity Formula'!E$9:F$12,MATCH(K113,'Equity Formula'!E$9:E$12,0),2)</f>
        <v>#N/A</v>
      </c>
      <c r="O113" s="118" t="str">
        <f t="array" ref="O113">(N113/Q113)*INDEX('Equity Formula'!E$25:F$31,MATCH(L113,'Equity Formula'!E$25:E$31,0),2)</f>
        <v>#N/A</v>
      </c>
      <c r="P113" s="120" t="str">
        <f t="array" ref="P113">INDEX('Equity Formula'!B$25:C$28,MATCH(G113,'Equity Formula'!B$25:B$28,0),2)</f>
        <v>#N/A</v>
      </c>
      <c r="Q113" s="121" t="str">
        <f t="array" ref="Q113">INDEX('Equity Formula'!H$9:I$15,MATCH(H113,'Equity Formula'!H$9:H$15,0),2)</f>
        <v>#N/A</v>
      </c>
      <c r="R113" s="82">
        <f t="shared" si="1"/>
        <v>0</v>
      </c>
    </row>
    <row r="114">
      <c r="A114" s="101">
        <f>'Current Individual SalaryEquity'!A126</f>
        <v>112</v>
      </c>
      <c r="B114" s="70" t="str">
        <f>'Current Individual SalaryEquity'!B126</f>
        <v/>
      </c>
      <c r="C114" s="70" t="str">
        <f>'Current Individual SalaryEquity'!C126</f>
        <v/>
      </c>
      <c r="D114" s="70" t="str">
        <f>'Current Individual SalaryEquity'!D126</f>
        <v/>
      </c>
      <c r="E114" s="70" t="str">
        <f>'Current Individual SalaryEquity'!E126</f>
        <v/>
      </c>
      <c r="F114" s="70" t="str">
        <f>'Current Individual SalaryEquity'!F126</f>
        <v/>
      </c>
      <c r="G114" s="70" t="str">
        <f>'Current Individual SalaryEquity'!G126</f>
        <v/>
      </c>
      <c r="H114" s="70" t="str">
        <f>'Current Individual SalaryEquity'!H126</f>
        <v/>
      </c>
      <c r="J114" s="70" t="str">
        <f>IFERROR(VLOOKUP($B114,'Additional Equity'!$B$5:$H$11,5,false),C114)</f>
        <v/>
      </c>
      <c r="K114" s="70" t="str">
        <f>IFERROR(VLOOKUP($B114,'Additional Equity'!$B$5:$H$11,6,false),D114)</f>
        <v/>
      </c>
      <c r="L114" s="70" t="str">
        <f>IFERROR(VLOOKUP($B114,'Additional Equity'!$B$5:$H$11,7,false),F114)</f>
        <v/>
      </c>
      <c r="N114" s="114" t="str">
        <f t="array" ref="N114">INDEX('Equity Formula'!B$9:C$18,MATCH(J114,'Equity Formula'!B$9:B$18,0),2)*INDEX('Equity Formula'!E$9:F$12,MATCH(K114,'Equity Formula'!E$9:E$12,0),2)</f>
        <v>#N/A</v>
      </c>
      <c r="O114" s="118" t="str">
        <f t="array" ref="O114">(N114/Q114)*INDEX('Equity Formula'!E$25:F$31,MATCH(L114,'Equity Formula'!E$25:E$31,0),2)</f>
        <v>#N/A</v>
      </c>
      <c r="P114" s="120" t="str">
        <f t="array" ref="P114">INDEX('Equity Formula'!B$25:C$28,MATCH(G114,'Equity Formula'!B$25:B$28,0),2)</f>
        <v>#N/A</v>
      </c>
      <c r="Q114" s="121" t="str">
        <f t="array" ref="Q114">INDEX('Equity Formula'!H$9:I$15,MATCH(H114,'Equity Formula'!H$9:H$15,0),2)</f>
        <v>#N/A</v>
      </c>
      <c r="R114" s="82">
        <f t="shared" si="1"/>
        <v>0</v>
      </c>
    </row>
    <row r="115">
      <c r="A115" s="101">
        <f>'Current Individual SalaryEquity'!A127</f>
        <v>113</v>
      </c>
      <c r="B115" s="70" t="str">
        <f>'Current Individual SalaryEquity'!B127</f>
        <v/>
      </c>
      <c r="C115" s="70" t="str">
        <f>'Current Individual SalaryEquity'!C127</f>
        <v/>
      </c>
      <c r="D115" s="70" t="str">
        <f>'Current Individual SalaryEquity'!D127</f>
        <v/>
      </c>
      <c r="E115" s="70" t="str">
        <f>'Current Individual SalaryEquity'!E127</f>
        <v/>
      </c>
      <c r="F115" s="70" t="str">
        <f>'Current Individual SalaryEquity'!F127</f>
        <v/>
      </c>
      <c r="G115" s="70" t="str">
        <f>'Current Individual SalaryEquity'!G127</f>
        <v/>
      </c>
      <c r="H115" s="70" t="str">
        <f>'Current Individual SalaryEquity'!H127</f>
        <v/>
      </c>
      <c r="J115" s="70" t="str">
        <f>IFERROR(VLOOKUP($B115,'Additional Equity'!$B$5:$H$11,5,false),C115)</f>
        <v/>
      </c>
      <c r="K115" s="70" t="str">
        <f>IFERROR(VLOOKUP($B115,'Additional Equity'!$B$5:$H$11,6,false),D115)</f>
        <v/>
      </c>
      <c r="L115" s="70" t="str">
        <f>IFERROR(VLOOKUP($B115,'Additional Equity'!$B$5:$H$11,7,false),F115)</f>
        <v/>
      </c>
      <c r="N115" s="114" t="str">
        <f t="array" ref="N115">INDEX('Equity Formula'!B$9:C$18,MATCH(J115,'Equity Formula'!B$9:B$18,0),2)*INDEX('Equity Formula'!E$9:F$12,MATCH(K115,'Equity Formula'!E$9:E$12,0),2)</f>
        <v>#N/A</v>
      </c>
      <c r="O115" s="118" t="str">
        <f t="array" ref="O115">(N115/Q115)*INDEX('Equity Formula'!E$25:F$31,MATCH(L115,'Equity Formula'!E$25:E$31,0),2)</f>
        <v>#N/A</v>
      </c>
      <c r="P115" s="120" t="str">
        <f t="array" ref="P115">INDEX('Equity Formula'!B$25:C$28,MATCH(G115,'Equity Formula'!B$25:B$28,0),2)</f>
        <v>#N/A</v>
      </c>
      <c r="Q115" s="121" t="str">
        <f t="array" ref="Q115">INDEX('Equity Formula'!H$9:I$15,MATCH(H115,'Equity Formula'!H$9:H$15,0),2)</f>
        <v>#N/A</v>
      </c>
      <c r="R115" s="82">
        <f t="shared" si="1"/>
        <v>0</v>
      </c>
    </row>
    <row r="116">
      <c r="A116" s="101">
        <f>'Current Individual SalaryEquity'!A128</f>
        <v>114</v>
      </c>
      <c r="B116" s="70" t="str">
        <f>'Current Individual SalaryEquity'!B128</f>
        <v/>
      </c>
      <c r="C116" s="70" t="str">
        <f>'Current Individual SalaryEquity'!C128</f>
        <v/>
      </c>
      <c r="D116" s="70" t="str">
        <f>'Current Individual SalaryEquity'!D128</f>
        <v/>
      </c>
      <c r="E116" s="70" t="str">
        <f>'Current Individual SalaryEquity'!E128</f>
        <v/>
      </c>
      <c r="F116" s="70" t="str">
        <f>'Current Individual SalaryEquity'!F128</f>
        <v/>
      </c>
      <c r="G116" s="70" t="str">
        <f>'Current Individual SalaryEquity'!G128</f>
        <v/>
      </c>
      <c r="H116" s="70" t="str">
        <f>'Current Individual SalaryEquity'!H128</f>
        <v/>
      </c>
      <c r="J116" s="70" t="str">
        <f>IFERROR(VLOOKUP($B116,'Additional Equity'!$B$5:$H$11,5,false),C116)</f>
        <v/>
      </c>
      <c r="K116" s="70" t="str">
        <f>IFERROR(VLOOKUP($B116,'Additional Equity'!$B$5:$H$11,6,false),D116)</f>
        <v/>
      </c>
      <c r="L116" s="70" t="str">
        <f>IFERROR(VLOOKUP($B116,'Additional Equity'!$B$5:$H$11,7,false),F116)</f>
        <v/>
      </c>
      <c r="N116" s="114" t="str">
        <f t="array" ref="N116">INDEX('Equity Formula'!B$9:C$18,MATCH(J116,'Equity Formula'!B$9:B$18,0),2)*INDEX('Equity Formula'!E$9:F$12,MATCH(K116,'Equity Formula'!E$9:E$12,0),2)</f>
        <v>#N/A</v>
      </c>
      <c r="O116" s="118" t="str">
        <f t="array" ref="O116">(N116/Q116)*INDEX('Equity Formula'!E$25:F$31,MATCH(L116,'Equity Formula'!E$25:E$31,0),2)</f>
        <v>#N/A</v>
      </c>
      <c r="P116" s="120" t="str">
        <f t="array" ref="P116">INDEX('Equity Formula'!B$25:C$28,MATCH(G116,'Equity Formula'!B$25:B$28,0),2)</f>
        <v>#N/A</v>
      </c>
      <c r="Q116" s="121" t="str">
        <f t="array" ref="Q116">INDEX('Equity Formula'!H$9:I$15,MATCH(H116,'Equity Formula'!H$9:H$15,0),2)</f>
        <v>#N/A</v>
      </c>
      <c r="R116" s="82">
        <f t="shared" si="1"/>
        <v>0</v>
      </c>
    </row>
    <row r="117">
      <c r="A117" s="101">
        <f>'Current Individual SalaryEquity'!A129</f>
        <v>115</v>
      </c>
      <c r="B117" s="70" t="str">
        <f>'Current Individual SalaryEquity'!B129</f>
        <v/>
      </c>
      <c r="C117" s="70" t="str">
        <f>'Current Individual SalaryEquity'!C129</f>
        <v/>
      </c>
      <c r="D117" s="70" t="str">
        <f>'Current Individual SalaryEquity'!D129</f>
        <v/>
      </c>
      <c r="E117" s="70" t="str">
        <f>'Current Individual SalaryEquity'!E129</f>
        <v/>
      </c>
      <c r="F117" s="70" t="str">
        <f>'Current Individual SalaryEquity'!F129</f>
        <v/>
      </c>
      <c r="G117" s="70" t="str">
        <f>'Current Individual SalaryEquity'!G129</f>
        <v/>
      </c>
      <c r="H117" s="70" t="str">
        <f>'Current Individual SalaryEquity'!H129</f>
        <v/>
      </c>
      <c r="J117" s="70" t="str">
        <f>IFERROR(VLOOKUP($B117,'Additional Equity'!$B$5:$H$11,5,false),C117)</f>
        <v/>
      </c>
      <c r="K117" s="70" t="str">
        <f>IFERROR(VLOOKUP($B117,'Additional Equity'!$B$5:$H$11,6,false),D117)</f>
        <v/>
      </c>
      <c r="L117" s="70" t="str">
        <f>IFERROR(VLOOKUP($B117,'Additional Equity'!$B$5:$H$11,7,false),F117)</f>
        <v/>
      </c>
      <c r="N117" s="114" t="str">
        <f t="array" ref="N117">INDEX('Equity Formula'!B$9:C$18,MATCH(J117,'Equity Formula'!B$9:B$18,0),2)*INDEX('Equity Formula'!E$9:F$12,MATCH(K117,'Equity Formula'!E$9:E$12,0),2)</f>
        <v>#N/A</v>
      </c>
      <c r="O117" s="118" t="str">
        <f t="array" ref="O117">(N117/Q117)*INDEX('Equity Formula'!E$25:F$31,MATCH(L117,'Equity Formula'!E$25:E$31,0),2)</f>
        <v>#N/A</v>
      </c>
      <c r="P117" s="120" t="str">
        <f t="array" ref="P117">INDEX('Equity Formula'!B$25:C$28,MATCH(G117,'Equity Formula'!B$25:B$28,0),2)</f>
        <v>#N/A</v>
      </c>
      <c r="Q117" s="121" t="str">
        <f t="array" ref="Q117">INDEX('Equity Formula'!H$9:I$15,MATCH(H117,'Equity Formula'!H$9:H$15,0),2)</f>
        <v>#N/A</v>
      </c>
      <c r="R117" s="82">
        <f t="shared" si="1"/>
        <v>0</v>
      </c>
    </row>
    <row r="118">
      <c r="A118" s="101">
        <f>'Current Individual SalaryEquity'!A130</f>
        <v>116</v>
      </c>
      <c r="B118" s="70" t="str">
        <f>'Current Individual SalaryEquity'!B130</f>
        <v/>
      </c>
      <c r="C118" s="70" t="str">
        <f>'Current Individual SalaryEquity'!C130</f>
        <v/>
      </c>
      <c r="D118" s="70" t="str">
        <f>'Current Individual SalaryEquity'!D130</f>
        <v/>
      </c>
      <c r="E118" s="70" t="str">
        <f>'Current Individual SalaryEquity'!E130</f>
        <v/>
      </c>
      <c r="F118" s="70" t="str">
        <f>'Current Individual SalaryEquity'!F130</f>
        <v/>
      </c>
      <c r="G118" s="70" t="str">
        <f>'Current Individual SalaryEquity'!G130</f>
        <v/>
      </c>
      <c r="H118" s="70" t="str">
        <f>'Current Individual SalaryEquity'!H130</f>
        <v/>
      </c>
      <c r="J118" s="70" t="str">
        <f>IFERROR(VLOOKUP($B118,'Additional Equity'!$B$5:$H$11,5,false),C118)</f>
        <v/>
      </c>
      <c r="K118" s="70" t="str">
        <f>IFERROR(VLOOKUP($B118,'Additional Equity'!$B$5:$H$11,6,false),D118)</f>
        <v/>
      </c>
      <c r="L118" s="70" t="str">
        <f>IFERROR(VLOOKUP($B118,'Additional Equity'!$B$5:$H$11,7,false),F118)</f>
        <v/>
      </c>
      <c r="N118" s="114" t="str">
        <f t="array" ref="N118">INDEX('Equity Formula'!B$9:C$18,MATCH(J118,'Equity Formula'!B$9:B$18,0),2)*INDEX('Equity Formula'!E$9:F$12,MATCH(K118,'Equity Formula'!E$9:E$12,0),2)</f>
        <v>#N/A</v>
      </c>
      <c r="O118" s="118" t="str">
        <f t="array" ref="O118">(N118/Q118)*INDEX('Equity Formula'!E$25:F$31,MATCH(L118,'Equity Formula'!E$25:E$31,0),2)</f>
        <v>#N/A</v>
      </c>
      <c r="P118" s="120" t="str">
        <f t="array" ref="P118">INDEX('Equity Formula'!B$25:C$28,MATCH(G118,'Equity Formula'!B$25:B$28,0),2)</f>
        <v>#N/A</v>
      </c>
      <c r="Q118" s="121" t="str">
        <f t="array" ref="Q118">INDEX('Equity Formula'!H$9:I$15,MATCH(H118,'Equity Formula'!H$9:H$15,0),2)</f>
        <v>#N/A</v>
      </c>
      <c r="R118" s="82">
        <f t="shared" si="1"/>
        <v>0</v>
      </c>
    </row>
    <row r="119">
      <c r="A119" s="101">
        <f>'Current Individual SalaryEquity'!A131</f>
        <v>117</v>
      </c>
      <c r="B119" s="70" t="str">
        <f>'Current Individual SalaryEquity'!B131</f>
        <v/>
      </c>
      <c r="C119" s="70" t="str">
        <f>'Current Individual SalaryEquity'!C131</f>
        <v/>
      </c>
      <c r="D119" s="70" t="str">
        <f>'Current Individual SalaryEquity'!D131</f>
        <v/>
      </c>
      <c r="E119" s="70" t="str">
        <f>'Current Individual SalaryEquity'!E131</f>
        <v/>
      </c>
      <c r="F119" s="70" t="str">
        <f>'Current Individual SalaryEquity'!F131</f>
        <v/>
      </c>
      <c r="G119" s="70" t="str">
        <f>'Current Individual SalaryEquity'!G131</f>
        <v/>
      </c>
      <c r="H119" s="70" t="str">
        <f>'Current Individual SalaryEquity'!H131</f>
        <v/>
      </c>
      <c r="J119" s="70" t="str">
        <f>IFERROR(VLOOKUP($B119,'Additional Equity'!$B$5:$H$11,5,false),C119)</f>
        <v/>
      </c>
      <c r="K119" s="70" t="str">
        <f>IFERROR(VLOOKUP($B119,'Additional Equity'!$B$5:$H$11,6,false),D119)</f>
        <v/>
      </c>
      <c r="L119" s="70" t="str">
        <f>IFERROR(VLOOKUP($B119,'Additional Equity'!$B$5:$H$11,7,false),F119)</f>
        <v/>
      </c>
      <c r="N119" s="114" t="str">
        <f t="array" ref="N119">INDEX('Equity Formula'!B$9:C$18,MATCH(J119,'Equity Formula'!B$9:B$18,0),2)*INDEX('Equity Formula'!E$9:F$12,MATCH(K119,'Equity Formula'!E$9:E$12,0),2)</f>
        <v>#N/A</v>
      </c>
      <c r="O119" s="118" t="str">
        <f t="array" ref="O119">(N119/Q119)*INDEX('Equity Formula'!E$25:F$31,MATCH(L119,'Equity Formula'!E$25:E$31,0),2)</f>
        <v>#N/A</v>
      </c>
      <c r="P119" s="120" t="str">
        <f t="array" ref="P119">INDEX('Equity Formula'!B$25:C$28,MATCH(G119,'Equity Formula'!B$25:B$28,0),2)</f>
        <v>#N/A</v>
      </c>
      <c r="Q119" s="121" t="str">
        <f t="array" ref="Q119">INDEX('Equity Formula'!H$9:I$15,MATCH(H119,'Equity Formula'!H$9:H$15,0),2)</f>
        <v>#N/A</v>
      </c>
      <c r="R119" s="82">
        <f t="shared" si="1"/>
        <v>0</v>
      </c>
    </row>
    <row r="120">
      <c r="A120" s="101">
        <f>'Current Individual SalaryEquity'!A132</f>
        <v>118</v>
      </c>
      <c r="B120" s="70" t="str">
        <f>'Current Individual SalaryEquity'!B132</f>
        <v/>
      </c>
      <c r="C120" s="70" t="str">
        <f>'Current Individual SalaryEquity'!C132</f>
        <v/>
      </c>
      <c r="D120" s="70" t="str">
        <f>'Current Individual SalaryEquity'!D132</f>
        <v/>
      </c>
      <c r="E120" s="70" t="str">
        <f>'Current Individual SalaryEquity'!E132</f>
        <v/>
      </c>
      <c r="F120" s="70" t="str">
        <f>'Current Individual SalaryEquity'!F132</f>
        <v/>
      </c>
      <c r="G120" s="70" t="str">
        <f>'Current Individual SalaryEquity'!G132</f>
        <v/>
      </c>
      <c r="H120" s="70" t="str">
        <f>'Current Individual SalaryEquity'!H132</f>
        <v/>
      </c>
      <c r="J120" s="70" t="str">
        <f>IFERROR(VLOOKUP($B120,'Additional Equity'!$B$5:$H$11,5,false),C120)</f>
        <v/>
      </c>
      <c r="K120" s="70" t="str">
        <f>IFERROR(VLOOKUP($B120,'Additional Equity'!$B$5:$H$11,6,false),D120)</f>
        <v/>
      </c>
      <c r="L120" s="70" t="str">
        <f>IFERROR(VLOOKUP($B120,'Additional Equity'!$B$5:$H$11,7,false),F120)</f>
        <v/>
      </c>
      <c r="N120" s="114" t="str">
        <f t="array" ref="N120">INDEX('Equity Formula'!B$9:C$18,MATCH(J120,'Equity Formula'!B$9:B$18,0),2)*INDEX('Equity Formula'!E$9:F$12,MATCH(K120,'Equity Formula'!E$9:E$12,0),2)</f>
        <v>#N/A</v>
      </c>
      <c r="O120" s="118" t="str">
        <f t="array" ref="O120">(N120/Q120)*INDEX('Equity Formula'!E$25:F$31,MATCH(L120,'Equity Formula'!E$25:E$31,0),2)</f>
        <v>#N/A</v>
      </c>
      <c r="P120" s="120" t="str">
        <f t="array" ref="P120">INDEX('Equity Formula'!B$25:C$28,MATCH(G120,'Equity Formula'!B$25:B$28,0),2)</f>
        <v>#N/A</v>
      </c>
      <c r="Q120" s="121" t="str">
        <f t="array" ref="Q120">INDEX('Equity Formula'!H$9:I$15,MATCH(H120,'Equity Formula'!H$9:H$15,0),2)</f>
        <v>#N/A</v>
      </c>
      <c r="R120" s="82">
        <f t="shared" si="1"/>
        <v>0</v>
      </c>
    </row>
    <row r="121">
      <c r="A121" s="101">
        <f>'Current Individual SalaryEquity'!A133</f>
        <v>119</v>
      </c>
      <c r="B121" s="70" t="str">
        <f>'Current Individual SalaryEquity'!B133</f>
        <v/>
      </c>
      <c r="C121" s="70" t="str">
        <f>'Current Individual SalaryEquity'!C133</f>
        <v/>
      </c>
      <c r="D121" s="70" t="str">
        <f>'Current Individual SalaryEquity'!D133</f>
        <v/>
      </c>
      <c r="E121" s="70" t="str">
        <f>'Current Individual SalaryEquity'!E133</f>
        <v/>
      </c>
      <c r="F121" s="70" t="str">
        <f>'Current Individual SalaryEquity'!F133</f>
        <v/>
      </c>
      <c r="G121" s="70" t="str">
        <f>'Current Individual SalaryEquity'!G133</f>
        <v/>
      </c>
      <c r="H121" s="70" t="str">
        <f>'Current Individual SalaryEquity'!H133</f>
        <v/>
      </c>
      <c r="J121" s="70" t="str">
        <f>IFERROR(VLOOKUP($B121,'Additional Equity'!$B$5:$H$11,5,false),C121)</f>
        <v/>
      </c>
      <c r="K121" s="70" t="str">
        <f>IFERROR(VLOOKUP($B121,'Additional Equity'!$B$5:$H$11,6,false),D121)</f>
        <v/>
      </c>
      <c r="L121" s="70" t="str">
        <f>IFERROR(VLOOKUP($B121,'Additional Equity'!$B$5:$H$11,7,false),F121)</f>
        <v/>
      </c>
      <c r="N121" s="114" t="str">
        <f t="array" ref="N121">INDEX('Equity Formula'!B$9:C$18,MATCH(J121,'Equity Formula'!B$9:B$18,0),2)*INDEX('Equity Formula'!E$9:F$12,MATCH(K121,'Equity Formula'!E$9:E$12,0),2)</f>
        <v>#N/A</v>
      </c>
      <c r="O121" s="118" t="str">
        <f t="array" ref="O121">(N121/Q121)*INDEX('Equity Formula'!E$25:F$31,MATCH(L121,'Equity Formula'!E$25:E$31,0),2)</f>
        <v>#N/A</v>
      </c>
      <c r="P121" s="120" t="str">
        <f t="array" ref="P121">INDEX('Equity Formula'!B$25:C$28,MATCH(G121,'Equity Formula'!B$25:B$28,0),2)</f>
        <v>#N/A</v>
      </c>
      <c r="Q121" s="121" t="str">
        <f t="array" ref="Q121">INDEX('Equity Formula'!H$9:I$15,MATCH(H121,'Equity Formula'!H$9:H$15,0),2)</f>
        <v>#N/A</v>
      </c>
      <c r="R121" s="82">
        <f t="shared" si="1"/>
        <v>0</v>
      </c>
    </row>
    <row r="122">
      <c r="A122" s="101">
        <f>'Current Individual SalaryEquity'!A134</f>
        <v>120</v>
      </c>
      <c r="B122" s="70" t="str">
        <f>'Current Individual SalaryEquity'!B134</f>
        <v/>
      </c>
      <c r="C122" s="70" t="str">
        <f>'Current Individual SalaryEquity'!C134</f>
        <v/>
      </c>
      <c r="D122" s="70" t="str">
        <f>'Current Individual SalaryEquity'!D134</f>
        <v/>
      </c>
      <c r="E122" s="70" t="str">
        <f>'Current Individual SalaryEquity'!E134</f>
        <v/>
      </c>
      <c r="F122" s="70" t="str">
        <f>'Current Individual SalaryEquity'!F134</f>
        <v/>
      </c>
      <c r="G122" s="70" t="str">
        <f>'Current Individual SalaryEquity'!G134</f>
        <v/>
      </c>
      <c r="H122" s="70" t="str">
        <f>'Current Individual SalaryEquity'!H134</f>
        <v/>
      </c>
      <c r="J122" s="70" t="str">
        <f>IFERROR(VLOOKUP($B122,'Additional Equity'!$B$5:$H$11,5,false),C122)</f>
        <v/>
      </c>
      <c r="K122" s="70" t="str">
        <f>IFERROR(VLOOKUP($B122,'Additional Equity'!$B$5:$H$11,6,false),D122)</f>
        <v/>
      </c>
      <c r="L122" s="70" t="str">
        <f>IFERROR(VLOOKUP($B122,'Additional Equity'!$B$5:$H$11,7,false),F122)</f>
        <v/>
      </c>
      <c r="N122" s="114" t="str">
        <f t="array" ref="N122">INDEX('Equity Formula'!B$9:C$18,MATCH(J122,'Equity Formula'!B$9:B$18,0),2)*INDEX('Equity Formula'!E$9:F$12,MATCH(K122,'Equity Formula'!E$9:E$12,0),2)</f>
        <v>#N/A</v>
      </c>
      <c r="O122" s="118" t="str">
        <f t="array" ref="O122">(N122/Q122)*INDEX('Equity Formula'!E$25:F$31,MATCH(L122,'Equity Formula'!E$25:E$31,0),2)</f>
        <v>#N/A</v>
      </c>
      <c r="P122" s="120" t="str">
        <f t="array" ref="P122">INDEX('Equity Formula'!B$25:C$28,MATCH(G122,'Equity Formula'!B$25:B$28,0),2)</f>
        <v>#N/A</v>
      </c>
      <c r="Q122" s="121" t="str">
        <f t="array" ref="Q122">INDEX('Equity Formula'!H$9:I$15,MATCH(H122,'Equity Formula'!H$9:H$15,0),2)</f>
        <v>#N/A</v>
      </c>
      <c r="R122" s="82">
        <f t="shared" si="1"/>
        <v>0</v>
      </c>
    </row>
    <row r="123">
      <c r="A123" s="101">
        <f>'Current Individual SalaryEquity'!A135</f>
        <v>117</v>
      </c>
      <c r="B123" s="70" t="str">
        <f>'Current Individual SalaryEquity'!B135</f>
        <v/>
      </c>
      <c r="C123" s="70" t="str">
        <f>'Current Individual SalaryEquity'!C135</f>
        <v/>
      </c>
      <c r="D123" s="70" t="str">
        <f>'Current Individual SalaryEquity'!D135</f>
        <v/>
      </c>
      <c r="E123" s="70" t="str">
        <f>'Current Individual SalaryEquity'!E135</f>
        <v/>
      </c>
      <c r="F123" s="70" t="str">
        <f>'Current Individual SalaryEquity'!F135</f>
        <v/>
      </c>
      <c r="G123" s="70" t="str">
        <f>'Current Individual SalaryEquity'!G135</f>
        <v/>
      </c>
      <c r="H123" s="70" t="str">
        <f>'Current Individual SalaryEquity'!H135</f>
        <v/>
      </c>
      <c r="J123" s="70" t="str">
        <f>IFERROR(VLOOKUP($B123,'Additional Equity'!$B$5:$H$11,5,false),C123)</f>
        <v/>
      </c>
      <c r="K123" s="70" t="str">
        <f>IFERROR(VLOOKUP($B123,'Additional Equity'!$B$5:$H$11,6,false),D123)</f>
        <v/>
      </c>
      <c r="L123" s="70" t="str">
        <f>IFERROR(VLOOKUP($B123,'Additional Equity'!$B$5:$H$11,7,false),F123)</f>
        <v/>
      </c>
      <c r="N123" s="114" t="str">
        <f t="array" ref="N123">INDEX('Equity Formula'!B$9:C$18,MATCH(J123,'Equity Formula'!B$9:B$18,0),2)*INDEX('Equity Formula'!E$9:F$12,MATCH(K123,'Equity Formula'!E$9:E$12,0),2)</f>
        <v>#N/A</v>
      </c>
      <c r="O123" s="118" t="str">
        <f t="array" ref="O123">(N123/Q123)*INDEX('Equity Formula'!E$25:F$31,MATCH(L123,'Equity Formula'!E$25:E$31,0),2)</f>
        <v>#N/A</v>
      </c>
      <c r="P123" s="120" t="str">
        <f t="array" ref="P123">INDEX('Equity Formula'!B$25:C$28,MATCH(G123,'Equity Formula'!B$25:B$28,0),2)</f>
        <v>#N/A</v>
      </c>
      <c r="Q123" s="121" t="str">
        <f t="array" ref="Q123">INDEX('Equity Formula'!H$9:I$15,MATCH(H123,'Equity Formula'!H$9:H$15,0),2)</f>
        <v>#N/A</v>
      </c>
      <c r="R123" s="82">
        <f t="shared" si="1"/>
        <v>0</v>
      </c>
    </row>
    <row r="124">
      <c r="A124" s="101">
        <f>'Current Individual SalaryEquity'!A136</f>
        <v>118</v>
      </c>
      <c r="B124" s="70" t="str">
        <f>'Current Individual SalaryEquity'!B136</f>
        <v/>
      </c>
      <c r="C124" s="70" t="str">
        <f>'Current Individual SalaryEquity'!C136</f>
        <v/>
      </c>
      <c r="D124" s="70" t="str">
        <f>'Current Individual SalaryEquity'!D136</f>
        <v/>
      </c>
      <c r="E124" s="70" t="str">
        <f>'Current Individual SalaryEquity'!E136</f>
        <v/>
      </c>
      <c r="F124" s="70" t="str">
        <f>'Current Individual SalaryEquity'!F136</f>
        <v/>
      </c>
      <c r="G124" s="70" t="str">
        <f>'Current Individual SalaryEquity'!G136</f>
        <v/>
      </c>
      <c r="H124" s="70" t="str">
        <f>'Current Individual SalaryEquity'!H136</f>
        <v/>
      </c>
      <c r="J124" s="70" t="str">
        <f>IFERROR(VLOOKUP($B124,'Additional Equity'!$B$5:$H$11,5,false),C124)</f>
        <v/>
      </c>
      <c r="K124" s="70" t="str">
        <f>IFERROR(VLOOKUP($B124,'Additional Equity'!$B$5:$H$11,6,false),D124)</f>
        <v/>
      </c>
      <c r="L124" s="70" t="str">
        <f>IFERROR(VLOOKUP($B124,'Additional Equity'!$B$5:$H$11,7,false),F124)</f>
        <v/>
      </c>
      <c r="N124" s="114" t="str">
        <f t="array" ref="N124">INDEX('Equity Formula'!B$9:C$18,MATCH(J124,'Equity Formula'!B$9:B$18,0),2)*INDEX('Equity Formula'!E$9:F$12,MATCH(K124,'Equity Formula'!E$9:E$12,0),2)</f>
        <v>#N/A</v>
      </c>
      <c r="O124" s="118" t="str">
        <f t="array" ref="O124">(N124/Q124)*INDEX('Equity Formula'!E$25:F$31,MATCH(L124,'Equity Formula'!E$25:E$31,0),2)</f>
        <v>#N/A</v>
      </c>
      <c r="P124" s="120" t="str">
        <f t="array" ref="P124">INDEX('Equity Formula'!B$25:C$28,MATCH(G124,'Equity Formula'!B$25:B$28,0),2)</f>
        <v>#N/A</v>
      </c>
      <c r="Q124" s="121" t="str">
        <f t="array" ref="Q124">INDEX('Equity Formula'!H$9:I$15,MATCH(H124,'Equity Formula'!H$9:H$15,0),2)</f>
        <v>#N/A</v>
      </c>
      <c r="R124" s="82">
        <f t="shared" si="1"/>
        <v>0</v>
      </c>
    </row>
    <row r="125">
      <c r="A125" s="101">
        <f>'Current Individual SalaryEquity'!A137</f>
        <v>119</v>
      </c>
      <c r="B125" s="70" t="str">
        <f>'Current Individual SalaryEquity'!B137</f>
        <v/>
      </c>
      <c r="C125" s="70" t="str">
        <f>'Current Individual SalaryEquity'!C137</f>
        <v/>
      </c>
      <c r="D125" s="70" t="str">
        <f>'Current Individual SalaryEquity'!D137</f>
        <v/>
      </c>
      <c r="E125" s="70" t="str">
        <f>'Current Individual SalaryEquity'!E137</f>
        <v/>
      </c>
      <c r="F125" s="70" t="str">
        <f>'Current Individual SalaryEquity'!F137</f>
        <v/>
      </c>
      <c r="G125" s="70" t="str">
        <f>'Current Individual SalaryEquity'!G137</f>
        <v/>
      </c>
      <c r="H125" s="70" t="str">
        <f>'Current Individual SalaryEquity'!H137</f>
        <v/>
      </c>
      <c r="J125" s="70" t="str">
        <f>IFERROR(VLOOKUP($B125,'Additional Equity'!$B$5:$H$11,5,false),C125)</f>
        <v/>
      </c>
      <c r="K125" s="70" t="str">
        <f>IFERROR(VLOOKUP($B125,'Additional Equity'!$B$5:$H$11,6,false),D125)</f>
        <v/>
      </c>
      <c r="L125" s="70" t="str">
        <f>IFERROR(VLOOKUP($B125,'Additional Equity'!$B$5:$H$11,7,false),F125)</f>
        <v/>
      </c>
      <c r="N125" s="114" t="str">
        <f t="array" ref="N125">INDEX('Equity Formula'!B$9:C$18,MATCH(J125,'Equity Formula'!B$9:B$18,0),2)*INDEX('Equity Formula'!E$9:F$12,MATCH(K125,'Equity Formula'!E$9:E$12,0),2)</f>
        <v>#N/A</v>
      </c>
      <c r="O125" s="118" t="str">
        <f t="array" ref="O125">(N125/Q125)*INDEX('Equity Formula'!E$25:F$31,MATCH(L125,'Equity Formula'!E$25:E$31,0),2)</f>
        <v>#N/A</v>
      </c>
      <c r="P125" s="120" t="str">
        <f t="array" ref="P125">INDEX('Equity Formula'!B$25:C$28,MATCH(G125,'Equity Formula'!B$25:B$28,0),2)</f>
        <v>#N/A</v>
      </c>
      <c r="Q125" s="121" t="str">
        <f t="array" ref="Q125">INDEX('Equity Formula'!H$9:I$15,MATCH(H125,'Equity Formula'!H$9:H$15,0),2)</f>
        <v>#N/A</v>
      </c>
      <c r="R125" s="82">
        <f t="shared" si="1"/>
        <v>0</v>
      </c>
    </row>
    <row r="126">
      <c r="A126" s="101">
        <f>'Current Individual SalaryEquity'!A138</f>
        <v>120</v>
      </c>
      <c r="B126" s="70" t="str">
        <f>'Current Individual SalaryEquity'!B138</f>
        <v/>
      </c>
      <c r="C126" s="70" t="str">
        <f>'Current Individual SalaryEquity'!C138</f>
        <v/>
      </c>
      <c r="D126" s="70" t="str">
        <f>'Current Individual SalaryEquity'!D138</f>
        <v/>
      </c>
      <c r="E126" s="70" t="str">
        <f>'Current Individual SalaryEquity'!E138</f>
        <v/>
      </c>
      <c r="F126" s="70" t="str">
        <f>'Current Individual SalaryEquity'!F138</f>
        <v/>
      </c>
      <c r="G126" s="70" t="str">
        <f>'Current Individual SalaryEquity'!G138</f>
        <v/>
      </c>
      <c r="H126" s="70" t="str">
        <f>'Current Individual SalaryEquity'!H138</f>
        <v/>
      </c>
      <c r="J126" s="70" t="str">
        <f>IFERROR(VLOOKUP($B126,'Additional Equity'!$B$5:$H$11,5,false),C126)</f>
        <v/>
      </c>
      <c r="K126" s="70" t="str">
        <f>IFERROR(VLOOKUP($B126,'Additional Equity'!$B$5:$H$11,6,false),D126)</f>
        <v/>
      </c>
      <c r="L126" s="70" t="str">
        <f>IFERROR(VLOOKUP($B126,'Additional Equity'!$B$5:$H$11,7,false),F126)</f>
        <v/>
      </c>
      <c r="N126" s="114" t="str">
        <f t="array" ref="N126">INDEX('Equity Formula'!B$9:C$18,MATCH(J126,'Equity Formula'!B$9:B$18,0),2)*INDEX('Equity Formula'!E$9:F$12,MATCH(K126,'Equity Formula'!E$9:E$12,0),2)</f>
        <v>#N/A</v>
      </c>
      <c r="O126" s="118" t="str">
        <f t="array" ref="O126">(N126/Q126)*INDEX('Equity Formula'!E$25:F$31,MATCH(L126,'Equity Formula'!E$25:E$31,0),2)</f>
        <v>#N/A</v>
      </c>
      <c r="P126" s="120" t="str">
        <f t="array" ref="P126">INDEX('Equity Formula'!B$25:C$28,MATCH(G126,'Equity Formula'!B$25:B$28,0),2)</f>
        <v>#N/A</v>
      </c>
      <c r="Q126" s="121" t="str">
        <f t="array" ref="Q126">INDEX('Equity Formula'!H$9:I$15,MATCH(H126,'Equity Formula'!H$9:H$15,0),2)</f>
        <v>#N/A</v>
      </c>
      <c r="R126" s="82">
        <f t="shared" si="1"/>
        <v>0</v>
      </c>
    </row>
    <row r="127">
      <c r="A127" s="101">
        <f>'Current Individual SalaryEquity'!A139</f>
        <v>121</v>
      </c>
      <c r="B127" s="70" t="str">
        <f>'Current Individual SalaryEquity'!B139</f>
        <v/>
      </c>
      <c r="C127" s="70" t="str">
        <f>'Current Individual SalaryEquity'!C139</f>
        <v/>
      </c>
      <c r="D127" s="70" t="str">
        <f>'Current Individual SalaryEquity'!D139</f>
        <v/>
      </c>
      <c r="E127" s="70" t="str">
        <f>'Current Individual SalaryEquity'!E139</f>
        <v/>
      </c>
      <c r="F127" s="70" t="str">
        <f>'Current Individual SalaryEquity'!F139</f>
        <v/>
      </c>
      <c r="G127" s="70" t="str">
        <f>'Current Individual SalaryEquity'!G139</f>
        <v/>
      </c>
      <c r="H127" s="70" t="str">
        <f>'Current Individual SalaryEquity'!H139</f>
        <v/>
      </c>
      <c r="J127" s="70" t="str">
        <f>IFERROR(VLOOKUP($B127,'Additional Equity'!$B$5:$H$11,4,false),C127)</f>
        <v/>
      </c>
      <c r="K127" s="70" t="str">
        <f>IFERROR(VLOOKUP($B127,'Additional Equity'!$B$5:$H$11,5,false),D127)</f>
        <v/>
      </c>
      <c r="L127" s="70" t="str">
        <f>IFERROR(VLOOKUP($B127,'Additional Equity'!$B$5:$H$11,6,false),F127)</f>
        <v/>
      </c>
      <c r="N127" s="114" t="str">
        <f t="array" ref="N127">INDEX('Equity Formula'!B$9:C$18,MATCH(J127,'Equity Formula'!B$9:B$18,0),2)*INDEX('Equity Formula'!E$9:F$12,MATCH(K127,'Equity Formula'!E$9:E$12,0),2)</f>
        <v>#N/A</v>
      </c>
      <c r="O127" s="118" t="str">
        <f t="array" ref="O127">(N127/Q127)*INDEX('Equity Formula'!E$25:F$31,MATCH(L127,'Equity Formula'!E$25:E$31,0),2)</f>
        <v>#N/A</v>
      </c>
      <c r="P127" s="120" t="str">
        <f t="array" ref="P127">INDEX('Equity Formula'!B$25:C$28,MATCH(G127,'Equity Formula'!B$25:B$28,0),2)</f>
        <v>#N/A</v>
      </c>
      <c r="Q127" s="121" t="str">
        <f t="array" ref="Q127">INDEX('Equity Formula'!H$9:I$15,MATCH(H127,'Equity Formula'!H$9:H$15,0),2)</f>
        <v>#N/A</v>
      </c>
      <c r="R127" s="82">
        <f t="shared" si="1"/>
        <v>0</v>
      </c>
    </row>
    <row r="128">
      <c r="A128" s="101">
        <f>'Current Individual SalaryEquity'!A140</f>
        <v>122</v>
      </c>
      <c r="B128" s="70" t="str">
        <f>'Current Individual SalaryEquity'!B140</f>
        <v/>
      </c>
      <c r="C128" s="70" t="str">
        <f>'Current Individual SalaryEquity'!C140</f>
        <v/>
      </c>
      <c r="D128" s="70" t="str">
        <f>'Current Individual SalaryEquity'!D140</f>
        <v/>
      </c>
      <c r="E128" s="70" t="str">
        <f>'Current Individual SalaryEquity'!E140</f>
        <v/>
      </c>
      <c r="F128" s="70" t="str">
        <f>'Current Individual SalaryEquity'!F140</f>
        <v/>
      </c>
      <c r="G128" s="70" t="str">
        <f>'Current Individual SalaryEquity'!G140</f>
        <v/>
      </c>
      <c r="H128" s="70" t="str">
        <f>'Current Individual SalaryEquity'!H140</f>
        <v/>
      </c>
      <c r="J128" s="70" t="str">
        <f>IFERROR(VLOOKUP($B128,'Additional Equity'!$B$5:$H$11,4,false),C128)</f>
        <v/>
      </c>
      <c r="K128" s="70" t="str">
        <f>IFERROR(VLOOKUP($B128,'Additional Equity'!$B$5:$H$11,5,false),D128)</f>
        <v/>
      </c>
      <c r="L128" s="70" t="str">
        <f>IFERROR(VLOOKUP($B128,'Additional Equity'!$B$5:$H$11,6,false),F128)</f>
        <v/>
      </c>
      <c r="N128" s="114" t="str">
        <f t="array" ref="N128">INDEX('Equity Formula'!B$9:C$18,MATCH(J128,'Equity Formula'!B$9:B$18,0),2)*INDEX('Equity Formula'!E$9:F$12,MATCH(K128,'Equity Formula'!E$9:E$12,0),2)</f>
        <v>#N/A</v>
      </c>
      <c r="O128" s="118" t="str">
        <f t="array" ref="O128">(N128/Q128)*INDEX('Equity Formula'!E$25:F$31,MATCH(L128,'Equity Formula'!E$25:E$31,0),2)</f>
        <v>#N/A</v>
      </c>
      <c r="P128" s="120" t="str">
        <f t="array" ref="P128">INDEX('Equity Formula'!B$25:C$28,MATCH(G128,'Equity Formula'!B$25:B$28,0),2)</f>
        <v>#N/A</v>
      </c>
      <c r="Q128" s="121" t="str">
        <f t="array" ref="Q128">INDEX('Equity Formula'!H$9:I$15,MATCH(H128,'Equity Formula'!H$9:H$15,0),2)</f>
        <v>#N/A</v>
      </c>
      <c r="R128" s="82">
        <f t="shared" si="1"/>
        <v>0</v>
      </c>
    </row>
    <row r="129">
      <c r="A129" s="101">
        <f>'Current Individual SalaryEquity'!A141</f>
        <v>123</v>
      </c>
      <c r="B129" s="70" t="str">
        <f>'Current Individual SalaryEquity'!B141</f>
        <v/>
      </c>
      <c r="C129" s="70" t="str">
        <f>'Current Individual SalaryEquity'!C141</f>
        <v/>
      </c>
      <c r="D129" s="70" t="str">
        <f>'Current Individual SalaryEquity'!D141</f>
        <v/>
      </c>
      <c r="E129" s="70" t="str">
        <f>'Current Individual SalaryEquity'!E141</f>
        <v/>
      </c>
      <c r="F129" s="70" t="str">
        <f>'Current Individual SalaryEquity'!F141</f>
        <v/>
      </c>
      <c r="G129" s="70" t="str">
        <f>'Current Individual SalaryEquity'!G141</f>
        <v/>
      </c>
      <c r="H129" s="70" t="str">
        <f>'Current Individual SalaryEquity'!H141</f>
        <v/>
      </c>
      <c r="J129" s="70" t="str">
        <f>IFERROR(VLOOKUP($B129,'Additional Equity'!$B$5:$H$11,4,false),C129)</f>
        <v/>
      </c>
      <c r="K129" s="70" t="str">
        <f>IFERROR(VLOOKUP($B129,'Additional Equity'!$B$5:$H$11,5,false),D129)</f>
        <v/>
      </c>
      <c r="L129" s="70" t="str">
        <f>IFERROR(VLOOKUP($B129,'Additional Equity'!$B$5:$H$11,6,false),F129)</f>
        <v/>
      </c>
      <c r="N129" s="114" t="str">
        <f t="array" ref="N129">INDEX('Equity Formula'!B$9:C$18,MATCH(J129,'Equity Formula'!B$9:B$18,0),2)*INDEX('Equity Formula'!E$9:F$12,MATCH(K129,'Equity Formula'!E$9:E$12,0),2)</f>
        <v>#N/A</v>
      </c>
      <c r="O129" s="118" t="str">
        <f t="array" ref="O129">(N129/Q129)*INDEX('Equity Formula'!E$25:F$31,MATCH(L129,'Equity Formula'!E$25:E$31,0),2)</f>
        <v>#N/A</v>
      </c>
      <c r="P129" s="120" t="str">
        <f t="array" ref="P129">INDEX('Equity Formula'!B$25:C$28,MATCH(G129,'Equity Formula'!B$25:B$28,0),2)</f>
        <v>#N/A</v>
      </c>
      <c r="Q129" s="121" t="str">
        <f t="array" ref="Q129">INDEX('Equity Formula'!H$9:I$15,MATCH(H129,'Equity Formula'!H$9:H$15,0),2)</f>
        <v>#N/A</v>
      </c>
      <c r="R129" s="82">
        <f t="shared" si="1"/>
        <v>0</v>
      </c>
    </row>
    <row r="130">
      <c r="A130" s="101">
        <f>'Current Individual SalaryEquity'!A142</f>
        <v>123</v>
      </c>
      <c r="B130" s="70" t="str">
        <f>'Current Individual SalaryEquity'!B142</f>
        <v/>
      </c>
      <c r="C130" s="70" t="str">
        <f>'Current Individual SalaryEquity'!C142</f>
        <v/>
      </c>
      <c r="D130" s="70" t="str">
        <f>'Current Individual SalaryEquity'!D142</f>
        <v/>
      </c>
      <c r="E130" s="70" t="str">
        <f>'Current Individual SalaryEquity'!E142</f>
        <v/>
      </c>
      <c r="F130" s="70" t="str">
        <f>'Current Individual SalaryEquity'!F142</f>
        <v/>
      </c>
      <c r="G130" s="70" t="str">
        <f>'Current Individual SalaryEquity'!G142</f>
        <v/>
      </c>
      <c r="H130" s="70" t="str">
        <f>'Current Individual SalaryEquity'!H142</f>
        <v/>
      </c>
      <c r="J130" s="70" t="str">
        <f>IFERROR(VLOOKUP($B130,'Additional Equity'!$B$5:$H$11,4,false),C130)</f>
        <v/>
      </c>
      <c r="K130" s="70" t="str">
        <f>IFERROR(VLOOKUP($B130,'Additional Equity'!$B$5:$H$11,5,false),D130)</f>
        <v/>
      </c>
      <c r="L130" s="70" t="str">
        <f>IFERROR(VLOOKUP($B130,'Additional Equity'!$B$5:$H$11,6,false),F130)</f>
        <v/>
      </c>
      <c r="N130" s="114" t="str">
        <f t="array" ref="N130">INDEX('Equity Formula'!B$9:C$18,MATCH(J130,'Equity Formula'!B$9:B$18,0),2)*INDEX('Equity Formula'!E$9:F$12,MATCH(K130,'Equity Formula'!E$9:E$12,0),2)</f>
        <v>#N/A</v>
      </c>
      <c r="O130" s="118" t="str">
        <f t="array" ref="O130">(N130/Q130)*INDEX('Equity Formula'!E$25:F$31,MATCH(L130,'Equity Formula'!E$25:E$31,0),2)</f>
        <v>#N/A</v>
      </c>
      <c r="P130" s="120" t="str">
        <f t="array" ref="P130">INDEX('Equity Formula'!B$25:C$28,MATCH(G130,'Equity Formula'!B$25:B$28,0),2)</f>
        <v>#N/A</v>
      </c>
      <c r="Q130" s="121" t="str">
        <f t="array" ref="Q130">INDEX('Equity Formula'!H$9:I$15,MATCH(H130,'Equity Formula'!H$9:H$15,0),2)</f>
        <v>#N/A</v>
      </c>
      <c r="R130" s="82">
        <f t="shared" si="1"/>
        <v>0</v>
      </c>
    </row>
    <row r="131">
      <c r="A131" s="101">
        <f>'Current Individual SalaryEquity'!A143</f>
        <v>124</v>
      </c>
      <c r="B131" s="70" t="str">
        <f>'Current Individual SalaryEquity'!B143</f>
        <v/>
      </c>
      <c r="C131" s="70" t="str">
        <f>'Current Individual SalaryEquity'!C143</f>
        <v/>
      </c>
      <c r="D131" s="70" t="str">
        <f>'Current Individual SalaryEquity'!D143</f>
        <v/>
      </c>
      <c r="E131" s="70" t="str">
        <f>'Current Individual SalaryEquity'!E143</f>
        <v/>
      </c>
      <c r="F131" s="70" t="str">
        <f>'Current Individual SalaryEquity'!F143</f>
        <v/>
      </c>
      <c r="G131" s="70" t="str">
        <f>'Current Individual SalaryEquity'!G143</f>
        <v/>
      </c>
      <c r="H131" s="70" t="str">
        <f>'Current Individual SalaryEquity'!H143</f>
        <v/>
      </c>
      <c r="J131" s="70" t="str">
        <f>IFERROR(VLOOKUP($B131,'Additional Equity'!$B$5:$H$11,4,false),C131)</f>
        <v/>
      </c>
      <c r="K131" s="70" t="str">
        <f>IFERROR(VLOOKUP($B131,'Additional Equity'!$B$5:$H$11,5,false),D131)</f>
        <v/>
      </c>
      <c r="L131" s="70" t="str">
        <f>IFERROR(VLOOKUP($B131,'Additional Equity'!$B$5:$H$11,6,false),F131)</f>
        <v/>
      </c>
      <c r="N131" s="114" t="str">
        <f t="array" ref="N131">INDEX('Equity Formula'!B$9:C$18,MATCH(J131,'Equity Formula'!B$9:B$18,0),2)*INDEX('Equity Formula'!E$9:F$12,MATCH(K131,'Equity Formula'!E$9:E$12,0),2)</f>
        <v>#N/A</v>
      </c>
      <c r="O131" s="118" t="str">
        <f t="array" ref="O131">(N131/Q131)*INDEX('Equity Formula'!E$25:F$31,MATCH(L131,'Equity Formula'!E$25:E$31,0),2)</f>
        <v>#N/A</v>
      </c>
      <c r="P131" s="120" t="str">
        <f t="array" ref="P131">INDEX('Equity Formula'!B$25:C$28,MATCH(G131,'Equity Formula'!B$25:B$28,0),2)</f>
        <v>#N/A</v>
      </c>
      <c r="Q131" s="121" t="str">
        <f t="array" ref="Q131">INDEX('Equity Formula'!H$9:I$15,MATCH(H131,'Equity Formula'!H$9:H$15,0),2)</f>
        <v>#N/A</v>
      </c>
      <c r="R131" s="82">
        <f t="shared" si="1"/>
        <v>0</v>
      </c>
    </row>
    <row r="132">
      <c r="A132" s="101">
        <f>'Current Individual SalaryEquity'!A144</f>
        <v>125</v>
      </c>
      <c r="B132" s="70" t="str">
        <f>'Current Individual SalaryEquity'!B144</f>
        <v/>
      </c>
      <c r="C132" s="70" t="str">
        <f>'Current Individual SalaryEquity'!C144</f>
        <v/>
      </c>
      <c r="D132" s="70" t="str">
        <f>'Current Individual SalaryEquity'!D144</f>
        <v/>
      </c>
      <c r="E132" s="70" t="str">
        <f>'Current Individual SalaryEquity'!E144</f>
        <v/>
      </c>
      <c r="F132" s="70" t="str">
        <f>'Current Individual SalaryEquity'!F144</f>
        <v/>
      </c>
      <c r="G132" s="70" t="str">
        <f>'Current Individual SalaryEquity'!G144</f>
        <v/>
      </c>
      <c r="H132" s="70" t="str">
        <f>'Current Individual SalaryEquity'!H144</f>
        <v/>
      </c>
      <c r="J132" s="70" t="str">
        <f>IFERROR(VLOOKUP($B132,'Additional Equity'!$B$5:$H$11,4,false),C132)</f>
        <v/>
      </c>
      <c r="K132" s="70" t="str">
        <f>IFERROR(VLOOKUP($B132,'Additional Equity'!$B$5:$H$11,5,false),D132)</f>
        <v/>
      </c>
      <c r="L132" s="70" t="str">
        <f>IFERROR(VLOOKUP($B132,'Additional Equity'!$B$5:$H$11,6,false),F132)</f>
        <v/>
      </c>
      <c r="N132" s="114" t="str">
        <f t="array" ref="N132">INDEX('Equity Formula'!B$9:C$18,MATCH(J132,'Equity Formula'!B$9:B$18,0),2)*INDEX('Equity Formula'!E$9:F$12,MATCH(K132,'Equity Formula'!E$9:E$12,0),2)</f>
        <v>#N/A</v>
      </c>
      <c r="O132" s="118" t="str">
        <f t="array" ref="O132">(N132/Q132)*INDEX('Equity Formula'!E$25:F$31,MATCH(L132,'Equity Formula'!E$25:E$31,0),2)</f>
        <v>#N/A</v>
      </c>
      <c r="P132" s="120" t="str">
        <f t="array" ref="P132">INDEX('Equity Formula'!B$25:C$28,MATCH(G132,'Equity Formula'!B$25:B$28,0),2)</f>
        <v>#N/A</v>
      </c>
      <c r="Q132" s="121" t="str">
        <f t="array" ref="Q132">INDEX('Equity Formula'!H$9:I$15,MATCH(H132,'Equity Formula'!H$9:H$15,0),2)</f>
        <v>#N/A</v>
      </c>
      <c r="R132" s="82">
        <f t="shared" si="1"/>
        <v>0</v>
      </c>
    </row>
    <row r="133">
      <c r="A133" s="101">
        <f>'Current Individual SalaryEquity'!A145</f>
        <v>126</v>
      </c>
      <c r="B133" s="70" t="str">
        <f>'Current Individual SalaryEquity'!B145</f>
        <v/>
      </c>
      <c r="C133" s="70" t="str">
        <f>'Current Individual SalaryEquity'!C145</f>
        <v/>
      </c>
      <c r="D133" s="70" t="str">
        <f>'Current Individual SalaryEquity'!D145</f>
        <v/>
      </c>
      <c r="E133" s="70" t="str">
        <f>'Current Individual SalaryEquity'!E145</f>
        <v/>
      </c>
      <c r="F133" s="70" t="str">
        <f>'Current Individual SalaryEquity'!F145</f>
        <v/>
      </c>
      <c r="G133" s="70" t="str">
        <f>'Current Individual SalaryEquity'!G145</f>
        <v/>
      </c>
      <c r="H133" s="70" t="str">
        <f>'Current Individual SalaryEquity'!H145</f>
        <v/>
      </c>
      <c r="J133" s="70" t="str">
        <f>IFERROR(VLOOKUP($B133,'Additional Equity'!$B$5:$H$11,4,false),C133)</f>
        <v/>
      </c>
      <c r="K133" s="70" t="str">
        <f>IFERROR(VLOOKUP($B133,'Additional Equity'!$B$5:$H$11,5,false),D133)</f>
        <v/>
      </c>
      <c r="L133" s="70" t="str">
        <f>IFERROR(VLOOKUP($B133,'Additional Equity'!$B$5:$H$11,6,false),F133)</f>
        <v/>
      </c>
      <c r="N133" s="114" t="str">
        <f t="array" ref="N133">INDEX('Equity Formula'!B$9:C$18,MATCH(J133,'Equity Formula'!B$9:B$18,0),2)*INDEX('Equity Formula'!E$9:F$12,MATCH(K133,'Equity Formula'!E$9:E$12,0),2)</f>
        <v>#N/A</v>
      </c>
      <c r="O133" s="118" t="str">
        <f t="array" ref="O133">(N133/Q133)*INDEX('Equity Formula'!E$25:F$31,MATCH(L133,'Equity Formula'!E$25:E$31,0),2)</f>
        <v>#N/A</v>
      </c>
      <c r="P133" s="120" t="str">
        <f t="array" ref="P133">INDEX('Equity Formula'!B$25:C$28,MATCH(G133,'Equity Formula'!B$25:B$28,0),2)</f>
        <v>#N/A</v>
      </c>
      <c r="Q133" s="121" t="str">
        <f t="array" ref="Q133">INDEX('Equity Formula'!H$9:I$15,MATCH(H133,'Equity Formula'!H$9:H$15,0),2)</f>
        <v>#N/A</v>
      </c>
      <c r="R133" s="82">
        <f t="shared" si="1"/>
        <v>0</v>
      </c>
    </row>
    <row r="134">
      <c r="A134" s="101">
        <f>'Current Individual SalaryEquity'!A146</f>
        <v>127</v>
      </c>
      <c r="B134" s="70" t="str">
        <f>'Current Individual SalaryEquity'!B146</f>
        <v/>
      </c>
      <c r="C134" s="70" t="str">
        <f>'Current Individual SalaryEquity'!C146</f>
        <v/>
      </c>
      <c r="D134" s="70" t="str">
        <f>'Current Individual SalaryEquity'!D146</f>
        <v/>
      </c>
      <c r="E134" s="70" t="str">
        <f>'Current Individual SalaryEquity'!E146</f>
        <v/>
      </c>
      <c r="F134" s="70" t="str">
        <f>'Current Individual SalaryEquity'!F146</f>
        <v/>
      </c>
      <c r="G134" s="70" t="str">
        <f>'Current Individual SalaryEquity'!G146</f>
        <v/>
      </c>
      <c r="H134" s="70" t="str">
        <f>'Current Individual SalaryEquity'!H146</f>
        <v/>
      </c>
      <c r="J134" s="70" t="str">
        <f>IFERROR(VLOOKUP($B134,'Additional Equity'!$B$5:$H$11,4,false),C134)</f>
        <v/>
      </c>
      <c r="K134" s="70" t="str">
        <f>IFERROR(VLOOKUP($B134,'Additional Equity'!$B$5:$H$11,5,false),D134)</f>
        <v/>
      </c>
      <c r="L134" s="70" t="str">
        <f>IFERROR(VLOOKUP($B134,'Additional Equity'!$B$5:$H$11,6,false),F134)</f>
        <v/>
      </c>
      <c r="N134" s="114" t="str">
        <f t="array" ref="N134">INDEX('Equity Formula'!B$9:C$18,MATCH(J134,'Equity Formula'!B$9:B$18,0),2)*INDEX('Equity Formula'!E$9:F$12,MATCH(K134,'Equity Formula'!E$9:E$12,0),2)</f>
        <v>#N/A</v>
      </c>
      <c r="O134" s="118" t="str">
        <f t="array" ref="O134">(N134/Q134)*INDEX('Equity Formula'!E$25:F$31,MATCH(L134,'Equity Formula'!E$25:E$31,0),2)</f>
        <v>#N/A</v>
      </c>
      <c r="P134" s="120" t="str">
        <f t="array" ref="P134">INDEX('Equity Formula'!B$25:C$28,MATCH(G134,'Equity Formula'!B$25:B$28,0),2)</f>
        <v>#N/A</v>
      </c>
      <c r="Q134" s="121" t="str">
        <f t="array" ref="Q134">INDEX('Equity Formula'!H$9:I$15,MATCH(H134,'Equity Formula'!H$9:H$15,0),2)</f>
        <v>#N/A</v>
      </c>
      <c r="R134" s="82">
        <f t="shared" si="1"/>
        <v>0</v>
      </c>
    </row>
    <row r="135">
      <c r="A135" s="101">
        <f>'Current Individual SalaryEquity'!A147</f>
        <v>128</v>
      </c>
      <c r="B135" s="70" t="str">
        <f>'Current Individual SalaryEquity'!B147</f>
        <v/>
      </c>
      <c r="C135" s="70" t="str">
        <f>'Current Individual SalaryEquity'!C147</f>
        <v/>
      </c>
      <c r="D135" s="70" t="str">
        <f>'Current Individual SalaryEquity'!D147</f>
        <v/>
      </c>
      <c r="E135" s="70" t="str">
        <f>'Current Individual SalaryEquity'!E147</f>
        <v/>
      </c>
      <c r="F135" s="70" t="str">
        <f>'Current Individual SalaryEquity'!F147</f>
        <v/>
      </c>
      <c r="G135" s="70" t="str">
        <f>'Current Individual SalaryEquity'!G147</f>
        <v/>
      </c>
      <c r="H135" s="70" t="str">
        <f>'Current Individual SalaryEquity'!H147</f>
        <v/>
      </c>
      <c r="J135" s="70" t="str">
        <f>IFERROR(VLOOKUP($B135,'Additional Equity'!$B$5:$H$11,4,false),C135)</f>
        <v/>
      </c>
      <c r="K135" s="70" t="str">
        <f>IFERROR(VLOOKUP($B135,'Additional Equity'!$B$5:$H$11,5,false),D135)</f>
        <v/>
      </c>
      <c r="L135" s="70" t="str">
        <f>IFERROR(VLOOKUP($B135,'Additional Equity'!$B$5:$H$11,6,false),F135)</f>
        <v/>
      </c>
      <c r="N135" s="114" t="str">
        <f t="array" ref="N135">INDEX('Equity Formula'!B$9:C$18,MATCH(J135,'Equity Formula'!B$9:B$18,0),2)*INDEX('Equity Formula'!E$9:F$12,MATCH(K135,'Equity Formula'!E$9:E$12,0),2)</f>
        <v>#N/A</v>
      </c>
      <c r="O135" s="118" t="str">
        <f t="array" ref="O135">(N135/Q135)*INDEX('Equity Formula'!E$25:F$31,MATCH(L135,'Equity Formula'!E$25:E$31,0),2)</f>
        <v>#N/A</v>
      </c>
      <c r="P135" s="120" t="str">
        <f t="array" ref="P135">INDEX('Equity Formula'!B$25:C$28,MATCH(G135,'Equity Formula'!B$25:B$28,0),2)</f>
        <v>#N/A</v>
      </c>
      <c r="Q135" s="121" t="str">
        <f t="array" ref="Q135">INDEX('Equity Formula'!H$9:I$15,MATCH(H135,'Equity Formula'!H$9:H$15,0),2)</f>
        <v>#N/A</v>
      </c>
      <c r="R135" s="82">
        <f t="shared" si="1"/>
        <v>0</v>
      </c>
    </row>
    <row r="136">
      <c r="A136" s="101">
        <f>'Current Individual SalaryEquity'!A148</f>
        <v>129</v>
      </c>
      <c r="B136" s="70" t="str">
        <f>'Current Individual SalaryEquity'!B148</f>
        <v/>
      </c>
      <c r="C136" s="70" t="str">
        <f>'Current Individual SalaryEquity'!C148</f>
        <v/>
      </c>
      <c r="D136" s="70" t="str">
        <f>'Current Individual SalaryEquity'!D148</f>
        <v/>
      </c>
      <c r="E136" s="70" t="str">
        <f>'Current Individual SalaryEquity'!E148</f>
        <v/>
      </c>
      <c r="F136" s="70" t="str">
        <f>'Current Individual SalaryEquity'!F148</f>
        <v/>
      </c>
      <c r="G136" s="70" t="str">
        <f>'Current Individual SalaryEquity'!G148</f>
        <v/>
      </c>
      <c r="H136" s="70" t="str">
        <f>'Current Individual SalaryEquity'!H148</f>
        <v/>
      </c>
      <c r="J136" s="70" t="str">
        <f>IFERROR(VLOOKUP($B136,'Additional Equity'!$B$5:$H$11,4,false),C136)</f>
        <v/>
      </c>
      <c r="K136" s="70" t="str">
        <f>IFERROR(VLOOKUP($B136,'Additional Equity'!$B$5:$H$11,5,false),D136)</f>
        <v/>
      </c>
      <c r="L136" s="70" t="str">
        <f>IFERROR(VLOOKUP($B136,'Additional Equity'!$B$5:$H$11,6,false),F136)</f>
        <v/>
      </c>
      <c r="N136" s="114" t="str">
        <f t="array" ref="N136">INDEX('Equity Formula'!B$9:C$18,MATCH(J136,'Equity Formula'!B$9:B$18,0),2)*INDEX('Equity Formula'!E$9:F$12,MATCH(K136,'Equity Formula'!E$9:E$12,0),2)</f>
        <v>#N/A</v>
      </c>
      <c r="O136" s="118" t="str">
        <f t="array" ref="O136">(N136/Q136)*INDEX('Equity Formula'!E$25:F$31,MATCH(L136,'Equity Formula'!E$25:E$31,0),2)</f>
        <v>#N/A</v>
      </c>
      <c r="P136" s="120" t="str">
        <f t="array" ref="P136">INDEX('Equity Formula'!B$25:C$28,MATCH(G136,'Equity Formula'!B$25:B$28,0),2)</f>
        <v>#N/A</v>
      </c>
      <c r="Q136" s="121" t="str">
        <f t="array" ref="Q136">INDEX('Equity Formula'!H$9:I$15,MATCH(H136,'Equity Formula'!H$9:H$15,0),2)</f>
        <v>#N/A</v>
      </c>
      <c r="R136" s="82">
        <f t="shared" si="1"/>
        <v>0</v>
      </c>
    </row>
    <row r="137">
      <c r="A137" s="101">
        <f>'Current Individual SalaryEquity'!A149</f>
        <v>130</v>
      </c>
      <c r="B137" s="70" t="str">
        <f>'Current Individual SalaryEquity'!B149</f>
        <v/>
      </c>
      <c r="C137" s="70" t="str">
        <f>'Current Individual SalaryEquity'!C149</f>
        <v/>
      </c>
      <c r="D137" s="70" t="str">
        <f>'Current Individual SalaryEquity'!D149</f>
        <v/>
      </c>
      <c r="E137" s="70" t="str">
        <f>'Current Individual SalaryEquity'!E149</f>
        <v/>
      </c>
      <c r="F137" s="70" t="str">
        <f>'Current Individual SalaryEquity'!F149</f>
        <v/>
      </c>
      <c r="G137" s="70" t="str">
        <f>'Current Individual SalaryEquity'!G149</f>
        <v/>
      </c>
      <c r="H137" s="70" t="str">
        <f>'Current Individual SalaryEquity'!H149</f>
        <v/>
      </c>
      <c r="J137" s="70" t="str">
        <f>IFERROR(VLOOKUP($B137,'Additional Equity'!$B$5:$H$11,4,false),C137)</f>
        <v/>
      </c>
      <c r="K137" s="70" t="str">
        <f>IFERROR(VLOOKUP($B137,'Additional Equity'!$B$5:$H$11,5,false),D137)</f>
        <v/>
      </c>
      <c r="L137" s="70" t="str">
        <f>IFERROR(VLOOKUP($B137,'Additional Equity'!$B$5:$H$11,6,false),F137)</f>
        <v/>
      </c>
      <c r="N137" s="114" t="str">
        <f t="array" ref="N137">INDEX('Equity Formula'!B$9:C$18,MATCH(J137,'Equity Formula'!B$9:B$18,0),2)*INDEX('Equity Formula'!E$9:F$12,MATCH(K137,'Equity Formula'!E$9:E$12,0),2)</f>
        <v>#N/A</v>
      </c>
      <c r="O137" s="118" t="str">
        <f t="array" ref="O137">(N137/Q137)*INDEX('Equity Formula'!E$25:F$31,MATCH(L137,'Equity Formula'!E$25:E$31,0),2)</f>
        <v>#N/A</v>
      </c>
      <c r="P137" s="120" t="str">
        <f t="array" ref="P137">INDEX('Equity Formula'!B$25:C$28,MATCH(G137,'Equity Formula'!B$25:B$28,0),2)</f>
        <v>#N/A</v>
      </c>
      <c r="Q137" s="121" t="str">
        <f t="array" ref="Q137">INDEX('Equity Formula'!H$9:I$15,MATCH(H137,'Equity Formula'!H$9:H$15,0),2)</f>
        <v>#N/A</v>
      </c>
      <c r="R137" s="82">
        <f t="shared" si="1"/>
        <v>0</v>
      </c>
    </row>
    <row r="138">
      <c r="A138" s="101">
        <f>'Current Individual SalaryEquity'!A150</f>
        <v>131</v>
      </c>
      <c r="B138" s="70" t="str">
        <f>'Current Individual SalaryEquity'!B150</f>
        <v/>
      </c>
      <c r="C138" s="70" t="str">
        <f>'Current Individual SalaryEquity'!C150</f>
        <v/>
      </c>
      <c r="D138" s="70" t="str">
        <f>'Current Individual SalaryEquity'!D150</f>
        <v/>
      </c>
      <c r="E138" s="70" t="str">
        <f>'Current Individual SalaryEquity'!E150</f>
        <v/>
      </c>
      <c r="F138" s="70" t="str">
        <f>'Current Individual SalaryEquity'!F150</f>
        <v/>
      </c>
      <c r="G138" s="70" t="str">
        <f>'Current Individual SalaryEquity'!G150</f>
        <v/>
      </c>
      <c r="H138" s="70" t="str">
        <f>'Current Individual SalaryEquity'!H150</f>
        <v/>
      </c>
      <c r="J138" s="70" t="str">
        <f>IFERROR(VLOOKUP($B138,'Additional Equity'!$B$5:$H$11,4,false),C138)</f>
        <v/>
      </c>
      <c r="K138" s="70" t="str">
        <f>IFERROR(VLOOKUP($B138,'Additional Equity'!$B$5:$H$11,5,false),D138)</f>
        <v/>
      </c>
      <c r="L138" s="70" t="str">
        <f>IFERROR(VLOOKUP($B138,'Additional Equity'!$B$5:$H$11,6,false),F138)</f>
        <v/>
      </c>
      <c r="N138" s="114" t="str">
        <f t="array" ref="N138">INDEX('Equity Formula'!B$9:C$18,MATCH(J138,'Equity Formula'!B$9:B$18,0),2)*INDEX('Equity Formula'!E$9:F$12,MATCH(K138,'Equity Formula'!E$9:E$12,0),2)</f>
        <v>#N/A</v>
      </c>
      <c r="O138" s="118" t="str">
        <f t="array" ref="O138">(N138/Q138)*INDEX('Equity Formula'!E$25:F$31,MATCH(L138,'Equity Formula'!E$25:E$31,0),2)</f>
        <v>#N/A</v>
      </c>
      <c r="P138" s="120" t="str">
        <f t="array" ref="P138">INDEX('Equity Formula'!B$25:C$28,MATCH(G138,'Equity Formula'!B$25:B$28,0),2)</f>
        <v>#N/A</v>
      </c>
      <c r="Q138" s="121" t="str">
        <f t="array" ref="Q138">INDEX('Equity Formula'!H$9:I$15,MATCH(H138,'Equity Formula'!H$9:H$15,0),2)</f>
        <v>#N/A</v>
      </c>
      <c r="R138" s="82">
        <f t="shared" si="1"/>
        <v>0</v>
      </c>
    </row>
    <row r="139">
      <c r="A139" s="101">
        <f>'Current Individual SalaryEquity'!A151</f>
        <v>132</v>
      </c>
      <c r="B139" s="70" t="str">
        <f>'Current Individual SalaryEquity'!B151</f>
        <v/>
      </c>
      <c r="C139" s="70" t="str">
        <f>'Current Individual SalaryEquity'!C151</f>
        <v/>
      </c>
      <c r="D139" s="70" t="str">
        <f>'Current Individual SalaryEquity'!D151</f>
        <v/>
      </c>
      <c r="E139" s="70" t="str">
        <f>'Current Individual SalaryEquity'!E151</f>
        <v/>
      </c>
      <c r="F139" s="70" t="str">
        <f>'Current Individual SalaryEquity'!F151</f>
        <v/>
      </c>
      <c r="G139" s="70" t="str">
        <f>'Current Individual SalaryEquity'!G151</f>
        <v/>
      </c>
      <c r="H139" s="70" t="str">
        <f>'Current Individual SalaryEquity'!H151</f>
        <v/>
      </c>
      <c r="J139" s="70" t="str">
        <f>IFERROR(VLOOKUP($B139,'Additional Equity'!$B$5:$H$11,4,false),C139)</f>
        <v/>
      </c>
      <c r="K139" s="70" t="str">
        <f>IFERROR(VLOOKUP($B139,'Additional Equity'!$B$5:$H$11,5,false),D139)</f>
        <v/>
      </c>
      <c r="L139" s="70" t="str">
        <f>IFERROR(VLOOKUP($B139,'Additional Equity'!$B$5:$H$11,6,false),F139)</f>
        <v/>
      </c>
      <c r="N139" s="114" t="str">
        <f t="array" ref="N139">INDEX('Equity Formula'!B$9:C$18,MATCH(J139,'Equity Formula'!B$9:B$18,0),2)*INDEX('Equity Formula'!E$9:F$12,MATCH(K139,'Equity Formula'!E$9:E$12,0),2)</f>
        <v>#N/A</v>
      </c>
      <c r="O139" s="118" t="str">
        <f t="array" ref="O139">(N139/Q139)*INDEX('Equity Formula'!E$25:F$31,MATCH(L139,'Equity Formula'!E$25:E$31,0),2)</f>
        <v>#N/A</v>
      </c>
      <c r="P139" s="120" t="str">
        <f t="array" ref="P139">INDEX('Equity Formula'!B$25:C$28,MATCH(G139,'Equity Formula'!B$25:B$28,0),2)</f>
        <v>#N/A</v>
      </c>
      <c r="Q139" s="121" t="str">
        <f t="array" ref="Q139">INDEX('Equity Formula'!H$9:I$15,MATCH(H139,'Equity Formula'!H$9:H$15,0),2)</f>
        <v>#N/A</v>
      </c>
      <c r="R139" s="82">
        <f t="shared" si="1"/>
        <v>0</v>
      </c>
    </row>
    <row r="140">
      <c r="A140" s="101">
        <f>'Current Individual SalaryEquity'!A152</f>
        <v>133</v>
      </c>
      <c r="B140" s="70" t="str">
        <f>'Current Individual SalaryEquity'!B152</f>
        <v/>
      </c>
      <c r="C140" s="70" t="str">
        <f>'Current Individual SalaryEquity'!C152</f>
        <v/>
      </c>
      <c r="D140" s="70" t="str">
        <f>'Current Individual SalaryEquity'!D152</f>
        <v/>
      </c>
      <c r="E140" s="70" t="str">
        <f>'Current Individual SalaryEquity'!E152</f>
        <v/>
      </c>
      <c r="F140" s="70" t="str">
        <f>'Current Individual SalaryEquity'!F152</f>
        <v/>
      </c>
      <c r="G140" s="70" t="str">
        <f>'Current Individual SalaryEquity'!G152</f>
        <v/>
      </c>
      <c r="H140" s="70" t="str">
        <f>'Current Individual SalaryEquity'!H152</f>
        <v/>
      </c>
      <c r="J140" s="70" t="str">
        <f>IFERROR(VLOOKUP($B140,'Additional Equity'!$B$5:$H$11,4,false),C140)</f>
        <v/>
      </c>
      <c r="K140" s="70" t="str">
        <f>IFERROR(VLOOKUP($B140,'Additional Equity'!$B$5:$H$11,5,false),D140)</f>
        <v/>
      </c>
      <c r="L140" s="70" t="str">
        <f>IFERROR(VLOOKUP($B140,'Additional Equity'!$B$5:$H$11,6,false),F140)</f>
        <v/>
      </c>
      <c r="N140" s="114" t="str">
        <f t="array" ref="N140">INDEX('Equity Formula'!B$9:C$18,MATCH(J140,'Equity Formula'!B$9:B$18,0),2)*INDEX('Equity Formula'!E$9:F$12,MATCH(K140,'Equity Formula'!E$9:E$12,0),2)</f>
        <v>#N/A</v>
      </c>
      <c r="O140" s="118" t="str">
        <f t="array" ref="O140">(N140/Q140)*INDEX('Equity Formula'!E$25:F$31,MATCH(L140,'Equity Formula'!E$25:E$31,0),2)</f>
        <v>#N/A</v>
      </c>
      <c r="P140" s="120" t="str">
        <f t="array" ref="P140">INDEX('Equity Formula'!B$25:C$28,MATCH(G140,'Equity Formula'!B$25:B$28,0),2)</f>
        <v>#N/A</v>
      </c>
      <c r="Q140" s="121" t="str">
        <f t="array" ref="Q140">INDEX('Equity Formula'!H$9:I$15,MATCH(H140,'Equity Formula'!H$9:H$15,0),2)</f>
        <v>#N/A</v>
      </c>
      <c r="R140" s="82">
        <f t="shared" si="1"/>
        <v>0</v>
      </c>
    </row>
    <row r="141">
      <c r="A141" s="101">
        <f>'Current Individual SalaryEquity'!A153</f>
        <v>134</v>
      </c>
      <c r="B141" s="70" t="str">
        <f>'Current Individual SalaryEquity'!B153</f>
        <v/>
      </c>
      <c r="C141" s="70" t="str">
        <f>'Current Individual SalaryEquity'!C153</f>
        <v/>
      </c>
      <c r="D141" s="70" t="str">
        <f>'Current Individual SalaryEquity'!D153</f>
        <v/>
      </c>
      <c r="E141" s="70" t="str">
        <f>'Current Individual SalaryEquity'!E153</f>
        <v/>
      </c>
      <c r="F141" s="70" t="str">
        <f>'Current Individual SalaryEquity'!F153</f>
        <v/>
      </c>
      <c r="G141" s="70" t="str">
        <f>'Current Individual SalaryEquity'!G153</f>
        <v/>
      </c>
      <c r="H141" s="70" t="str">
        <f>'Current Individual SalaryEquity'!H153</f>
        <v/>
      </c>
      <c r="J141" s="70" t="str">
        <f>IFERROR(VLOOKUP($B141,'Additional Equity'!$B$5:$H$11,4,false),C141)</f>
        <v/>
      </c>
      <c r="K141" s="70" t="str">
        <f>IFERROR(VLOOKUP($B141,'Additional Equity'!$B$5:$H$11,5,false),D141)</f>
        <v/>
      </c>
      <c r="L141" s="70" t="str">
        <f>IFERROR(VLOOKUP($B141,'Additional Equity'!$B$5:$H$11,6,false),F141)</f>
        <v/>
      </c>
      <c r="N141" s="114" t="str">
        <f t="array" ref="N141">INDEX('Equity Formula'!B$9:C$18,MATCH(J141,'Equity Formula'!B$9:B$18,0),2)*INDEX('Equity Formula'!E$9:F$12,MATCH(K141,'Equity Formula'!E$9:E$12,0),2)</f>
        <v>#N/A</v>
      </c>
      <c r="O141" s="118" t="str">
        <f t="array" ref="O141">(N141/Q141)*INDEX('Equity Formula'!E$25:F$31,MATCH(L141,'Equity Formula'!E$25:E$31,0),2)</f>
        <v>#N/A</v>
      </c>
      <c r="P141" s="120" t="str">
        <f t="array" ref="P141">INDEX('Equity Formula'!B$25:C$28,MATCH(G141,'Equity Formula'!B$25:B$28,0),2)</f>
        <v>#N/A</v>
      </c>
      <c r="Q141" s="121" t="str">
        <f t="array" ref="Q141">INDEX('Equity Formula'!H$9:I$15,MATCH(H141,'Equity Formula'!H$9:H$15,0),2)</f>
        <v>#N/A</v>
      </c>
      <c r="R141" s="82">
        <f t="shared" si="1"/>
        <v>0</v>
      </c>
    </row>
    <row r="142">
      <c r="A142" s="101">
        <f>'Current Individual SalaryEquity'!A154</f>
        <v>135</v>
      </c>
      <c r="B142" s="70" t="str">
        <f>'Current Individual SalaryEquity'!B154</f>
        <v/>
      </c>
      <c r="C142" s="70" t="str">
        <f>'Current Individual SalaryEquity'!C154</f>
        <v/>
      </c>
      <c r="D142" s="70" t="str">
        <f>'Current Individual SalaryEquity'!D154</f>
        <v/>
      </c>
      <c r="E142" s="70" t="str">
        <f>'Current Individual SalaryEquity'!E154</f>
        <v/>
      </c>
      <c r="F142" s="70" t="str">
        <f>'Current Individual SalaryEquity'!F154</f>
        <v/>
      </c>
      <c r="G142" s="70" t="str">
        <f>'Current Individual SalaryEquity'!G154</f>
        <v/>
      </c>
      <c r="H142" s="70" t="str">
        <f>'Current Individual SalaryEquity'!H154</f>
        <v/>
      </c>
      <c r="J142" s="70" t="str">
        <f>IFERROR(VLOOKUP($B142,'Additional Equity'!$B$5:$H$11,4,false),C142)</f>
        <v/>
      </c>
      <c r="K142" s="70" t="str">
        <f>IFERROR(VLOOKUP($B142,'Additional Equity'!$B$5:$H$11,5,false),D142)</f>
        <v/>
      </c>
      <c r="L142" s="70" t="str">
        <f>IFERROR(VLOOKUP($B142,'Additional Equity'!$B$5:$H$11,6,false),F142)</f>
        <v/>
      </c>
      <c r="N142" s="114" t="str">
        <f t="array" ref="N142">INDEX('Equity Formula'!B$9:C$18,MATCH(J142,'Equity Formula'!B$9:B$18,0),2)*INDEX('Equity Formula'!E$9:F$12,MATCH(K142,'Equity Formula'!E$9:E$12,0),2)</f>
        <v>#N/A</v>
      </c>
      <c r="O142" s="118" t="str">
        <f t="array" ref="O142">(N142/Q142)*INDEX('Equity Formula'!E$25:F$31,MATCH(L142,'Equity Formula'!E$25:E$31,0),2)</f>
        <v>#N/A</v>
      </c>
      <c r="P142" s="120" t="str">
        <f t="array" ref="P142">INDEX('Equity Formula'!B$25:C$28,MATCH(G142,'Equity Formula'!B$25:B$28,0),2)</f>
        <v>#N/A</v>
      </c>
      <c r="Q142" s="121" t="str">
        <f t="array" ref="Q142">INDEX('Equity Formula'!H$9:I$15,MATCH(H142,'Equity Formula'!H$9:H$15,0),2)</f>
        <v>#N/A</v>
      </c>
      <c r="R142" s="82">
        <f t="shared" si="1"/>
        <v>0</v>
      </c>
    </row>
    <row r="143">
      <c r="A143" s="101">
        <f>'Current Individual SalaryEquity'!A155</f>
        <v>136</v>
      </c>
      <c r="B143" s="70" t="str">
        <f>'Current Individual SalaryEquity'!B155</f>
        <v/>
      </c>
      <c r="C143" s="70" t="str">
        <f>'Current Individual SalaryEquity'!C155</f>
        <v/>
      </c>
      <c r="D143" s="70" t="str">
        <f>'Current Individual SalaryEquity'!D155</f>
        <v/>
      </c>
      <c r="E143" s="70" t="str">
        <f>'Current Individual SalaryEquity'!E155</f>
        <v/>
      </c>
      <c r="F143" s="70" t="str">
        <f>'Current Individual SalaryEquity'!F155</f>
        <v/>
      </c>
      <c r="G143" s="70" t="str">
        <f>'Current Individual SalaryEquity'!G155</f>
        <v/>
      </c>
      <c r="H143" s="70" t="str">
        <f>'Current Individual SalaryEquity'!H155</f>
        <v/>
      </c>
      <c r="J143" s="70" t="str">
        <f>IFERROR(VLOOKUP($B143,'Additional Equity'!$B$5:$H$11,4,false),C143)</f>
        <v/>
      </c>
      <c r="K143" s="70" t="str">
        <f>IFERROR(VLOOKUP($B143,'Additional Equity'!$B$5:$H$11,5,false),D143)</f>
        <v/>
      </c>
      <c r="L143" s="70" t="str">
        <f>IFERROR(VLOOKUP($B143,'Additional Equity'!$B$5:$H$11,6,false),F143)</f>
        <v/>
      </c>
      <c r="N143" s="114" t="str">
        <f t="array" ref="N143">INDEX('Equity Formula'!B$9:C$18,MATCH(J143,'Equity Formula'!B$9:B$18,0),2)*INDEX('Equity Formula'!E$9:F$12,MATCH(K143,'Equity Formula'!E$9:E$12,0),2)</f>
        <v>#N/A</v>
      </c>
      <c r="O143" s="118" t="str">
        <f t="array" ref="O143">(N143/Q143)*INDEX('Equity Formula'!E$25:F$31,MATCH(L143,'Equity Formula'!E$25:E$31,0),2)</f>
        <v>#N/A</v>
      </c>
      <c r="P143" s="120" t="str">
        <f t="array" ref="P143">INDEX('Equity Formula'!B$25:C$28,MATCH(G143,'Equity Formula'!B$25:B$28,0),2)</f>
        <v>#N/A</v>
      </c>
      <c r="Q143" s="121" t="str">
        <f t="array" ref="Q143">INDEX('Equity Formula'!H$9:I$15,MATCH(H143,'Equity Formula'!H$9:H$15,0),2)</f>
        <v>#N/A</v>
      </c>
      <c r="R143" s="82">
        <f t="shared" si="1"/>
        <v>0</v>
      </c>
    </row>
    <row r="144">
      <c r="A144" s="101">
        <f>'Current Individual SalaryEquity'!A156</f>
        <v>137</v>
      </c>
      <c r="B144" s="70" t="str">
        <f>'Current Individual SalaryEquity'!B156</f>
        <v/>
      </c>
      <c r="C144" s="70" t="str">
        <f>'Current Individual SalaryEquity'!C156</f>
        <v/>
      </c>
      <c r="D144" s="70" t="str">
        <f>'Current Individual SalaryEquity'!D156</f>
        <v/>
      </c>
      <c r="E144" s="70" t="str">
        <f>'Current Individual SalaryEquity'!E156</f>
        <v/>
      </c>
      <c r="F144" s="70" t="str">
        <f>'Current Individual SalaryEquity'!F156</f>
        <v/>
      </c>
      <c r="G144" s="70" t="str">
        <f>'Current Individual SalaryEquity'!G156</f>
        <v/>
      </c>
      <c r="H144" s="70" t="str">
        <f>'Current Individual SalaryEquity'!H156</f>
        <v/>
      </c>
      <c r="J144" s="70" t="str">
        <f>IFERROR(VLOOKUP($B144,'Additional Equity'!$B$5:$H$11,4,false),C144)</f>
        <v/>
      </c>
      <c r="K144" s="70" t="str">
        <f>IFERROR(VLOOKUP($B144,'Additional Equity'!$B$5:$H$11,5,false),D144)</f>
        <v/>
      </c>
      <c r="L144" s="70" t="str">
        <f>IFERROR(VLOOKUP($B144,'Additional Equity'!$B$5:$H$11,6,false),F144)</f>
        <v/>
      </c>
      <c r="N144" s="114" t="str">
        <f t="array" ref="N144">INDEX('Equity Formula'!B$9:C$18,MATCH(J144,'Equity Formula'!B$9:B$18,0),2)*INDEX('Equity Formula'!E$9:F$12,MATCH(K144,'Equity Formula'!E$9:E$12,0),2)</f>
        <v>#N/A</v>
      </c>
      <c r="O144" s="118" t="str">
        <f t="array" ref="O144">(N144/Q144)*INDEX('Equity Formula'!E$25:F$31,MATCH(L144,'Equity Formula'!E$25:E$31,0),2)</f>
        <v>#N/A</v>
      </c>
      <c r="P144" s="120" t="str">
        <f t="array" ref="P144">INDEX('Equity Formula'!B$25:C$28,MATCH(G144,'Equity Formula'!B$25:B$28,0),2)</f>
        <v>#N/A</v>
      </c>
      <c r="Q144" s="121" t="str">
        <f t="array" ref="Q144">INDEX('Equity Formula'!H$9:I$15,MATCH(H144,'Equity Formula'!H$9:H$15,0),2)</f>
        <v>#N/A</v>
      </c>
      <c r="R144" s="82">
        <f t="shared" si="1"/>
        <v>0</v>
      </c>
    </row>
    <row r="145">
      <c r="A145" s="101">
        <f>'Current Individual SalaryEquity'!A157</f>
        <v>138</v>
      </c>
      <c r="B145" s="70" t="str">
        <f>'Current Individual SalaryEquity'!B157</f>
        <v/>
      </c>
      <c r="C145" s="70" t="str">
        <f>'Current Individual SalaryEquity'!C157</f>
        <v/>
      </c>
      <c r="D145" s="70" t="str">
        <f>'Current Individual SalaryEquity'!D157</f>
        <v/>
      </c>
      <c r="E145" s="70" t="str">
        <f>'Current Individual SalaryEquity'!E157</f>
        <v/>
      </c>
      <c r="F145" s="70" t="str">
        <f>'Current Individual SalaryEquity'!F157</f>
        <v/>
      </c>
      <c r="G145" s="70" t="str">
        <f>'Current Individual SalaryEquity'!G157</f>
        <v/>
      </c>
      <c r="H145" s="70" t="str">
        <f>'Current Individual SalaryEquity'!H157</f>
        <v/>
      </c>
      <c r="J145" s="70" t="str">
        <f>IFERROR(VLOOKUP($B145,'Additional Equity'!$B$5:$H$11,4,false),C145)</f>
        <v/>
      </c>
      <c r="K145" s="70" t="str">
        <f>IFERROR(VLOOKUP($B145,'Additional Equity'!$B$5:$H$11,5,false),D145)</f>
        <v/>
      </c>
      <c r="L145" s="70" t="str">
        <f>IFERROR(VLOOKUP($B145,'Additional Equity'!$B$5:$H$11,6,false),F145)</f>
        <v/>
      </c>
      <c r="N145" s="114" t="str">
        <f t="array" ref="N145">INDEX('Equity Formula'!B$9:C$18,MATCH(J145,'Equity Formula'!B$9:B$18,0),2)*INDEX('Equity Formula'!E$9:F$12,MATCH(K145,'Equity Formula'!E$9:E$12,0),2)</f>
        <v>#N/A</v>
      </c>
      <c r="O145" s="118" t="str">
        <f t="array" ref="O145">(N145/Q145)*INDEX('Equity Formula'!E$25:F$31,MATCH(L145,'Equity Formula'!E$25:E$31,0),2)</f>
        <v>#N/A</v>
      </c>
      <c r="P145" s="120" t="str">
        <f t="array" ref="P145">INDEX('Equity Formula'!B$25:C$28,MATCH(G145,'Equity Formula'!B$25:B$28,0),2)</f>
        <v>#N/A</v>
      </c>
      <c r="Q145" s="121" t="str">
        <f t="array" ref="Q145">INDEX('Equity Formula'!H$9:I$15,MATCH(H145,'Equity Formula'!H$9:H$15,0),2)</f>
        <v>#N/A</v>
      </c>
      <c r="R145" s="82">
        <f t="shared" si="1"/>
        <v>0</v>
      </c>
    </row>
    <row r="146">
      <c r="A146" s="101">
        <f>'Current Individual SalaryEquity'!A158</f>
        <v>139</v>
      </c>
      <c r="B146" s="70" t="str">
        <f>'Current Individual SalaryEquity'!B158</f>
        <v/>
      </c>
      <c r="C146" s="70" t="str">
        <f>'Current Individual SalaryEquity'!C158</f>
        <v/>
      </c>
      <c r="D146" s="70" t="str">
        <f>'Current Individual SalaryEquity'!D158</f>
        <v/>
      </c>
      <c r="E146" s="70" t="str">
        <f>'Current Individual SalaryEquity'!E158</f>
        <v/>
      </c>
      <c r="F146" s="70" t="str">
        <f>'Current Individual SalaryEquity'!F158</f>
        <v/>
      </c>
      <c r="G146" s="70" t="str">
        <f>'Current Individual SalaryEquity'!G158</f>
        <v/>
      </c>
      <c r="H146" s="70" t="str">
        <f>'Current Individual SalaryEquity'!H158</f>
        <v/>
      </c>
      <c r="J146" s="70" t="str">
        <f>IFERROR(VLOOKUP($B146,'Additional Equity'!$B$5:$H$11,4,false),C146)</f>
        <v/>
      </c>
      <c r="K146" s="70" t="str">
        <f>IFERROR(VLOOKUP($B146,'Additional Equity'!$B$5:$H$11,5,false),D146)</f>
        <v/>
      </c>
      <c r="L146" s="70" t="str">
        <f>IFERROR(VLOOKUP($B146,'Additional Equity'!$B$5:$H$11,6,false),F146)</f>
        <v/>
      </c>
      <c r="N146" s="114" t="str">
        <f t="array" ref="N146">INDEX('Equity Formula'!B$9:C$18,MATCH(J146,'Equity Formula'!B$9:B$18,0),2)*INDEX('Equity Formula'!E$9:F$12,MATCH(K146,'Equity Formula'!E$9:E$12,0),2)</f>
        <v>#N/A</v>
      </c>
      <c r="O146" s="118" t="str">
        <f t="array" ref="O146">(N146/Q146)*INDEX('Equity Formula'!E$25:F$31,MATCH(L146,'Equity Formula'!E$25:E$31,0),2)</f>
        <v>#N/A</v>
      </c>
      <c r="P146" s="120" t="str">
        <f t="array" ref="P146">INDEX('Equity Formula'!B$25:C$28,MATCH(G146,'Equity Formula'!B$25:B$28,0),2)</f>
        <v>#N/A</v>
      </c>
      <c r="Q146" s="121" t="str">
        <f t="array" ref="Q146">INDEX('Equity Formula'!H$9:I$15,MATCH(H146,'Equity Formula'!H$9:H$15,0),2)</f>
        <v>#N/A</v>
      </c>
      <c r="R146" s="82">
        <f t="shared" si="1"/>
        <v>0</v>
      </c>
    </row>
    <row r="147">
      <c r="A147" s="101">
        <f>'Current Individual SalaryEquity'!A159</f>
        <v>140</v>
      </c>
      <c r="B147" s="70" t="str">
        <f>'Current Individual SalaryEquity'!B159</f>
        <v/>
      </c>
      <c r="C147" s="70" t="str">
        <f>'Current Individual SalaryEquity'!C159</f>
        <v/>
      </c>
      <c r="D147" s="70" t="str">
        <f>'Current Individual SalaryEquity'!D159</f>
        <v/>
      </c>
      <c r="E147" s="70" t="str">
        <f>'Current Individual SalaryEquity'!E159</f>
        <v/>
      </c>
      <c r="F147" s="70" t="str">
        <f>'Current Individual SalaryEquity'!F159</f>
        <v/>
      </c>
      <c r="G147" s="70" t="str">
        <f>'Current Individual SalaryEquity'!G159</f>
        <v/>
      </c>
      <c r="H147" s="70" t="str">
        <f>'Current Individual SalaryEquity'!H159</f>
        <v/>
      </c>
      <c r="J147" s="70" t="str">
        <f>IFERROR(VLOOKUP($B147,'Additional Equity'!$B$5:$H$11,4,false),C147)</f>
        <v/>
      </c>
      <c r="K147" s="70" t="str">
        <f>IFERROR(VLOOKUP($B147,'Additional Equity'!$B$5:$H$11,5,false),D147)</f>
        <v/>
      </c>
      <c r="L147" s="70" t="str">
        <f>IFERROR(VLOOKUP($B147,'Additional Equity'!$B$5:$H$11,6,false),F147)</f>
        <v/>
      </c>
      <c r="N147" s="114" t="str">
        <f t="array" ref="N147">INDEX('Equity Formula'!B$9:C$18,MATCH(J147,'Equity Formula'!B$9:B$18,0),2)*INDEX('Equity Formula'!E$9:F$12,MATCH(K147,'Equity Formula'!E$9:E$12,0),2)</f>
        <v>#N/A</v>
      </c>
      <c r="O147" s="118" t="str">
        <f t="array" ref="O147">(N147/Q147)*INDEX('Equity Formula'!E$25:F$31,MATCH(L147,'Equity Formula'!E$25:E$31,0),2)</f>
        <v>#N/A</v>
      </c>
      <c r="P147" s="120" t="str">
        <f t="array" ref="P147">INDEX('Equity Formula'!B$25:C$28,MATCH(G147,'Equity Formula'!B$25:B$28,0),2)</f>
        <v>#N/A</v>
      </c>
      <c r="Q147" s="121" t="str">
        <f t="array" ref="Q147">INDEX('Equity Formula'!H$9:I$15,MATCH(H147,'Equity Formula'!H$9:H$15,0),2)</f>
        <v>#N/A</v>
      </c>
      <c r="R147" s="82">
        <f t="shared" si="1"/>
        <v>0</v>
      </c>
    </row>
    <row r="148">
      <c r="A148" s="101">
        <f>'Current Individual SalaryEquity'!A160</f>
        <v>141</v>
      </c>
      <c r="B148" s="70" t="str">
        <f>'Current Individual SalaryEquity'!B160</f>
        <v/>
      </c>
      <c r="C148" s="70" t="str">
        <f>'Current Individual SalaryEquity'!C160</f>
        <v/>
      </c>
      <c r="D148" s="70" t="str">
        <f>'Current Individual SalaryEquity'!D160</f>
        <v/>
      </c>
      <c r="E148" s="70" t="str">
        <f>'Current Individual SalaryEquity'!E160</f>
        <v/>
      </c>
      <c r="F148" s="70" t="str">
        <f>'Current Individual SalaryEquity'!F160</f>
        <v/>
      </c>
      <c r="G148" s="70" t="str">
        <f>'Current Individual SalaryEquity'!G160</f>
        <v/>
      </c>
      <c r="H148" s="70" t="str">
        <f>'Current Individual SalaryEquity'!H160</f>
        <v/>
      </c>
      <c r="J148" s="70" t="str">
        <f>IFERROR(VLOOKUP($B148,'Additional Equity'!$B$5:$H$11,4,false),C148)</f>
        <v/>
      </c>
      <c r="K148" s="70" t="str">
        <f>IFERROR(VLOOKUP($B148,'Additional Equity'!$B$5:$H$11,5,false),D148)</f>
        <v/>
      </c>
      <c r="L148" s="70" t="str">
        <f>IFERROR(VLOOKUP($B148,'Additional Equity'!$B$5:$H$11,6,false),F148)</f>
        <v/>
      </c>
      <c r="N148" s="114" t="str">
        <f t="array" ref="N148">INDEX('Equity Formula'!B$9:C$18,MATCH(J148,'Equity Formula'!B$9:B$18,0),2)*INDEX('Equity Formula'!E$9:F$12,MATCH(K148,'Equity Formula'!E$9:E$12,0),2)</f>
        <v>#N/A</v>
      </c>
      <c r="O148" s="118" t="str">
        <f t="array" ref="O148">(N148/Q148)*INDEX('Equity Formula'!E$25:F$31,MATCH(L148,'Equity Formula'!E$25:E$31,0),2)</f>
        <v>#N/A</v>
      </c>
      <c r="P148" s="120" t="str">
        <f t="array" ref="P148">INDEX('Equity Formula'!B$25:C$28,MATCH(G148,'Equity Formula'!B$25:B$28,0),2)</f>
        <v>#N/A</v>
      </c>
      <c r="Q148" s="121" t="str">
        <f t="array" ref="Q148">INDEX('Equity Formula'!H$9:I$15,MATCH(H148,'Equity Formula'!H$9:H$15,0),2)</f>
        <v>#N/A</v>
      </c>
      <c r="R148" s="82">
        <f t="shared" si="1"/>
        <v>0</v>
      </c>
    </row>
    <row r="149">
      <c r="A149" s="101">
        <f>'Current Individual SalaryEquity'!A161</f>
        <v>142</v>
      </c>
      <c r="B149" s="70" t="str">
        <f>'Current Individual SalaryEquity'!B161</f>
        <v/>
      </c>
      <c r="C149" s="70" t="str">
        <f>'Current Individual SalaryEquity'!C161</f>
        <v/>
      </c>
      <c r="D149" s="70" t="str">
        <f>'Current Individual SalaryEquity'!D161</f>
        <v/>
      </c>
      <c r="E149" s="70" t="str">
        <f>'Current Individual SalaryEquity'!E161</f>
        <v/>
      </c>
      <c r="F149" s="70" t="str">
        <f>'Current Individual SalaryEquity'!F161</f>
        <v/>
      </c>
      <c r="G149" s="70" t="str">
        <f>'Current Individual SalaryEquity'!G161</f>
        <v/>
      </c>
      <c r="H149" s="70" t="str">
        <f>'Current Individual SalaryEquity'!H161</f>
        <v/>
      </c>
      <c r="J149" s="70" t="str">
        <f>IFERROR(VLOOKUP($B149,'Additional Equity'!$B$5:$H$11,4,false),C149)</f>
        <v/>
      </c>
      <c r="K149" s="70" t="str">
        <f>IFERROR(VLOOKUP($B149,'Additional Equity'!$B$5:$H$11,5,false),D149)</f>
        <v/>
      </c>
      <c r="L149" s="70" t="str">
        <f>IFERROR(VLOOKUP($B149,'Additional Equity'!$B$5:$H$11,6,false),F149)</f>
        <v/>
      </c>
      <c r="N149" s="114" t="str">
        <f t="array" ref="N149">INDEX('Equity Formula'!B$9:C$18,MATCH(J149,'Equity Formula'!B$9:B$18,0),2)*INDEX('Equity Formula'!E$9:F$12,MATCH(K149,'Equity Formula'!E$9:E$12,0),2)</f>
        <v>#N/A</v>
      </c>
      <c r="O149" s="118" t="str">
        <f t="array" ref="O149">(N149/Q149)*INDEX('Equity Formula'!E$25:F$31,MATCH(L149,'Equity Formula'!E$25:E$31,0),2)</f>
        <v>#N/A</v>
      </c>
      <c r="P149" s="120" t="str">
        <f t="array" ref="P149">INDEX('Equity Formula'!B$25:C$28,MATCH(G149,'Equity Formula'!B$25:B$28,0),2)</f>
        <v>#N/A</v>
      </c>
      <c r="Q149" s="121" t="str">
        <f t="array" ref="Q149">INDEX('Equity Formula'!H$9:I$15,MATCH(H149,'Equity Formula'!H$9:H$15,0),2)</f>
        <v>#N/A</v>
      </c>
      <c r="R149" s="82">
        <f t="shared" si="1"/>
        <v>0</v>
      </c>
    </row>
    <row r="150">
      <c r="A150" s="101">
        <f>'Current Individual SalaryEquity'!A162</f>
        <v>143</v>
      </c>
      <c r="B150" s="70" t="str">
        <f>'Current Individual SalaryEquity'!B162</f>
        <v/>
      </c>
      <c r="C150" s="70" t="str">
        <f>'Current Individual SalaryEquity'!C162</f>
        <v/>
      </c>
      <c r="D150" s="70" t="str">
        <f>'Current Individual SalaryEquity'!D162</f>
        <v/>
      </c>
      <c r="E150" s="70" t="str">
        <f>'Current Individual SalaryEquity'!E162</f>
        <v/>
      </c>
      <c r="F150" s="70" t="str">
        <f>'Current Individual SalaryEquity'!F162</f>
        <v/>
      </c>
      <c r="G150" s="70" t="str">
        <f>'Current Individual SalaryEquity'!G162</f>
        <v/>
      </c>
      <c r="H150" s="70" t="str">
        <f>'Current Individual SalaryEquity'!H162</f>
        <v/>
      </c>
      <c r="J150" s="70" t="str">
        <f>IFERROR(VLOOKUP($B150,'Additional Equity'!$B$5:$H$11,4,false),C150)</f>
        <v/>
      </c>
      <c r="K150" s="70" t="str">
        <f>IFERROR(VLOOKUP($B150,'Additional Equity'!$B$5:$H$11,5,false),D150)</f>
        <v/>
      </c>
      <c r="L150" s="70" t="str">
        <f>IFERROR(VLOOKUP($B150,'Additional Equity'!$B$5:$H$11,6,false),F150)</f>
        <v/>
      </c>
      <c r="N150" s="114" t="str">
        <f t="array" ref="N150">INDEX('Equity Formula'!B$9:C$18,MATCH(J150,'Equity Formula'!B$9:B$18,0),2)*INDEX('Equity Formula'!E$9:F$12,MATCH(K150,'Equity Formula'!E$9:E$12,0),2)</f>
        <v>#N/A</v>
      </c>
      <c r="O150" s="118" t="str">
        <f t="array" ref="O150">(N150/Q150)*INDEX('Equity Formula'!E$25:F$31,MATCH(L150,'Equity Formula'!E$25:E$31,0),2)</f>
        <v>#N/A</v>
      </c>
      <c r="P150" s="120" t="str">
        <f t="array" ref="P150">INDEX('Equity Formula'!B$25:C$28,MATCH(G150,'Equity Formula'!B$25:B$28,0),2)</f>
        <v>#N/A</v>
      </c>
      <c r="Q150" s="121" t="str">
        <f t="array" ref="Q150">INDEX('Equity Formula'!H$9:I$15,MATCH(H150,'Equity Formula'!H$9:H$15,0),2)</f>
        <v>#N/A</v>
      </c>
      <c r="R150" s="82">
        <f t="shared" si="1"/>
        <v>0</v>
      </c>
    </row>
    <row r="151">
      <c r="A151" s="101">
        <f>'Current Individual SalaryEquity'!A163</f>
        <v>144</v>
      </c>
      <c r="B151" s="70" t="str">
        <f>'Current Individual SalaryEquity'!B163</f>
        <v/>
      </c>
      <c r="C151" s="70" t="str">
        <f>'Current Individual SalaryEquity'!C163</f>
        <v/>
      </c>
      <c r="D151" s="70" t="str">
        <f>'Current Individual SalaryEquity'!D163</f>
        <v/>
      </c>
      <c r="E151" s="70" t="str">
        <f>'Current Individual SalaryEquity'!E163</f>
        <v/>
      </c>
      <c r="F151" s="70" t="str">
        <f>'Current Individual SalaryEquity'!F163</f>
        <v/>
      </c>
      <c r="G151" s="70" t="str">
        <f>'Current Individual SalaryEquity'!G163</f>
        <v/>
      </c>
      <c r="H151" s="70" t="str">
        <f>'Current Individual SalaryEquity'!H163</f>
        <v/>
      </c>
      <c r="J151" s="70" t="str">
        <f>IFERROR(VLOOKUP($B151,'Additional Equity'!$B$5:$H$11,4,false),C151)</f>
        <v/>
      </c>
      <c r="K151" s="70" t="str">
        <f>IFERROR(VLOOKUP($B151,'Additional Equity'!$B$5:$H$11,5,false),D151)</f>
        <v/>
      </c>
      <c r="L151" s="70" t="str">
        <f>IFERROR(VLOOKUP($B151,'Additional Equity'!$B$5:$H$11,6,false),F151)</f>
        <v/>
      </c>
      <c r="N151" s="114" t="str">
        <f t="array" ref="N151">INDEX('Equity Formula'!B$9:C$18,MATCH(J151,'Equity Formula'!B$9:B$18,0),2)*INDEX('Equity Formula'!E$9:F$12,MATCH(K151,'Equity Formula'!E$9:E$12,0),2)</f>
        <v>#N/A</v>
      </c>
      <c r="O151" s="118" t="str">
        <f t="array" ref="O151">(N151/Q151)*INDEX('Equity Formula'!E$25:F$31,MATCH(L151,'Equity Formula'!E$25:E$31,0),2)</f>
        <v>#N/A</v>
      </c>
      <c r="P151" s="120" t="str">
        <f t="array" ref="P151">INDEX('Equity Formula'!B$25:C$28,MATCH(G151,'Equity Formula'!B$25:B$28,0),2)</f>
        <v>#N/A</v>
      </c>
      <c r="Q151" s="121" t="str">
        <f t="array" ref="Q151">INDEX('Equity Formula'!H$9:I$15,MATCH(H151,'Equity Formula'!H$9:H$15,0),2)</f>
        <v>#N/A</v>
      </c>
      <c r="R151" s="82">
        <f t="shared" si="1"/>
        <v>0</v>
      </c>
    </row>
    <row r="152">
      <c r="A152" s="101">
        <f>'Current Individual SalaryEquity'!A164</f>
        <v>145</v>
      </c>
      <c r="B152" s="70" t="str">
        <f>'Current Individual SalaryEquity'!B164</f>
        <v/>
      </c>
      <c r="C152" s="70" t="str">
        <f>'Current Individual SalaryEquity'!C164</f>
        <v/>
      </c>
      <c r="D152" s="70" t="str">
        <f>'Current Individual SalaryEquity'!D164</f>
        <v/>
      </c>
      <c r="E152" s="70" t="str">
        <f>'Current Individual SalaryEquity'!E164</f>
        <v/>
      </c>
      <c r="F152" s="70" t="str">
        <f>'Current Individual SalaryEquity'!F164</f>
        <v/>
      </c>
      <c r="G152" s="70" t="str">
        <f>'Current Individual SalaryEquity'!G164</f>
        <v/>
      </c>
      <c r="H152" s="70" t="str">
        <f>'Current Individual SalaryEquity'!H164</f>
        <v/>
      </c>
      <c r="J152" s="70" t="str">
        <f>IFERROR(VLOOKUP($B152,'Additional Equity'!$B$5:$H$11,4,false),C152)</f>
        <v/>
      </c>
      <c r="K152" s="70" t="str">
        <f>IFERROR(VLOOKUP($B152,'Additional Equity'!$B$5:$H$11,5,false),D152)</f>
        <v/>
      </c>
      <c r="L152" s="70" t="str">
        <f>IFERROR(VLOOKUP($B152,'Additional Equity'!$B$5:$H$11,6,false),F152)</f>
        <v/>
      </c>
      <c r="N152" s="114" t="str">
        <f t="array" ref="N152">INDEX('Equity Formula'!B$9:C$18,MATCH(J152,'Equity Formula'!B$9:B$18,0),2)*INDEX('Equity Formula'!E$9:F$12,MATCH(K152,'Equity Formula'!E$9:E$12,0),2)</f>
        <v>#N/A</v>
      </c>
      <c r="O152" s="118" t="str">
        <f t="array" ref="O152">(N152/Q152)*INDEX('Equity Formula'!E$25:F$31,MATCH(L152,'Equity Formula'!E$25:E$31,0),2)</f>
        <v>#N/A</v>
      </c>
      <c r="P152" s="120" t="str">
        <f t="array" ref="P152">INDEX('Equity Formula'!B$25:C$28,MATCH(G152,'Equity Formula'!B$25:B$28,0),2)</f>
        <v>#N/A</v>
      </c>
      <c r="Q152" s="121" t="str">
        <f t="array" ref="Q152">INDEX('Equity Formula'!H$9:I$15,MATCH(H152,'Equity Formula'!H$9:H$15,0),2)</f>
        <v>#N/A</v>
      </c>
      <c r="R152" s="82">
        <f t="shared" si="1"/>
        <v>0</v>
      </c>
    </row>
    <row r="153">
      <c r="A153" s="101">
        <f>'Current Individual SalaryEquity'!A165</f>
        <v>146</v>
      </c>
      <c r="B153" s="70" t="str">
        <f>'Current Individual SalaryEquity'!B165</f>
        <v/>
      </c>
      <c r="C153" s="70" t="str">
        <f>'Current Individual SalaryEquity'!C165</f>
        <v/>
      </c>
      <c r="D153" s="70" t="str">
        <f>'Current Individual SalaryEquity'!D165</f>
        <v/>
      </c>
      <c r="E153" s="70" t="str">
        <f>'Current Individual SalaryEquity'!E165</f>
        <v/>
      </c>
      <c r="F153" s="70" t="str">
        <f>'Current Individual SalaryEquity'!F165</f>
        <v/>
      </c>
      <c r="G153" s="70" t="str">
        <f>'Current Individual SalaryEquity'!G165</f>
        <v/>
      </c>
      <c r="H153" s="70" t="str">
        <f>'Current Individual SalaryEquity'!H165</f>
        <v/>
      </c>
      <c r="J153" s="70" t="str">
        <f>IFERROR(VLOOKUP($B153,'Additional Equity'!$B$5:$H$11,4,false),C153)</f>
        <v/>
      </c>
      <c r="K153" s="70" t="str">
        <f>IFERROR(VLOOKUP($B153,'Additional Equity'!$B$5:$H$11,5,false),D153)</f>
        <v/>
      </c>
      <c r="L153" s="70" t="str">
        <f>IFERROR(VLOOKUP($B153,'Additional Equity'!$B$5:$H$11,6,false),F153)</f>
        <v/>
      </c>
      <c r="N153" s="114" t="str">
        <f t="array" ref="N153">INDEX('Equity Formula'!B$9:C$18,MATCH(J153,'Equity Formula'!B$9:B$18,0),2)*INDEX('Equity Formula'!E$9:F$12,MATCH(K153,'Equity Formula'!E$9:E$12,0),2)</f>
        <v>#N/A</v>
      </c>
      <c r="O153" s="118" t="str">
        <f t="array" ref="O153">(N153/Q153)*INDEX('Equity Formula'!E$25:F$31,MATCH(L153,'Equity Formula'!E$25:E$31,0),2)</f>
        <v>#N/A</v>
      </c>
      <c r="P153" s="120" t="str">
        <f t="array" ref="P153">INDEX('Equity Formula'!B$25:C$28,MATCH(G153,'Equity Formula'!B$25:B$28,0),2)</f>
        <v>#N/A</v>
      </c>
      <c r="Q153" s="121" t="str">
        <f t="array" ref="Q153">INDEX('Equity Formula'!H$9:I$15,MATCH(H153,'Equity Formula'!H$9:H$15,0),2)</f>
        <v>#N/A</v>
      </c>
      <c r="R153" s="82">
        <f t="shared" si="1"/>
        <v>0</v>
      </c>
    </row>
    <row r="154">
      <c r="A154" s="101">
        <f>'Current Individual SalaryEquity'!A166</f>
        <v>147</v>
      </c>
      <c r="B154" s="70" t="str">
        <f>'Current Individual SalaryEquity'!B166</f>
        <v/>
      </c>
      <c r="C154" s="70" t="str">
        <f>'Current Individual SalaryEquity'!C166</f>
        <v/>
      </c>
      <c r="D154" s="70" t="str">
        <f>'Current Individual SalaryEquity'!D166</f>
        <v/>
      </c>
      <c r="E154" s="70" t="str">
        <f>'Current Individual SalaryEquity'!E166</f>
        <v/>
      </c>
      <c r="F154" s="70" t="str">
        <f>'Current Individual SalaryEquity'!F166</f>
        <v/>
      </c>
      <c r="G154" s="70" t="str">
        <f>'Current Individual SalaryEquity'!G166</f>
        <v/>
      </c>
      <c r="H154" s="70" t="str">
        <f>'Current Individual SalaryEquity'!H166</f>
        <v/>
      </c>
      <c r="J154" s="70" t="str">
        <f>IFERROR(VLOOKUP($B154,'Additional Equity'!$B$5:$H$11,4,false),C154)</f>
        <v/>
      </c>
      <c r="K154" s="70" t="str">
        <f>IFERROR(VLOOKUP($B154,'Additional Equity'!$B$5:$H$11,5,false),D154)</f>
        <v/>
      </c>
      <c r="L154" s="70" t="str">
        <f>IFERROR(VLOOKUP($B154,'Additional Equity'!$B$5:$H$11,6,false),F154)</f>
        <v/>
      </c>
      <c r="N154" s="114" t="str">
        <f t="array" ref="N154">INDEX('Equity Formula'!B$9:C$18,MATCH(J154,'Equity Formula'!B$9:B$18,0),2)*INDEX('Equity Formula'!E$9:F$12,MATCH(K154,'Equity Formula'!E$9:E$12,0),2)</f>
        <v>#N/A</v>
      </c>
      <c r="O154" s="118" t="str">
        <f t="array" ref="O154">(N154/Q154)*INDEX('Equity Formula'!E$25:F$31,MATCH(L154,'Equity Formula'!E$25:E$31,0),2)</f>
        <v>#N/A</v>
      </c>
      <c r="P154" s="120" t="str">
        <f t="array" ref="P154">INDEX('Equity Formula'!B$25:C$28,MATCH(G154,'Equity Formula'!B$25:B$28,0),2)</f>
        <v>#N/A</v>
      </c>
      <c r="Q154" s="121" t="str">
        <f t="array" ref="Q154">INDEX('Equity Formula'!H$9:I$15,MATCH(H154,'Equity Formula'!H$9:H$15,0),2)</f>
        <v>#N/A</v>
      </c>
      <c r="R154" s="82">
        <f t="shared" si="1"/>
        <v>0</v>
      </c>
    </row>
    <row r="155">
      <c r="A155" s="101">
        <f>'Current Individual SalaryEquity'!A167</f>
        <v>148</v>
      </c>
      <c r="B155" s="70" t="str">
        <f>'Current Individual SalaryEquity'!B167</f>
        <v/>
      </c>
      <c r="C155" s="70" t="str">
        <f>'Current Individual SalaryEquity'!C167</f>
        <v/>
      </c>
      <c r="D155" s="70" t="str">
        <f>'Current Individual SalaryEquity'!D167</f>
        <v/>
      </c>
      <c r="E155" s="70" t="str">
        <f>'Current Individual SalaryEquity'!E167</f>
        <v/>
      </c>
      <c r="F155" s="70" t="str">
        <f>'Current Individual SalaryEquity'!F167</f>
        <v/>
      </c>
      <c r="G155" s="70" t="str">
        <f>'Current Individual SalaryEquity'!G167</f>
        <v/>
      </c>
      <c r="H155" s="70" t="str">
        <f>'Current Individual SalaryEquity'!H167</f>
        <v/>
      </c>
      <c r="J155" s="70" t="str">
        <f>IFERROR(VLOOKUP($B155,'Additional Equity'!$B$5:$H$11,4,false),C155)</f>
        <v/>
      </c>
      <c r="K155" s="70" t="str">
        <f>IFERROR(VLOOKUP($B155,'Additional Equity'!$B$5:$H$11,5,false),D155)</f>
        <v/>
      </c>
      <c r="L155" s="70" t="str">
        <f>IFERROR(VLOOKUP($B155,'Additional Equity'!$B$5:$H$11,6,false),F155)</f>
        <v/>
      </c>
      <c r="N155" s="114" t="str">
        <f t="array" ref="N155">INDEX('Equity Formula'!B$9:C$18,MATCH(J155,'Equity Formula'!B$9:B$18,0),2)*INDEX('Equity Formula'!E$9:F$12,MATCH(K155,'Equity Formula'!E$9:E$12,0),2)</f>
        <v>#N/A</v>
      </c>
      <c r="O155" s="118" t="str">
        <f t="array" ref="O155">(N155/Q155)*INDEX('Equity Formula'!E$25:F$31,MATCH(L155,'Equity Formula'!E$25:E$31,0),2)</f>
        <v>#N/A</v>
      </c>
      <c r="P155" s="120" t="str">
        <f t="array" ref="P155">INDEX('Equity Formula'!B$25:C$28,MATCH(G155,'Equity Formula'!B$25:B$28,0),2)</f>
        <v>#N/A</v>
      </c>
      <c r="Q155" s="121" t="str">
        <f t="array" ref="Q155">INDEX('Equity Formula'!H$9:I$15,MATCH(H155,'Equity Formula'!H$9:H$15,0),2)</f>
        <v>#N/A</v>
      </c>
      <c r="R155" s="82">
        <f t="shared" si="1"/>
        <v>0</v>
      </c>
    </row>
    <row r="156">
      <c r="A156" s="101">
        <f>'Current Individual SalaryEquity'!A168</f>
        <v>149</v>
      </c>
      <c r="B156" s="70" t="str">
        <f>'Current Individual SalaryEquity'!B168</f>
        <v/>
      </c>
      <c r="C156" s="70" t="str">
        <f>'Current Individual SalaryEquity'!C168</f>
        <v/>
      </c>
      <c r="D156" s="70" t="str">
        <f>'Current Individual SalaryEquity'!D168</f>
        <v/>
      </c>
      <c r="E156" s="70" t="str">
        <f>'Current Individual SalaryEquity'!E168</f>
        <v/>
      </c>
      <c r="F156" s="70" t="str">
        <f>'Current Individual SalaryEquity'!F168</f>
        <v/>
      </c>
      <c r="G156" s="70" t="str">
        <f>'Current Individual SalaryEquity'!G168</f>
        <v/>
      </c>
      <c r="H156" s="70" t="str">
        <f>'Current Individual SalaryEquity'!H168</f>
        <v/>
      </c>
      <c r="J156" s="70" t="str">
        <f>IFERROR(VLOOKUP($B156,'Additional Equity'!$B$5:$H$11,4,false),C156)</f>
        <v/>
      </c>
      <c r="K156" s="70" t="str">
        <f>IFERROR(VLOOKUP($B156,'Additional Equity'!$B$5:$H$11,5,false),D156)</f>
        <v/>
      </c>
      <c r="L156" s="70" t="str">
        <f>IFERROR(VLOOKUP($B156,'Additional Equity'!$B$5:$H$11,6,false),F156)</f>
        <v/>
      </c>
      <c r="N156" s="114" t="str">
        <f t="array" ref="N156">INDEX('Equity Formula'!B$9:C$18,MATCH(J156,'Equity Formula'!B$9:B$18,0),2)*INDEX('Equity Formula'!E$9:F$12,MATCH(K156,'Equity Formula'!E$9:E$12,0),2)</f>
        <v>#N/A</v>
      </c>
      <c r="O156" s="118" t="str">
        <f t="array" ref="O156">(N156/Q156)*INDEX('Equity Formula'!E$25:F$31,MATCH(L156,'Equity Formula'!E$25:E$31,0),2)</f>
        <v>#N/A</v>
      </c>
      <c r="P156" s="120" t="str">
        <f t="array" ref="P156">INDEX('Equity Formula'!B$25:C$28,MATCH(G156,'Equity Formula'!B$25:B$28,0),2)</f>
        <v>#N/A</v>
      </c>
      <c r="Q156" s="121" t="str">
        <f t="array" ref="Q156">INDEX('Equity Formula'!H$9:I$15,MATCH(H156,'Equity Formula'!H$9:H$15,0),2)</f>
        <v>#N/A</v>
      </c>
      <c r="R156" s="82">
        <f t="shared" si="1"/>
        <v>0</v>
      </c>
    </row>
    <row r="157">
      <c r="A157" s="101">
        <f>'Current Individual SalaryEquity'!A169</f>
        <v>150</v>
      </c>
      <c r="B157" s="70" t="str">
        <f>'Current Individual SalaryEquity'!B169</f>
        <v/>
      </c>
      <c r="C157" s="70" t="str">
        <f>'Current Individual SalaryEquity'!C169</f>
        <v/>
      </c>
      <c r="D157" s="70" t="str">
        <f>'Current Individual SalaryEquity'!D169</f>
        <v/>
      </c>
      <c r="E157" s="70" t="str">
        <f>'Current Individual SalaryEquity'!E169</f>
        <v/>
      </c>
      <c r="F157" s="70" t="str">
        <f>'Current Individual SalaryEquity'!F169</f>
        <v/>
      </c>
      <c r="G157" s="70" t="str">
        <f>'Current Individual SalaryEquity'!G169</f>
        <v/>
      </c>
      <c r="H157" s="70" t="str">
        <f>'Current Individual SalaryEquity'!H169</f>
        <v/>
      </c>
      <c r="J157" s="70" t="str">
        <f>IFERROR(VLOOKUP($B157,'Additional Equity'!$B$5:$H$11,4,false),C157)</f>
        <v/>
      </c>
      <c r="K157" s="70" t="str">
        <f>IFERROR(VLOOKUP($B157,'Additional Equity'!$B$5:$H$11,5,false),D157)</f>
        <v/>
      </c>
      <c r="L157" s="70" t="str">
        <f>IFERROR(VLOOKUP($B157,'Additional Equity'!$B$5:$H$11,6,false),F157)</f>
        <v/>
      </c>
      <c r="N157" s="114" t="str">
        <f t="array" ref="N157">INDEX('Equity Formula'!B$9:C$18,MATCH(J157,'Equity Formula'!B$9:B$18,0),2)*INDEX('Equity Formula'!E$9:F$12,MATCH(K157,'Equity Formula'!E$9:E$12,0),2)</f>
        <v>#N/A</v>
      </c>
      <c r="O157" s="118" t="str">
        <f t="array" ref="O157">(N157/Q157)*INDEX('Equity Formula'!E$25:F$31,MATCH(L157,'Equity Formula'!E$25:E$31,0),2)</f>
        <v>#N/A</v>
      </c>
      <c r="P157" s="120" t="str">
        <f t="array" ref="P157">INDEX('Equity Formula'!B$25:C$28,MATCH(G157,'Equity Formula'!B$25:B$28,0),2)</f>
        <v>#N/A</v>
      </c>
      <c r="Q157" s="121" t="str">
        <f t="array" ref="Q157">INDEX('Equity Formula'!H$9:I$15,MATCH(H157,'Equity Formula'!H$9:H$15,0),2)</f>
        <v>#N/A</v>
      </c>
      <c r="R157" s="82">
        <f t="shared" si="1"/>
        <v>0</v>
      </c>
    </row>
    <row r="158">
      <c r="A158" s="101">
        <f>'Current Individual SalaryEquity'!A170</f>
        <v>151</v>
      </c>
      <c r="B158" s="70" t="str">
        <f>'Current Individual SalaryEquity'!B170</f>
        <v/>
      </c>
      <c r="C158" s="70" t="str">
        <f>'Current Individual SalaryEquity'!C170</f>
        <v/>
      </c>
      <c r="D158" s="70" t="str">
        <f>'Current Individual SalaryEquity'!D170</f>
        <v/>
      </c>
      <c r="E158" s="70" t="str">
        <f>'Current Individual SalaryEquity'!E170</f>
        <v/>
      </c>
      <c r="F158" s="70" t="str">
        <f>'Current Individual SalaryEquity'!F170</f>
        <v/>
      </c>
      <c r="G158" s="70" t="str">
        <f>'Current Individual SalaryEquity'!G170</f>
        <v/>
      </c>
      <c r="H158" s="70" t="str">
        <f>'Current Individual SalaryEquity'!H170</f>
        <v/>
      </c>
      <c r="J158" s="70" t="str">
        <f>IFERROR(VLOOKUP($B158,'Additional Equity'!$B$5:$H$11,4,false),C158)</f>
        <v/>
      </c>
      <c r="K158" s="70" t="str">
        <f>IFERROR(VLOOKUP($B158,'Additional Equity'!$B$5:$H$11,5,false),D158)</f>
        <v/>
      </c>
      <c r="L158" s="70" t="str">
        <f>IFERROR(VLOOKUP($B158,'Additional Equity'!$B$5:$H$11,6,false),F158)</f>
        <v/>
      </c>
      <c r="N158" s="114" t="str">
        <f t="array" ref="N158">INDEX('Equity Formula'!B$9:C$18,MATCH(J158,'Equity Formula'!B$9:B$18,0),2)*INDEX('Equity Formula'!E$9:F$12,MATCH(K158,'Equity Formula'!E$9:E$12,0),2)</f>
        <v>#N/A</v>
      </c>
      <c r="O158" s="118" t="str">
        <f t="array" ref="O158">(N158/Q158)*INDEX('Equity Formula'!E$25:F$31,MATCH(L158,'Equity Formula'!E$25:E$31,0),2)</f>
        <v>#N/A</v>
      </c>
      <c r="P158" s="120" t="str">
        <f t="array" ref="P158">INDEX('Equity Formula'!B$25:C$28,MATCH(G158,'Equity Formula'!B$25:B$28,0),2)</f>
        <v>#N/A</v>
      </c>
      <c r="Q158" s="121" t="str">
        <f t="array" ref="Q158">INDEX('Equity Formula'!H$9:I$15,MATCH(H158,'Equity Formula'!H$9:H$15,0),2)</f>
        <v>#N/A</v>
      </c>
      <c r="R158" s="82">
        <f t="shared" si="1"/>
        <v>0</v>
      </c>
    </row>
    <row r="159">
      <c r="A159" s="101">
        <f>'Current Individual SalaryEquity'!A171</f>
        <v>152</v>
      </c>
      <c r="B159" s="70" t="str">
        <f>'Current Individual SalaryEquity'!B171</f>
        <v/>
      </c>
      <c r="C159" s="70" t="str">
        <f>'Current Individual SalaryEquity'!C171</f>
        <v/>
      </c>
      <c r="D159" s="70" t="str">
        <f>'Current Individual SalaryEquity'!D171</f>
        <v/>
      </c>
      <c r="E159" s="70" t="str">
        <f>'Current Individual SalaryEquity'!E171</f>
        <v/>
      </c>
      <c r="F159" s="70" t="str">
        <f>'Current Individual SalaryEquity'!F171</f>
        <v/>
      </c>
      <c r="G159" s="70" t="str">
        <f>'Current Individual SalaryEquity'!G171</f>
        <v/>
      </c>
      <c r="H159" s="70" t="str">
        <f>'Current Individual SalaryEquity'!H171</f>
        <v/>
      </c>
      <c r="J159" s="70" t="str">
        <f>IFERROR(VLOOKUP($B159,'Additional Equity'!$B$5:$H$11,4,false),C159)</f>
        <v/>
      </c>
      <c r="K159" s="70" t="str">
        <f>IFERROR(VLOOKUP($B159,'Additional Equity'!$B$5:$H$11,5,false),D159)</f>
        <v/>
      </c>
      <c r="L159" s="70" t="str">
        <f>IFERROR(VLOOKUP($B159,'Additional Equity'!$B$5:$H$11,6,false),F159)</f>
        <v/>
      </c>
      <c r="N159" s="114" t="str">
        <f t="array" ref="N159">INDEX('Equity Formula'!B$9:C$18,MATCH(J159,'Equity Formula'!B$9:B$18,0),2)*INDEX('Equity Formula'!E$9:F$12,MATCH(K159,'Equity Formula'!E$9:E$12,0),2)</f>
        <v>#N/A</v>
      </c>
      <c r="O159" s="118" t="str">
        <f t="array" ref="O159">(N159/Q159)*INDEX('Equity Formula'!E$25:F$31,MATCH(L159,'Equity Formula'!E$25:E$31,0),2)</f>
        <v>#N/A</v>
      </c>
      <c r="P159" s="120" t="str">
        <f t="array" ref="P159">INDEX('Equity Formula'!B$25:C$28,MATCH(G159,'Equity Formula'!B$25:B$28,0),2)</f>
        <v>#N/A</v>
      </c>
      <c r="Q159" s="121" t="str">
        <f t="array" ref="Q159">INDEX('Equity Formula'!H$9:I$15,MATCH(H159,'Equity Formula'!H$9:H$15,0),2)</f>
        <v>#N/A</v>
      </c>
      <c r="R159" s="82">
        <f t="shared" si="1"/>
        <v>0</v>
      </c>
    </row>
    <row r="160">
      <c r="A160" s="101">
        <f>'Current Individual SalaryEquity'!A172</f>
        <v>153</v>
      </c>
      <c r="B160" s="70" t="str">
        <f>'Current Individual SalaryEquity'!B172</f>
        <v/>
      </c>
      <c r="C160" s="70" t="str">
        <f>'Current Individual SalaryEquity'!C172</f>
        <v/>
      </c>
      <c r="D160" s="70" t="str">
        <f>'Current Individual SalaryEquity'!D172</f>
        <v/>
      </c>
      <c r="E160" s="70" t="str">
        <f>'Current Individual SalaryEquity'!E172</f>
        <v/>
      </c>
      <c r="F160" s="70" t="str">
        <f>'Current Individual SalaryEquity'!F172</f>
        <v/>
      </c>
      <c r="G160" s="70" t="str">
        <f>'Current Individual SalaryEquity'!G172</f>
        <v/>
      </c>
      <c r="H160" s="70" t="str">
        <f>'Current Individual SalaryEquity'!H172</f>
        <v/>
      </c>
      <c r="J160" s="70" t="str">
        <f>IFERROR(VLOOKUP($B160,'Additional Equity'!$B$5:$H$11,4,false),C160)</f>
        <v/>
      </c>
      <c r="K160" s="70" t="str">
        <f>IFERROR(VLOOKUP($B160,'Additional Equity'!$B$5:$H$11,5,false),D160)</f>
        <v/>
      </c>
      <c r="L160" s="70" t="str">
        <f>IFERROR(VLOOKUP($B160,'Additional Equity'!$B$5:$H$11,6,false),F160)</f>
        <v/>
      </c>
      <c r="N160" s="114" t="str">
        <f t="array" ref="N160">INDEX('Equity Formula'!B$9:C$18,MATCH(J160,'Equity Formula'!B$9:B$18,0),2)*INDEX('Equity Formula'!E$9:F$12,MATCH(K160,'Equity Formula'!E$9:E$12,0),2)</f>
        <v>#N/A</v>
      </c>
      <c r="O160" s="118" t="str">
        <f t="array" ref="O160">(N160/Q160)*INDEX('Equity Formula'!E$25:F$31,MATCH(L160,'Equity Formula'!E$25:E$31,0),2)</f>
        <v>#N/A</v>
      </c>
      <c r="P160" s="120" t="str">
        <f t="array" ref="P160">INDEX('Equity Formula'!B$25:C$28,MATCH(G160,'Equity Formula'!B$25:B$28,0),2)</f>
        <v>#N/A</v>
      </c>
      <c r="Q160" s="121" t="str">
        <f t="array" ref="Q160">INDEX('Equity Formula'!H$9:I$15,MATCH(H160,'Equity Formula'!H$9:H$15,0),2)</f>
        <v>#N/A</v>
      </c>
      <c r="R160" s="82">
        <f t="shared" si="1"/>
        <v>0</v>
      </c>
    </row>
    <row r="161">
      <c r="A161" s="101">
        <f>'Current Individual SalaryEquity'!A173</f>
        <v>154</v>
      </c>
      <c r="B161" s="70" t="str">
        <f>'Current Individual SalaryEquity'!B173</f>
        <v/>
      </c>
      <c r="C161" s="70" t="str">
        <f>'Current Individual SalaryEquity'!C173</f>
        <v/>
      </c>
      <c r="D161" s="70" t="str">
        <f>'Current Individual SalaryEquity'!D173</f>
        <v/>
      </c>
      <c r="E161" s="70" t="str">
        <f>'Current Individual SalaryEquity'!E173</f>
        <v/>
      </c>
      <c r="F161" s="70" t="str">
        <f>'Current Individual SalaryEquity'!F173</f>
        <v/>
      </c>
      <c r="G161" s="70" t="str">
        <f>'Current Individual SalaryEquity'!G173</f>
        <v/>
      </c>
      <c r="H161" s="70" t="str">
        <f>'Current Individual SalaryEquity'!H173</f>
        <v/>
      </c>
      <c r="J161" s="70" t="str">
        <f>IFERROR(VLOOKUP($B161,'Additional Equity'!$B$5:$H$11,4,false),C161)</f>
        <v/>
      </c>
      <c r="K161" s="70" t="str">
        <f>IFERROR(VLOOKUP($B161,'Additional Equity'!$B$5:$H$11,5,false),D161)</f>
        <v/>
      </c>
      <c r="L161" s="70" t="str">
        <f>IFERROR(VLOOKUP($B161,'Additional Equity'!$B$5:$H$11,6,false),F161)</f>
        <v/>
      </c>
      <c r="N161" s="114" t="str">
        <f t="array" ref="N161">INDEX('Equity Formula'!B$9:C$18,MATCH(J161,'Equity Formula'!B$9:B$18,0),2)*INDEX('Equity Formula'!E$9:F$12,MATCH(K161,'Equity Formula'!E$9:E$12,0),2)</f>
        <v>#N/A</v>
      </c>
      <c r="O161" s="118" t="str">
        <f t="array" ref="O161">(N161/Q161)*INDEX('Equity Formula'!E$25:F$31,MATCH(L161,'Equity Formula'!E$25:E$31,0),2)</f>
        <v>#N/A</v>
      </c>
      <c r="P161" s="120" t="str">
        <f t="array" ref="P161">INDEX('Equity Formula'!B$25:C$28,MATCH(G161,'Equity Formula'!B$25:B$28,0),2)</f>
        <v>#N/A</v>
      </c>
      <c r="Q161" s="121" t="str">
        <f t="array" ref="Q161">INDEX('Equity Formula'!H$9:I$15,MATCH(H161,'Equity Formula'!H$9:H$15,0),2)</f>
        <v>#N/A</v>
      </c>
      <c r="R161" s="82">
        <f t="shared" si="1"/>
        <v>0</v>
      </c>
    </row>
    <row r="162">
      <c r="A162" s="101">
        <f>'Current Individual SalaryEquity'!A174</f>
        <v>155</v>
      </c>
      <c r="B162" s="70" t="str">
        <f>'Current Individual SalaryEquity'!B174</f>
        <v/>
      </c>
      <c r="C162" s="70" t="str">
        <f>'Current Individual SalaryEquity'!C174</f>
        <v/>
      </c>
      <c r="D162" s="70" t="str">
        <f>'Current Individual SalaryEquity'!D174</f>
        <v/>
      </c>
      <c r="E162" s="70" t="str">
        <f>'Current Individual SalaryEquity'!E174</f>
        <v/>
      </c>
      <c r="F162" s="70" t="str">
        <f>'Current Individual SalaryEquity'!F174</f>
        <v/>
      </c>
      <c r="G162" s="70" t="str">
        <f>'Current Individual SalaryEquity'!G174</f>
        <v/>
      </c>
      <c r="H162" s="70" t="str">
        <f>'Current Individual SalaryEquity'!H174</f>
        <v/>
      </c>
      <c r="J162" s="70" t="str">
        <f>IFERROR(VLOOKUP($B162,'Additional Equity'!$B$5:$H$11,4,false),C162)</f>
        <v/>
      </c>
      <c r="K162" s="70" t="str">
        <f>IFERROR(VLOOKUP($B162,'Additional Equity'!$B$5:$H$11,5,false),D162)</f>
        <v/>
      </c>
      <c r="L162" s="70" t="str">
        <f>IFERROR(VLOOKUP($B162,'Additional Equity'!$B$5:$H$11,6,false),F162)</f>
        <v/>
      </c>
      <c r="N162" s="114" t="str">
        <f t="array" ref="N162">INDEX('Equity Formula'!B$9:C$18,MATCH(J162,'Equity Formula'!B$9:B$18,0),2)*INDEX('Equity Formula'!E$9:F$12,MATCH(K162,'Equity Formula'!E$9:E$12,0),2)</f>
        <v>#N/A</v>
      </c>
      <c r="O162" s="118" t="str">
        <f t="array" ref="O162">(N162/Q162)*INDEX('Equity Formula'!E$25:F$31,MATCH(L162,'Equity Formula'!E$25:E$31,0),2)</f>
        <v>#N/A</v>
      </c>
      <c r="P162" s="120" t="str">
        <f t="array" ref="P162">INDEX('Equity Formula'!B$25:C$28,MATCH(G162,'Equity Formula'!B$25:B$28,0),2)</f>
        <v>#N/A</v>
      </c>
      <c r="Q162" s="121" t="str">
        <f t="array" ref="Q162">INDEX('Equity Formula'!H$9:I$15,MATCH(H162,'Equity Formula'!H$9:H$15,0),2)</f>
        <v>#N/A</v>
      </c>
      <c r="R162" s="82">
        <f t="shared" si="1"/>
        <v>0</v>
      </c>
    </row>
    <row r="163">
      <c r="A163" s="101">
        <f>'Current Individual SalaryEquity'!A175</f>
        <v>156</v>
      </c>
      <c r="B163" s="70" t="str">
        <f>'Current Individual SalaryEquity'!B175</f>
        <v/>
      </c>
      <c r="C163" s="70" t="str">
        <f>'Current Individual SalaryEquity'!C175</f>
        <v/>
      </c>
      <c r="D163" s="70" t="str">
        <f>'Current Individual SalaryEquity'!D175</f>
        <v/>
      </c>
      <c r="E163" s="70" t="str">
        <f>'Current Individual SalaryEquity'!E175</f>
        <v/>
      </c>
      <c r="F163" s="70" t="str">
        <f>'Current Individual SalaryEquity'!F175</f>
        <v/>
      </c>
      <c r="G163" s="70" t="str">
        <f>'Current Individual SalaryEquity'!G175</f>
        <v/>
      </c>
      <c r="H163" s="70" t="str">
        <f>'Current Individual SalaryEquity'!H175</f>
        <v/>
      </c>
      <c r="J163" s="70" t="str">
        <f>IFERROR(VLOOKUP($B163,'Additional Equity'!$B$5:$H$11,4,false),C163)</f>
        <v/>
      </c>
      <c r="K163" s="70" t="str">
        <f>IFERROR(VLOOKUP($B163,'Additional Equity'!$B$5:$H$11,5,false),D163)</f>
        <v/>
      </c>
      <c r="L163" s="70" t="str">
        <f>IFERROR(VLOOKUP($B163,'Additional Equity'!$B$5:$H$11,6,false),F163)</f>
        <v/>
      </c>
      <c r="N163" s="114" t="str">
        <f t="array" ref="N163">INDEX('Equity Formula'!B$9:C$18,MATCH(J163,'Equity Formula'!B$9:B$18,0),2)*INDEX('Equity Formula'!E$9:F$12,MATCH(K163,'Equity Formula'!E$9:E$12,0),2)</f>
        <v>#N/A</v>
      </c>
      <c r="O163" s="118" t="str">
        <f t="array" ref="O163">(N163/Q163)*INDEX('Equity Formula'!E$25:F$31,MATCH(L163,'Equity Formula'!E$25:E$31,0),2)</f>
        <v>#N/A</v>
      </c>
      <c r="P163" s="120" t="str">
        <f t="array" ref="P163">INDEX('Equity Formula'!B$25:C$28,MATCH(G163,'Equity Formula'!B$25:B$28,0),2)</f>
        <v>#N/A</v>
      </c>
      <c r="Q163" s="121" t="str">
        <f t="array" ref="Q163">INDEX('Equity Formula'!H$9:I$15,MATCH(H163,'Equity Formula'!H$9:H$15,0),2)</f>
        <v>#N/A</v>
      </c>
      <c r="R163" s="82">
        <f t="shared" si="1"/>
        <v>0</v>
      </c>
    </row>
    <row r="164">
      <c r="A164" s="101">
        <f>'Current Individual SalaryEquity'!A176</f>
        <v>157</v>
      </c>
      <c r="B164" s="70" t="str">
        <f>'Current Individual SalaryEquity'!B176</f>
        <v/>
      </c>
      <c r="C164" s="70" t="str">
        <f>'Current Individual SalaryEquity'!C176</f>
        <v/>
      </c>
      <c r="D164" s="70" t="str">
        <f>'Current Individual SalaryEquity'!D176</f>
        <v/>
      </c>
      <c r="E164" s="70" t="str">
        <f>'Current Individual SalaryEquity'!E176</f>
        <v/>
      </c>
      <c r="F164" s="70" t="str">
        <f>'Current Individual SalaryEquity'!F176</f>
        <v/>
      </c>
      <c r="G164" s="70" t="str">
        <f>'Current Individual SalaryEquity'!G176</f>
        <v/>
      </c>
      <c r="H164" s="70" t="str">
        <f>'Current Individual SalaryEquity'!H176</f>
        <v/>
      </c>
      <c r="J164" s="70" t="str">
        <f>IFERROR(VLOOKUP($B164,'Additional Equity'!$B$5:$H$11,4,false),C164)</f>
        <v/>
      </c>
      <c r="K164" s="70" t="str">
        <f>IFERROR(VLOOKUP($B164,'Additional Equity'!$B$5:$H$11,5,false),D164)</f>
        <v/>
      </c>
      <c r="L164" s="70" t="str">
        <f>IFERROR(VLOOKUP($B164,'Additional Equity'!$B$5:$H$11,6,false),F164)</f>
        <v/>
      </c>
      <c r="N164" s="114" t="str">
        <f t="array" ref="N164">INDEX('Equity Formula'!B$9:C$18,MATCH(J164,'Equity Formula'!B$9:B$18,0),2)*INDEX('Equity Formula'!E$9:F$12,MATCH(K164,'Equity Formula'!E$9:E$12,0),2)</f>
        <v>#N/A</v>
      </c>
      <c r="O164" s="118" t="str">
        <f t="array" ref="O164">(N164/Q164)*INDEX('Equity Formula'!E$25:F$31,MATCH(L164,'Equity Formula'!E$25:E$31,0),2)</f>
        <v>#N/A</v>
      </c>
      <c r="P164" s="120" t="str">
        <f t="array" ref="P164">INDEX('Equity Formula'!B$25:C$28,MATCH(G164,'Equity Formula'!B$25:B$28,0),2)</f>
        <v>#N/A</v>
      </c>
      <c r="Q164" s="121" t="str">
        <f t="array" ref="Q164">INDEX('Equity Formula'!H$9:I$15,MATCH(H164,'Equity Formula'!H$9:H$15,0),2)</f>
        <v>#N/A</v>
      </c>
      <c r="R164" s="82">
        <f t="shared" si="1"/>
        <v>0</v>
      </c>
    </row>
    <row r="165">
      <c r="A165" s="101">
        <f>'Current Individual SalaryEquity'!A177</f>
        <v>158</v>
      </c>
      <c r="B165" s="70" t="str">
        <f>'Current Individual SalaryEquity'!B177</f>
        <v/>
      </c>
      <c r="C165" s="70" t="str">
        <f>'Current Individual SalaryEquity'!C177</f>
        <v/>
      </c>
      <c r="D165" s="70" t="str">
        <f>'Current Individual SalaryEquity'!D177</f>
        <v/>
      </c>
      <c r="E165" s="70" t="str">
        <f>'Current Individual SalaryEquity'!E177</f>
        <v/>
      </c>
      <c r="F165" s="70" t="str">
        <f>'Current Individual SalaryEquity'!F177</f>
        <v/>
      </c>
      <c r="G165" s="70" t="str">
        <f>'Current Individual SalaryEquity'!G177</f>
        <v/>
      </c>
      <c r="H165" s="70" t="str">
        <f>'Current Individual SalaryEquity'!H177</f>
        <v/>
      </c>
      <c r="J165" s="70" t="str">
        <f>IFERROR(VLOOKUP($B165,'Additional Equity'!$B$5:$H$11,4,false),C165)</f>
        <v/>
      </c>
      <c r="K165" s="70" t="str">
        <f>IFERROR(VLOOKUP($B165,'Additional Equity'!$B$5:$H$11,5,false),D165)</f>
        <v/>
      </c>
      <c r="L165" s="70" t="str">
        <f>IFERROR(VLOOKUP($B165,'Additional Equity'!$B$5:$H$11,6,false),F165)</f>
        <v/>
      </c>
      <c r="N165" s="114" t="str">
        <f t="array" ref="N165">INDEX('Equity Formula'!B$9:C$18,MATCH(J165,'Equity Formula'!B$9:B$18,0),2)*INDEX('Equity Formula'!E$9:F$12,MATCH(K165,'Equity Formula'!E$9:E$12,0),2)</f>
        <v>#N/A</v>
      </c>
      <c r="O165" s="118" t="str">
        <f t="array" ref="O165">(N165/Q165)*INDEX('Equity Formula'!E$25:F$31,MATCH(L165,'Equity Formula'!E$25:E$31,0),2)</f>
        <v>#N/A</v>
      </c>
      <c r="P165" s="120" t="str">
        <f t="array" ref="P165">INDEX('Equity Formula'!B$25:C$28,MATCH(G165,'Equity Formula'!B$25:B$28,0),2)</f>
        <v>#N/A</v>
      </c>
      <c r="Q165" s="121" t="str">
        <f t="array" ref="Q165">INDEX('Equity Formula'!H$9:I$15,MATCH(H165,'Equity Formula'!H$9:H$15,0),2)</f>
        <v>#N/A</v>
      </c>
      <c r="R165" s="82">
        <f t="shared" si="1"/>
        <v>0</v>
      </c>
    </row>
    <row r="166">
      <c r="A166" s="101">
        <f>'Current Individual SalaryEquity'!A178</f>
        <v>159</v>
      </c>
      <c r="B166" s="70" t="str">
        <f>'Current Individual SalaryEquity'!B178</f>
        <v/>
      </c>
      <c r="C166" s="70" t="str">
        <f>'Current Individual SalaryEquity'!C178</f>
        <v/>
      </c>
      <c r="D166" s="70" t="str">
        <f>'Current Individual SalaryEquity'!D178</f>
        <v/>
      </c>
      <c r="E166" s="70" t="str">
        <f>'Current Individual SalaryEquity'!E178</f>
        <v/>
      </c>
      <c r="F166" s="70" t="str">
        <f>'Current Individual SalaryEquity'!F178</f>
        <v/>
      </c>
      <c r="G166" s="70" t="str">
        <f>'Current Individual SalaryEquity'!G178</f>
        <v/>
      </c>
      <c r="H166" s="70" t="str">
        <f>'Current Individual SalaryEquity'!H178</f>
        <v/>
      </c>
      <c r="J166" s="70" t="str">
        <f>IFERROR(VLOOKUP($B166,'Additional Equity'!$B$5:$H$11,4,false),C166)</f>
        <v/>
      </c>
      <c r="K166" s="70" t="str">
        <f>IFERROR(VLOOKUP($B166,'Additional Equity'!$B$5:$H$11,5,false),D166)</f>
        <v/>
      </c>
      <c r="L166" s="70" t="str">
        <f>IFERROR(VLOOKUP($B166,'Additional Equity'!$B$5:$H$11,6,false),F166)</f>
        <v/>
      </c>
      <c r="N166" s="114" t="str">
        <f t="array" ref="N166">INDEX('Equity Formula'!B$9:C$18,MATCH(J166,'Equity Formula'!B$9:B$18,0),2)*INDEX('Equity Formula'!E$9:F$12,MATCH(K166,'Equity Formula'!E$9:E$12,0),2)</f>
        <v>#N/A</v>
      </c>
      <c r="O166" s="118" t="str">
        <f t="array" ref="O166">(N166/Q166)*INDEX('Equity Formula'!E$25:F$31,MATCH(L166,'Equity Formula'!E$25:E$31,0),2)</f>
        <v>#N/A</v>
      </c>
      <c r="P166" s="120" t="str">
        <f t="array" ref="P166">INDEX('Equity Formula'!B$25:C$28,MATCH(G166,'Equity Formula'!B$25:B$28,0),2)</f>
        <v>#N/A</v>
      </c>
      <c r="Q166" s="121" t="str">
        <f t="array" ref="Q166">INDEX('Equity Formula'!H$9:I$15,MATCH(H166,'Equity Formula'!H$9:H$15,0),2)</f>
        <v>#N/A</v>
      </c>
      <c r="R166" s="82">
        <f t="shared" si="1"/>
        <v>0</v>
      </c>
    </row>
    <row r="167">
      <c r="A167" s="101">
        <f>'Current Individual SalaryEquity'!A179</f>
        <v>160</v>
      </c>
      <c r="B167" s="70" t="str">
        <f>'Current Individual SalaryEquity'!B179</f>
        <v/>
      </c>
      <c r="C167" s="70" t="str">
        <f>'Current Individual SalaryEquity'!C179</f>
        <v/>
      </c>
      <c r="D167" s="70" t="str">
        <f>'Current Individual SalaryEquity'!D179</f>
        <v/>
      </c>
      <c r="E167" s="70" t="str">
        <f>'Current Individual SalaryEquity'!E179</f>
        <v/>
      </c>
      <c r="F167" s="70" t="str">
        <f>'Current Individual SalaryEquity'!F179</f>
        <v/>
      </c>
      <c r="G167" s="70" t="str">
        <f>'Current Individual SalaryEquity'!G179</f>
        <v/>
      </c>
      <c r="H167" s="70" t="str">
        <f>'Current Individual SalaryEquity'!H179</f>
        <v/>
      </c>
      <c r="J167" s="70" t="str">
        <f>IFERROR(VLOOKUP($B167,'Additional Equity'!$B$5:$H$11,4,false),C167)</f>
        <v/>
      </c>
      <c r="K167" s="70" t="str">
        <f>IFERROR(VLOOKUP($B167,'Additional Equity'!$B$5:$H$11,5,false),D167)</f>
        <v/>
      </c>
      <c r="L167" s="70" t="str">
        <f>IFERROR(VLOOKUP($B167,'Additional Equity'!$B$5:$H$11,6,false),F167)</f>
        <v/>
      </c>
      <c r="N167" s="114" t="str">
        <f t="array" ref="N167">INDEX('Equity Formula'!B$9:C$18,MATCH(J167,'Equity Formula'!B$9:B$18,0),2)*INDEX('Equity Formula'!E$9:F$12,MATCH(K167,'Equity Formula'!E$9:E$12,0),2)</f>
        <v>#N/A</v>
      </c>
      <c r="O167" s="118" t="str">
        <f t="array" ref="O167">(N167/Q167)*INDEX('Equity Formula'!E$25:F$31,MATCH(L167,'Equity Formula'!E$25:E$31,0),2)</f>
        <v>#N/A</v>
      </c>
      <c r="P167" s="120" t="str">
        <f t="array" ref="P167">INDEX('Equity Formula'!B$25:C$28,MATCH(G167,'Equity Formula'!B$25:B$28,0),2)</f>
        <v>#N/A</v>
      </c>
      <c r="Q167" s="121" t="str">
        <f t="array" ref="Q167">INDEX('Equity Formula'!H$9:I$15,MATCH(H167,'Equity Formula'!H$9:H$15,0),2)</f>
        <v>#N/A</v>
      </c>
      <c r="R167" s="82">
        <f t="shared" si="1"/>
        <v>0</v>
      </c>
    </row>
    <row r="168">
      <c r="A168" s="101">
        <f>'Current Individual SalaryEquity'!A180</f>
        <v>161</v>
      </c>
      <c r="B168" s="70" t="str">
        <f>'Current Individual SalaryEquity'!B180</f>
        <v/>
      </c>
      <c r="C168" s="70" t="str">
        <f>'Current Individual SalaryEquity'!C180</f>
        <v/>
      </c>
      <c r="D168" s="70" t="str">
        <f>'Current Individual SalaryEquity'!D180</f>
        <v/>
      </c>
      <c r="E168" s="70" t="str">
        <f>'Current Individual SalaryEquity'!E180</f>
        <v/>
      </c>
      <c r="F168" s="70" t="str">
        <f>'Current Individual SalaryEquity'!F180</f>
        <v/>
      </c>
      <c r="G168" s="70" t="str">
        <f>'Current Individual SalaryEquity'!G180</f>
        <v/>
      </c>
      <c r="H168" s="70" t="str">
        <f>'Current Individual SalaryEquity'!H180</f>
        <v/>
      </c>
      <c r="J168" s="70" t="str">
        <f>IFERROR(VLOOKUP($B168,'Additional Equity'!$B$5:$H$11,4,false),C168)</f>
        <v/>
      </c>
      <c r="K168" s="70" t="str">
        <f>IFERROR(VLOOKUP($B168,'Additional Equity'!$B$5:$H$11,5,false),D168)</f>
        <v/>
      </c>
      <c r="L168" s="70" t="str">
        <f>IFERROR(VLOOKUP($B168,'Additional Equity'!$B$5:$H$11,6,false),F168)</f>
        <v/>
      </c>
      <c r="N168" s="114" t="str">
        <f t="array" ref="N168">INDEX('Equity Formula'!B$9:C$18,MATCH(J168,'Equity Formula'!B$9:B$18,0),2)*INDEX('Equity Formula'!E$9:F$12,MATCH(K168,'Equity Formula'!E$9:E$12,0),2)</f>
        <v>#N/A</v>
      </c>
      <c r="O168" s="118" t="str">
        <f t="array" ref="O168">(N168/Q168)*INDEX('Equity Formula'!E$25:F$31,MATCH(L168,'Equity Formula'!E$25:E$31,0),2)</f>
        <v>#N/A</v>
      </c>
      <c r="P168" s="120" t="str">
        <f t="array" ref="P168">INDEX('Equity Formula'!B$25:C$28,MATCH(G168,'Equity Formula'!B$25:B$28,0),2)</f>
        <v>#N/A</v>
      </c>
      <c r="Q168" s="121" t="str">
        <f t="array" ref="Q168">INDEX('Equity Formula'!H$9:I$15,MATCH(H168,'Equity Formula'!H$9:H$15,0),2)</f>
        <v>#N/A</v>
      </c>
      <c r="R168" s="82">
        <f t="shared" si="1"/>
        <v>0</v>
      </c>
    </row>
    <row r="169">
      <c r="A169" s="101">
        <f>'Current Individual SalaryEquity'!A181</f>
        <v>162</v>
      </c>
      <c r="B169" s="70" t="str">
        <f>'Current Individual SalaryEquity'!B181</f>
        <v/>
      </c>
      <c r="C169" s="70" t="str">
        <f>'Current Individual SalaryEquity'!C181</f>
        <v/>
      </c>
      <c r="D169" s="70" t="str">
        <f>'Current Individual SalaryEquity'!D181</f>
        <v/>
      </c>
      <c r="E169" s="70" t="str">
        <f>'Current Individual SalaryEquity'!E181</f>
        <v/>
      </c>
      <c r="F169" s="70" t="str">
        <f>'Current Individual SalaryEquity'!F181</f>
        <v/>
      </c>
      <c r="G169" s="70" t="str">
        <f>'Current Individual SalaryEquity'!G181</f>
        <v/>
      </c>
      <c r="H169" s="70" t="str">
        <f>'Current Individual SalaryEquity'!H181</f>
        <v/>
      </c>
      <c r="J169" s="70" t="str">
        <f>IFERROR(VLOOKUP($B169,'Additional Equity'!$B$5:$H$11,4,false),C169)</f>
        <v/>
      </c>
      <c r="K169" s="70" t="str">
        <f>IFERROR(VLOOKUP($B169,'Additional Equity'!$B$5:$H$11,5,false),D169)</f>
        <v/>
      </c>
      <c r="L169" s="70" t="str">
        <f>IFERROR(VLOOKUP($B169,'Additional Equity'!$B$5:$H$11,6,false),F169)</f>
        <v/>
      </c>
      <c r="N169" s="114" t="str">
        <f t="array" ref="N169">INDEX('Equity Formula'!B$9:C$18,MATCH(J169,'Equity Formula'!B$9:B$18,0),2)*INDEX('Equity Formula'!E$9:F$12,MATCH(K169,'Equity Formula'!E$9:E$12,0),2)</f>
        <v>#N/A</v>
      </c>
      <c r="O169" s="118" t="str">
        <f t="array" ref="O169">(N169/Q169)*INDEX('Equity Formula'!E$25:F$31,MATCH(L169,'Equity Formula'!E$25:E$31,0),2)</f>
        <v>#N/A</v>
      </c>
      <c r="P169" s="120" t="str">
        <f t="array" ref="P169">INDEX('Equity Formula'!B$25:C$28,MATCH(G169,'Equity Formula'!B$25:B$28,0),2)</f>
        <v>#N/A</v>
      </c>
      <c r="Q169" s="121" t="str">
        <f t="array" ref="Q169">INDEX('Equity Formula'!H$9:I$15,MATCH(H169,'Equity Formula'!H$9:H$15,0),2)</f>
        <v>#N/A</v>
      </c>
      <c r="R169" s="82">
        <f t="shared" si="1"/>
        <v>0</v>
      </c>
    </row>
    <row r="170">
      <c r="A170" s="101">
        <f>'Current Individual SalaryEquity'!A182</f>
        <v>163</v>
      </c>
      <c r="B170" s="70" t="str">
        <f>'Current Individual SalaryEquity'!B182</f>
        <v/>
      </c>
      <c r="C170" s="70" t="str">
        <f>'Current Individual SalaryEquity'!C182</f>
        <v/>
      </c>
      <c r="D170" s="70" t="str">
        <f>'Current Individual SalaryEquity'!D182</f>
        <v/>
      </c>
      <c r="E170" s="70" t="str">
        <f>'Current Individual SalaryEquity'!E182</f>
        <v/>
      </c>
      <c r="F170" s="70" t="str">
        <f>'Current Individual SalaryEquity'!F182</f>
        <v/>
      </c>
      <c r="G170" s="70" t="str">
        <f>'Current Individual SalaryEquity'!G182</f>
        <v/>
      </c>
      <c r="H170" s="70" t="str">
        <f>'Current Individual SalaryEquity'!H182</f>
        <v/>
      </c>
      <c r="J170" s="70" t="str">
        <f>IFERROR(VLOOKUP($B170,'Additional Equity'!$B$5:$H$11,4,false),C170)</f>
        <v/>
      </c>
      <c r="K170" s="70" t="str">
        <f>IFERROR(VLOOKUP($B170,'Additional Equity'!$B$5:$H$11,5,false),D170)</f>
        <v/>
      </c>
      <c r="L170" s="70" t="str">
        <f>IFERROR(VLOOKUP($B170,'Additional Equity'!$B$5:$H$11,6,false),F170)</f>
        <v/>
      </c>
      <c r="N170" s="114" t="str">
        <f t="array" ref="N170">INDEX('Equity Formula'!B$9:C$18,MATCH(J170,'Equity Formula'!B$9:B$18,0),2)*INDEX('Equity Formula'!E$9:F$12,MATCH(K170,'Equity Formula'!E$9:E$12,0),2)</f>
        <v>#N/A</v>
      </c>
      <c r="O170" s="118" t="str">
        <f t="array" ref="O170">(N170/Q170)*INDEX('Equity Formula'!E$25:F$31,MATCH(L170,'Equity Formula'!E$25:E$31,0),2)</f>
        <v>#N/A</v>
      </c>
      <c r="P170" s="120" t="str">
        <f t="array" ref="P170">INDEX('Equity Formula'!B$25:C$28,MATCH(G170,'Equity Formula'!B$25:B$28,0),2)</f>
        <v>#N/A</v>
      </c>
      <c r="Q170" s="121" t="str">
        <f t="array" ref="Q170">INDEX('Equity Formula'!H$9:I$15,MATCH(H170,'Equity Formula'!H$9:H$15,0),2)</f>
        <v>#N/A</v>
      </c>
      <c r="R170" s="82">
        <f t="shared" si="1"/>
        <v>0</v>
      </c>
    </row>
    <row r="171">
      <c r="A171" s="101">
        <f>'Current Individual SalaryEquity'!A183</f>
        <v>164</v>
      </c>
      <c r="B171" s="70" t="str">
        <f>'Current Individual SalaryEquity'!B183</f>
        <v/>
      </c>
      <c r="C171" s="70" t="str">
        <f>'Current Individual SalaryEquity'!C183</f>
        <v/>
      </c>
      <c r="D171" s="70" t="str">
        <f>'Current Individual SalaryEquity'!D183</f>
        <v/>
      </c>
      <c r="E171" s="70" t="str">
        <f>'Current Individual SalaryEquity'!E183</f>
        <v/>
      </c>
      <c r="F171" s="70" t="str">
        <f>'Current Individual SalaryEquity'!F183</f>
        <v/>
      </c>
      <c r="G171" s="70" t="str">
        <f>'Current Individual SalaryEquity'!G183</f>
        <v/>
      </c>
      <c r="H171" s="70" t="str">
        <f>'Current Individual SalaryEquity'!H183</f>
        <v/>
      </c>
      <c r="J171" s="70" t="str">
        <f>IFERROR(VLOOKUP($B171,'Additional Equity'!$B$5:$H$11,4,false),C171)</f>
        <v/>
      </c>
      <c r="K171" s="70" t="str">
        <f>IFERROR(VLOOKUP($B171,'Additional Equity'!$B$5:$H$11,5,false),D171)</f>
        <v/>
      </c>
      <c r="L171" s="70" t="str">
        <f>IFERROR(VLOOKUP($B171,'Additional Equity'!$B$5:$H$11,6,false),F171)</f>
        <v/>
      </c>
      <c r="N171" s="114" t="str">
        <f t="array" ref="N171">INDEX('Equity Formula'!B$9:C$18,MATCH(J171,'Equity Formula'!B$9:B$18,0),2)*INDEX('Equity Formula'!E$9:F$12,MATCH(K171,'Equity Formula'!E$9:E$12,0),2)</f>
        <v>#N/A</v>
      </c>
      <c r="O171" s="118" t="str">
        <f t="array" ref="O171">(N171/Q171)*INDEX('Equity Formula'!E$25:F$31,MATCH(L171,'Equity Formula'!E$25:E$31,0),2)</f>
        <v>#N/A</v>
      </c>
      <c r="P171" s="120" t="str">
        <f t="array" ref="P171">INDEX('Equity Formula'!B$25:C$28,MATCH(G171,'Equity Formula'!B$25:B$28,0),2)</f>
        <v>#N/A</v>
      </c>
      <c r="Q171" s="121" t="str">
        <f t="array" ref="Q171">INDEX('Equity Formula'!H$9:I$15,MATCH(H171,'Equity Formula'!H$9:H$15,0),2)</f>
        <v>#N/A</v>
      </c>
      <c r="R171" s="82">
        <f t="shared" si="1"/>
        <v>0</v>
      </c>
    </row>
    <row r="172">
      <c r="A172" s="101">
        <f>'Current Individual SalaryEquity'!A184</f>
        <v>165</v>
      </c>
      <c r="B172" s="70" t="str">
        <f>'Current Individual SalaryEquity'!B184</f>
        <v/>
      </c>
      <c r="C172" s="70" t="str">
        <f>'Current Individual SalaryEquity'!C184</f>
        <v/>
      </c>
      <c r="D172" s="70" t="str">
        <f>'Current Individual SalaryEquity'!D184</f>
        <v/>
      </c>
      <c r="E172" s="70" t="str">
        <f>'Current Individual SalaryEquity'!E184</f>
        <v/>
      </c>
      <c r="F172" s="70" t="str">
        <f>'Current Individual SalaryEquity'!F184</f>
        <v/>
      </c>
      <c r="G172" s="70" t="str">
        <f>'Current Individual SalaryEquity'!G184</f>
        <v/>
      </c>
      <c r="H172" s="70" t="str">
        <f>'Current Individual SalaryEquity'!H184</f>
        <v/>
      </c>
      <c r="J172" s="70" t="str">
        <f>IFERROR(VLOOKUP($B172,'Additional Equity'!$B$5:$H$11,4,false),C172)</f>
        <v/>
      </c>
      <c r="K172" s="70" t="str">
        <f>IFERROR(VLOOKUP($B172,'Additional Equity'!$B$5:$H$11,5,false),D172)</f>
        <v/>
      </c>
      <c r="L172" s="70" t="str">
        <f>IFERROR(VLOOKUP($B172,'Additional Equity'!$B$5:$H$11,6,false),F172)</f>
        <v/>
      </c>
      <c r="N172" s="114" t="str">
        <f t="array" ref="N172">INDEX('Equity Formula'!B$9:C$18,MATCH(J172,'Equity Formula'!B$9:B$18,0),2)*INDEX('Equity Formula'!E$9:F$12,MATCH(K172,'Equity Formula'!E$9:E$12,0),2)</f>
        <v>#N/A</v>
      </c>
      <c r="O172" s="118" t="str">
        <f t="array" ref="O172">(N172/Q172)*INDEX('Equity Formula'!E$25:F$31,MATCH(L172,'Equity Formula'!E$25:E$31,0),2)</f>
        <v>#N/A</v>
      </c>
      <c r="P172" s="120" t="str">
        <f t="array" ref="P172">INDEX('Equity Formula'!B$25:C$28,MATCH(G172,'Equity Formula'!B$25:B$28,0),2)</f>
        <v>#N/A</v>
      </c>
      <c r="Q172" s="121" t="str">
        <f t="array" ref="Q172">INDEX('Equity Formula'!H$9:I$15,MATCH(H172,'Equity Formula'!H$9:H$15,0),2)</f>
        <v>#N/A</v>
      </c>
      <c r="R172" s="82">
        <f t="shared" si="1"/>
        <v>0</v>
      </c>
    </row>
    <row r="173">
      <c r="A173" s="101">
        <f>'Current Individual SalaryEquity'!A185</f>
        <v>166</v>
      </c>
      <c r="B173" s="70" t="str">
        <f>'Current Individual SalaryEquity'!B185</f>
        <v/>
      </c>
      <c r="C173" s="70" t="str">
        <f>'Current Individual SalaryEquity'!C185</f>
        <v/>
      </c>
      <c r="D173" s="70" t="str">
        <f>'Current Individual SalaryEquity'!D185</f>
        <v/>
      </c>
      <c r="E173" s="70" t="str">
        <f>'Current Individual SalaryEquity'!E185</f>
        <v/>
      </c>
      <c r="F173" s="70" t="str">
        <f>'Current Individual SalaryEquity'!F185</f>
        <v/>
      </c>
      <c r="G173" s="70" t="str">
        <f>'Current Individual SalaryEquity'!G185</f>
        <v/>
      </c>
      <c r="H173" s="70" t="str">
        <f>'Current Individual SalaryEquity'!H185</f>
        <v/>
      </c>
      <c r="J173" s="70" t="str">
        <f>IFERROR(VLOOKUP($B173,'Additional Equity'!$B$5:$H$11,4,false),C173)</f>
        <v/>
      </c>
      <c r="K173" s="70" t="str">
        <f>IFERROR(VLOOKUP($B173,'Additional Equity'!$B$5:$H$11,5,false),D173)</f>
        <v/>
      </c>
      <c r="L173" s="70" t="str">
        <f>IFERROR(VLOOKUP($B173,'Additional Equity'!$B$5:$H$11,6,false),F173)</f>
        <v/>
      </c>
      <c r="N173" s="114" t="str">
        <f t="array" ref="N173">INDEX('Equity Formula'!B$9:C$18,MATCH(J173,'Equity Formula'!B$9:B$18,0),2)*INDEX('Equity Formula'!E$9:F$12,MATCH(K173,'Equity Formula'!E$9:E$12,0),2)</f>
        <v>#N/A</v>
      </c>
      <c r="O173" s="118" t="str">
        <f t="array" ref="O173">(N173/Q173)*INDEX('Equity Formula'!E$25:F$31,MATCH(L173,'Equity Formula'!E$25:E$31,0),2)</f>
        <v>#N/A</v>
      </c>
      <c r="P173" s="120" t="str">
        <f t="array" ref="P173">INDEX('Equity Formula'!B$25:C$28,MATCH(G173,'Equity Formula'!B$25:B$28,0),2)</f>
        <v>#N/A</v>
      </c>
      <c r="Q173" s="121" t="str">
        <f t="array" ref="Q173">INDEX('Equity Formula'!H$9:I$15,MATCH(H173,'Equity Formula'!H$9:H$15,0),2)</f>
        <v>#N/A</v>
      </c>
      <c r="R173" s="82">
        <f t="shared" si="1"/>
        <v>0</v>
      </c>
    </row>
    <row r="174">
      <c r="A174" s="101">
        <f>'Current Individual SalaryEquity'!A186</f>
        <v>167</v>
      </c>
      <c r="B174" s="70" t="str">
        <f>'Current Individual SalaryEquity'!B186</f>
        <v/>
      </c>
      <c r="C174" s="70" t="str">
        <f>'Current Individual SalaryEquity'!C186</f>
        <v/>
      </c>
      <c r="D174" s="70" t="str">
        <f>'Current Individual SalaryEquity'!D186</f>
        <v/>
      </c>
      <c r="E174" s="70" t="str">
        <f>'Current Individual SalaryEquity'!E186</f>
        <v/>
      </c>
      <c r="F174" s="70" t="str">
        <f>'Current Individual SalaryEquity'!F186</f>
        <v/>
      </c>
      <c r="G174" s="70" t="str">
        <f>'Current Individual SalaryEquity'!G186</f>
        <v/>
      </c>
      <c r="H174" s="70" t="str">
        <f>'Current Individual SalaryEquity'!H186</f>
        <v/>
      </c>
      <c r="J174" s="70" t="str">
        <f>IFERROR(VLOOKUP($B174,'Additional Equity'!$B$5:$H$11,4,false),C174)</f>
        <v/>
      </c>
      <c r="K174" s="70" t="str">
        <f>IFERROR(VLOOKUP($B174,'Additional Equity'!$B$5:$H$11,5,false),D174)</f>
        <v/>
      </c>
      <c r="L174" s="70" t="str">
        <f>IFERROR(VLOOKUP($B174,'Additional Equity'!$B$5:$H$11,6,false),F174)</f>
        <v/>
      </c>
      <c r="N174" s="114" t="str">
        <f t="array" ref="N174">INDEX('Equity Formula'!B$9:C$18,MATCH(J174,'Equity Formula'!B$9:B$18,0),2)*INDEX('Equity Formula'!E$9:F$12,MATCH(K174,'Equity Formula'!E$9:E$12,0),2)</f>
        <v>#N/A</v>
      </c>
      <c r="O174" s="118" t="str">
        <f t="array" ref="O174">(N174/Q174)*INDEX('Equity Formula'!E$25:F$31,MATCH(L174,'Equity Formula'!E$25:E$31,0),2)</f>
        <v>#N/A</v>
      </c>
      <c r="P174" s="120" t="str">
        <f t="array" ref="P174">INDEX('Equity Formula'!B$25:C$28,MATCH(G174,'Equity Formula'!B$25:B$28,0),2)</f>
        <v>#N/A</v>
      </c>
      <c r="Q174" s="121" t="str">
        <f t="array" ref="Q174">INDEX('Equity Formula'!H$9:I$15,MATCH(H174,'Equity Formula'!H$9:H$15,0),2)</f>
        <v>#N/A</v>
      </c>
      <c r="R174" s="82">
        <f t="shared" si="1"/>
        <v>0</v>
      </c>
    </row>
    <row r="175">
      <c r="A175" s="101">
        <f>'Current Individual SalaryEquity'!A187</f>
        <v>168</v>
      </c>
      <c r="B175" s="70" t="str">
        <f>'Current Individual SalaryEquity'!B187</f>
        <v/>
      </c>
      <c r="C175" s="70" t="str">
        <f>'Current Individual SalaryEquity'!C187</f>
        <v/>
      </c>
      <c r="D175" s="70" t="str">
        <f>'Current Individual SalaryEquity'!D187</f>
        <v/>
      </c>
      <c r="E175" s="70" t="str">
        <f>'Current Individual SalaryEquity'!E187</f>
        <v/>
      </c>
      <c r="F175" s="70" t="str">
        <f>'Current Individual SalaryEquity'!F187</f>
        <v/>
      </c>
      <c r="G175" s="70" t="str">
        <f>'Current Individual SalaryEquity'!G187</f>
        <v/>
      </c>
      <c r="H175" s="70" t="str">
        <f>'Current Individual SalaryEquity'!H187</f>
        <v/>
      </c>
      <c r="J175" s="70" t="str">
        <f>IFERROR(VLOOKUP($B175,'Additional Equity'!$B$5:$H$11,4,false),C175)</f>
        <v/>
      </c>
      <c r="K175" s="70" t="str">
        <f>IFERROR(VLOOKUP($B175,'Additional Equity'!$B$5:$H$11,5,false),D175)</f>
        <v/>
      </c>
      <c r="L175" s="70" t="str">
        <f>IFERROR(VLOOKUP($B175,'Additional Equity'!$B$5:$H$11,6,false),F175)</f>
        <v/>
      </c>
      <c r="N175" s="114" t="str">
        <f t="array" ref="N175">INDEX('Equity Formula'!B$9:C$18,MATCH(J175,'Equity Formula'!B$9:B$18,0),2)*INDEX('Equity Formula'!E$9:F$12,MATCH(K175,'Equity Formula'!E$9:E$12,0),2)</f>
        <v>#N/A</v>
      </c>
      <c r="O175" s="118" t="str">
        <f t="array" ref="O175">(N175/Q175)*INDEX('Equity Formula'!E$25:F$31,MATCH(L175,'Equity Formula'!E$25:E$31,0),2)</f>
        <v>#N/A</v>
      </c>
      <c r="P175" s="120" t="str">
        <f t="array" ref="P175">INDEX('Equity Formula'!B$25:C$28,MATCH(G175,'Equity Formula'!B$25:B$28,0),2)</f>
        <v>#N/A</v>
      </c>
      <c r="Q175" s="121" t="str">
        <f t="array" ref="Q175">INDEX('Equity Formula'!H$9:I$15,MATCH(H175,'Equity Formula'!H$9:H$15,0),2)</f>
        <v>#N/A</v>
      </c>
      <c r="R175" s="82">
        <f t="shared" si="1"/>
        <v>0</v>
      </c>
    </row>
    <row r="176">
      <c r="A176" s="101">
        <f>'Current Individual SalaryEquity'!A188</f>
        <v>169</v>
      </c>
      <c r="B176" s="70" t="str">
        <f>'Current Individual SalaryEquity'!B188</f>
        <v/>
      </c>
      <c r="C176" s="70" t="str">
        <f>'Current Individual SalaryEquity'!C188</f>
        <v/>
      </c>
      <c r="D176" s="70" t="str">
        <f>'Current Individual SalaryEquity'!D188</f>
        <v/>
      </c>
      <c r="E176" s="70" t="str">
        <f>'Current Individual SalaryEquity'!E188</f>
        <v/>
      </c>
      <c r="F176" s="70" t="str">
        <f>'Current Individual SalaryEquity'!F188</f>
        <v/>
      </c>
      <c r="G176" s="70" t="str">
        <f>'Current Individual SalaryEquity'!G188</f>
        <v/>
      </c>
      <c r="H176" s="70" t="str">
        <f>'Current Individual SalaryEquity'!H188</f>
        <v/>
      </c>
      <c r="J176" s="70" t="str">
        <f>IFERROR(VLOOKUP($B176,'Additional Equity'!$B$5:$H$11,4,false),C176)</f>
        <v/>
      </c>
      <c r="K176" s="70" t="str">
        <f>IFERROR(VLOOKUP($B176,'Additional Equity'!$B$5:$H$11,5,false),D176)</f>
        <v/>
      </c>
      <c r="L176" s="70" t="str">
        <f>IFERROR(VLOOKUP($B176,'Additional Equity'!$B$5:$H$11,6,false),F176)</f>
        <v/>
      </c>
      <c r="N176" s="114" t="str">
        <f t="array" ref="N176">INDEX('Equity Formula'!B$9:C$18,MATCH(J176,'Equity Formula'!B$9:B$18,0),2)*INDEX('Equity Formula'!E$9:F$12,MATCH(K176,'Equity Formula'!E$9:E$12,0),2)</f>
        <v>#N/A</v>
      </c>
      <c r="O176" s="118" t="str">
        <f t="array" ref="O176">(N176/Q176)*INDEX('Equity Formula'!E$25:F$31,MATCH(L176,'Equity Formula'!E$25:E$31,0),2)</f>
        <v>#N/A</v>
      </c>
      <c r="P176" s="120" t="str">
        <f t="array" ref="P176">INDEX('Equity Formula'!B$25:C$28,MATCH(G176,'Equity Formula'!B$25:B$28,0),2)</f>
        <v>#N/A</v>
      </c>
      <c r="Q176" s="121" t="str">
        <f t="array" ref="Q176">INDEX('Equity Formula'!H$9:I$15,MATCH(H176,'Equity Formula'!H$9:H$15,0),2)</f>
        <v>#N/A</v>
      </c>
      <c r="R176" s="82">
        <f t="shared" si="1"/>
        <v>0</v>
      </c>
    </row>
    <row r="177">
      <c r="A177" s="101">
        <f>'Current Individual SalaryEquity'!A189</f>
        <v>170</v>
      </c>
      <c r="B177" s="70" t="str">
        <f>'Current Individual SalaryEquity'!B189</f>
        <v/>
      </c>
      <c r="C177" s="70" t="str">
        <f>'Current Individual SalaryEquity'!C189</f>
        <v/>
      </c>
      <c r="D177" s="70" t="str">
        <f>'Current Individual SalaryEquity'!D189</f>
        <v/>
      </c>
      <c r="E177" s="70" t="str">
        <f>'Current Individual SalaryEquity'!E189</f>
        <v/>
      </c>
      <c r="F177" s="70" t="str">
        <f>'Current Individual SalaryEquity'!F189</f>
        <v/>
      </c>
      <c r="G177" s="70" t="str">
        <f>'Current Individual SalaryEquity'!G189</f>
        <v/>
      </c>
      <c r="H177" s="70" t="str">
        <f>'Current Individual SalaryEquity'!H189</f>
        <v/>
      </c>
      <c r="J177" s="70" t="str">
        <f>IFERROR(VLOOKUP($B177,'Additional Equity'!$B$5:$H$11,4,false),C177)</f>
        <v/>
      </c>
      <c r="K177" s="70" t="str">
        <f>IFERROR(VLOOKUP($B177,'Additional Equity'!$B$5:$H$11,5,false),D177)</f>
        <v/>
      </c>
      <c r="L177" s="70" t="str">
        <f>IFERROR(VLOOKUP($B177,'Additional Equity'!$B$5:$H$11,6,false),F177)</f>
        <v/>
      </c>
      <c r="N177" s="114" t="str">
        <f t="array" ref="N177">INDEX('Equity Formula'!B$9:C$18,MATCH(J177,'Equity Formula'!B$9:B$18,0),2)*INDEX('Equity Formula'!E$9:F$12,MATCH(K177,'Equity Formula'!E$9:E$12,0),2)</f>
        <v>#N/A</v>
      </c>
      <c r="O177" s="118" t="str">
        <f t="array" ref="O177">(N177/Q177)*INDEX('Equity Formula'!E$25:F$31,MATCH(L177,'Equity Formula'!E$25:E$31,0),2)</f>
        <v>#N/A</v>
      </c>
      <c r="P177" s="120" t="str">
        <f t="array" ref="P177">INDEX('Equity Formula'!B$25:C$28,MATCH(G177,'Equity Formula'!B$25:B$28,0),2)</f>
        <v>#N/A</v>
      </c>
      <c r="Q177" s="121" t="str">
        <f t="array" ref="Q177">INDEX('Equity Formula'!H$9:I$15,MATCH(H177,'Equity Formula'!H$9:H$15,0),2)</f>
        <v>#N/A</v>
      </c>
      <c r="R177" s="82">
        <f t="shared" si="1"/>
        <v>0</v>
      </c>
    </row>
    <row r="178">
      <c r="A178" s="101">
        <f>'Current Individual SalaryEquity'!A190</f>
        <v>171</v>
      </c>
      <c r="B178" s="70" t="str">
        <f>'Current Individual SalaryEquity'!B190</f>
        <v/>
      </c>
      <c r="C178" s="70" t="str">
        <f>'Current Individual SalaryEquity'!C190</f>
        <v/>
      </c>
      <c r="D178" s="70" t="str">
        <f>'Current Individual SalaryEquity'!D190</f>
        <v/>
      </c>
      <c r="E178" s="70" t="str">
        <f>'Current Individual SalaryEquity'!E190</f>
        <v/>
      </c>
      <c r="F178" s="70" t="str">
        <f>'Current Individual SalaryEquity'!F190</f>
        <v/>
      </c>
      <c r="G178" s="70" t="str">
        <f>'Current Individual SalaryEquity'!G190</f>
        <v/>
      </c>
      <c r="H178" s="70" t="str">
        <f>'Current Individual SalaryEquity'!H190</f>
        <v/>
      </c>
      <c r="J178" s="70" t="str">
        <f>IFERROR(VLOOKUP($B178,'Additional Equity'!$B$5:$H$11,4,false),C178)</f>
        <v/>
      </c>
      <c r="K178" s="70" t="str">
        <f>IFERROR(VLOOKUP($B178,'Additional Equity'!$B$5:$H$11,5,false),D178)</f>
        <v/>
      </c>
      <c r="L178" s="70" t="str">
        <f>IFERROR(VLOOKUP($B178,'Additional Equity'!$B$5:$H$11,6,false),F178)</f>
        <v/>
      </c>
      <c r="N178" s="114" t="str">
        <f t="array" ref="N178">INDEX('Equity Formula'!B$9:C$18,MATCH(J178,'Equity Formula'!B$9:B$18,0),2)*INDEX('Equity Formula'!E$9:F$12,MATCH(K178,'Equity Formula'!E$9:E$12,0),2)</f>
        <v>#N/A</v>
      </c>
      <c r="O178" s="118" t="str">
        <f t="array" ref="O178">(N178/Q178)*INDEX('Equity Formula'!E$25:F$31,MATCH(L178,'Equity Formula'!E$25:E$31,0),2)</f>
        <v>#N/A</v>
      </c>
      <c r="P178" s="120" t="str">
        <f t="array" ref="P178">INDEX('Equity Formula'!B$25:C$28,MATCH(G178,'Equity Formula'!B$25:B$28,0),2)</f>
        <v>#N/A</v>
      </c>
      <c r="Q178" s="121" t="str">
        <f t="array" ref="Q178">INDEX('Equity Formula'!H$9:I$15,MATCH(H178,'Equity Formula'!H$9:H$15,0),2)</f>
        <v>#N/A</v>
      </c>
      <c r="R178" s="82">
        <f t="shared" si="1"/>
        <v>0</v>
      </c>
    </row>
    <row r="179">
      <c r="A179" s="101">
        <f>'Current Individual SalaryEquity'!A191</f>
        <v>172</v>
      </c>
      <c r="B179" s="70" t="str">
        <f>'Current Individual SalaryEquity'!B191</f>
        <v/>
      </c>
      <c r="C179" s="70" t="str">
        <f>'Current Individual SalaryEquity'!C191</f>
        <v/>
      </c>
      <c r="D179" s="70" t="str">
        <f>'Current Individual SalaryEquity'!D191</f>
        <v/>
      </c>
      <c r="E179" s="70" t="str">
        <f>'Current Individual SalaryEquity'!E191</f>
        <v/>
      </c>
      <c r="F179" s="70" t="str">
        <f>'Current Individual SalaryEquity'!F191</f>
        <v/>
      </c>
      <c r="G179" s="70" t="str">
        <f>'Current Individual SalaryEquity'!G191</f>
        <v/>
      </c>
      <c r="H179" s="70" t="str">
        <f>'Current Individual SalaryEquity'!H191</f>
        <v/>
      </c>
      <c r="J179" s="70" t="str">
        <f>IFERROR(VLOOKUP($B179,'Additional Equity'!$B$5:$H$11,4,false),C179)</f>
        <v/>
      </c>
      <c r="K179" s="70" t="str">
        <f>IFERROR(VLOOKUP($B179,'Additional Equity'!$B$5:$H$11,5,false),D179)</f>
        <v/>
      </c>
      <c r="L179" s="70" t="str">
        <f>IFERROR(VLOOKUP($B179,'Additional Equity'!$B$5:$H$11,6,false),F179)</f>
        <v/>
      </c>
      <c r="N179" s="114" t="str">
        <f t="array" ref="N179">INDEX('Equity Formula'!B$9:C$18,MATCH(J179,'Equity Formula'!B$9:B$18,0),2)*INDEX('Equity Formula'!E$9:F$12,MATCH(K179,'Equity Formula'!E$9:E$12,0),2)</f>
        <v>#N/A</v>
      </c>
      <c r="O179" s="118" t="str">
        <f t="array" ref="O179">(N179/Q179)*INDEX('Equity Formula'!E$25:F$31,MATCH(L179,'Equity Formula'!E$25:E$31,0),2)</f>
        <v>#N/A</v>
      </c>
      <c r="P179" s="120" t="str">
        <f t="array" ref="P179">INDEX('Equity Formula'!B$25:C$28,MATCH(G179,'Equity Formula'!B$25:B$28,0),2)</f>
        <v>#N/A</v>
      </c>
      <c r="Q179" s="121" t="str">
        <f t="array" ref="Q179">INDEX('Equity Formula'!H$9:I$15,MATCH(H179,'Equity Formula'!H$9:H$15,0),2)</f>
        <v>#N/A</v>
      </c>
      <c r="R179" s="82">
        <f t="shared" si="1"/>
        <v>0</v>
      </c>
    </row>
    <row r="180">
      <c r="A180" s="101">
        <f>'Current Individual SalaryEquity'!A192</f>
        <v>173</v>
      </c>
      <c r="B180" s="70" t="str">
        <f>'Current Individual SalaryEquity'!B192</f>
        <v/>
      </c>
      <c r="C180" s="70" t="str">
        <f>'Current Individual SalaryEquity'!C192</f>
        <v/>
      </c>
      <c r="D180" s="70" t="str">
        <f>'Current Individual SalaryEquity'!D192</f>
        <v/>
      </c>
      <c r="E180" s="70" t="str">
        <f>'Current Individual SalaryEquity'!E192</f>
        <v/>
      </c>
      <c r="F180" s="70" t="str">
        <f>'Current Individual SalaryEquity'!F192</f>
        <v/>
      </c>
      <c r="G180" s="70" t="str">
        <f>'Current Individual SalaryEquity'!G192</f>
        <v/>
      </c>
      <c r="H180" s="70" t="str">
        <f>'Current Individual SalaryEquity'!H192</f>
        <v/>
      </c>
      <c r="J180" s="70" t="str">
        <f>IFERROR(VLOOKUP($B180,'Additional Equity'!$B$5:$H$11,4,false),C180)</f>
        <v/>
      </c>
      <c r="K180" s="70" t="str">
        <f>IFERROR(VLOOKUP($B180,'Additional Equity'!$B$5:$H$11,5,false),D180)</f>
        <v/>
      </c>
      <c r="L180" s="70" t="str">
        <f>IFERROR(VLOOKUP($B180,'Additional Equity'!$B$5:$H$11,6,false),F180)</f>
        <v/>
      </c>
      <c r="N180" s="114" t="str">
        <f t="array" ref="N180">INDEX('Equity Formula'!B$9:C$18,MATCH(J180,'Equity Formula'!B$9:B$18,0),2)*INDEX('Equity Formula'!E$9:F$12,MATCH(K180,'Equity Formula'!E$9:E$12,0),2)</f>
        <v>#N/A</v>
      </c>
      <c r="O180" s="118" t="str">
        <f t="array" ref="O180">(N180/Q180)*INDEX('Equity Formula'!E$25:F$31,MATCH(L180,'Equity Formula'!E$25:E$31,0),2)</f>
        <v>#N/A</v>
      </c>
      <c r="P180" s="120" t="str">
        <f t="array" ref="P180">INDEX('Equity Formula'!B$25:C$28,MATCH(G180,'Equity Formula'!B$25:B$28,0),2)</f>
        <v>#N/A</v>
      </c>
      <c r="Q180" s="121" t="str">
        <f t="array" ref="Q180">INDEX('Equity Formula'!H$9:I$15,MATCH(H180,'Equity Formula'!H$9:H$15,0),2)</f>
        <v>#N/A</v>
      </c>
      <c r="R180" s="82">
        <f t="shared" si="1"/>
        <v>0</v>
      </c>
    </row>
    <row r="181">
      <c r="A181" s="101">
        <f>'Current Individual SalaryEquity'!A193</f>
        <v>174</v>
      </c>
      <c r="B181" s="70" t="str">
        <f>'Current Individual SalaryEquity'!B193</f>
        <v/>
      </c>
      <c r="C181" s="70" t="str">
        <f>'Current Individual SalaryEquity'!C193</f>
        <v/>
      </c>
      <c r="D181" s="70" t="str">
        <f>'Current Individual SalaryEquity'!D193</f>
        <v/>
      </c>
      <c r="E181" s="70" t="str">
        <f>'Current Individual SalaryEquity'!E193</f>
        <v/>
      </c>
      <c r="F181" s="70" t="str">
        <f>'Current Individual SalaryEquity'!F193</f>
        <v/>
      </c>
      <c r="G181" s="70" t="str">
        <f>'Current Individual SalaryEquity'!G193</f>
        <v/>
      </c>
      <c r="H181" s="70" t="str">
        <f>'Current Individual SalaryEquity'!H193</f>
        <v/>
      </c>
      <c r="J181" s="70" t="str">
        <f>IFERROR(VLOOKUP($B181,'Additional Equity'!$B$5:$H$11,4,false),C181)</f>
        <v/>
      </c>
      <c r="K181" s="70" t="str">
        <f>IFERROR(VLOOKUP($B181,'Additional Equity'!$B$5:$H$11,5,false),D181)</f>
        <v/>
      </c>
      <c r="L181" s="70" t="str">
        <f>IFERROR(VLOOKUP($B181,'Additional Equity'!$B$5:$H$11,6,false),F181)</f>
        <v/>
      </c>
      <c r="N181" s="114" t="str">
        <f t="array" ref="N181">INDEX('Equity Formula'!B$9:C$18,MATCH(J181,'Equity Formula'!B$9:B$18,0),2)*INDEX('Equity Formula'!E$9:F$12,MATCH(K181,'Equity Formula'!E$9:E$12,0),2)</f>
        <v>#N/A</v>
      </c>
      <c r="O181" s="118" t="str">
        <f t="array" ref="O181">(N181/Q181)*INDEX('Equity Formula'!E$25:F$31,MATCH(L181,'Equity Formula'!E$25:E$31,0),2)</f>
        <v>#N/A</v>
      </c>
      <c r="P181" s="120" t="str">
        <f t="array" ref="P181">INDEX('Equity Formula'!B$25:C$28,MATCH(G181,'Equity Formula'!B$25:B$28,0),2)</f>
        <v>#N/A</v>
      </c>
      <c r="Q181" s="121" t="str">
        <f t="array" ref="Q181">INDEX('Equity Formula'!H$9:I$15,MATCH(H181,'Equity Formula'!H$9:H$15,0),2)</f>
        <v>#N/A</v>
      </c>
      <c r="R181" s="82">
        <f t="shared" si="1"/>
        <v>0</v>
      </c>
    </row>
    <row r="182">
      <c r="A182" s="101">
        <f>'Current Individual SalaryEquity'!A194</f>
        <v>175</v>
      </c>
      <c r="B182" s="70" t="str">
        <f>'Current Individual SalaryEquity'!B194</f>
        <v/>
      </c>
      <c r="C182" s="70" t="str">
        <f>'Current Individual SalaryEquity'!C194</f>
        <v/>
      </c>
      <c r="D182" s="70" t="str">
        <f>'Current Individual SalaryEquity'!D194</f>
        <v/>
      </c>
      <c r="E182" s="70" t="str">
        <f>'Current Individual SalaryEquity'!E194</f>
        <v/>
      </c>
      <c r="F182" s="70" t="str">
        <f>'Current Individual SalaryEquity'!F194</f>
        <v/>
      </c>
      <c r="G182" s="70" t="str">
        <f>'Current Individual SalaryEquity'!G194</f>
        <v/>
      </c>
      <c r="H182" s="70" t="str">
        <f>'Current Individual SalaryEquity'!H194</f>
        <v/>
      </c>
      <c r="J182" s="70" t="str">
        <f>IFERROR(VLOOKUP($B182,'Additional Equity'!$B$5:$H$11,4,false),C182)</f>
        <v/>
      </c>
      <c r="K182" s="70" t="str">
        <f>IFERROR(VLOOKUP($B182,'Additional Equity'!$B$5:$H$11,5,false),D182)</f>
        <v/>
      </c>
      <c r="L182" s="70" t="str">
        <f>IFERROR(VLOOKUP($B182,'Additional Equity'!$B$5:$H$11,6,false),F182)</f>
        <v/>
      </c>
      <c r="N182" s="114" t="str">
        <f t="array" ref="N182">INDEX('Equity Formula'!B$9:C$18,MATCH(J182,'Equity Formula'!B$9:B$18,0),2)*INDEX('Equity Formula'!E$9:F$12,MATCH(K182,'Equity Formula'!E$9:E$12,0),2)</f>
        <v>#N/A</v>
      </c>
      <c r="O182" s="118" t="str">
        <f t="array" ref="O182">(N182/Q182)*INDEX('Equity Formula'!E$25:F$31,MATCH(L182,'Equity Formula'!E$25:E$31,0),2)</f>
        <v>#N/A</v>
      </c>
      <c r="P182" s="120" t="str">
        <f t="array" ref="P182">INDEX('Equity Formula'!B$25:C$28,MATCH(G182,'Equity Formula'!B$25:B$28,0),2)</f>
        <v>#N/A</v>
      </c>
      <c r="Q182" s="121" t="str">
        <f t="array" ref="Q182">INDEX('Equity Formula'!H$9:I$15,MATCH(H182,'Equity Formula'!H$9:H$15,0),2)</f>
        <v>#N/A</v>
      </c>
      <c r="R182" s="82">
        <f t="shared" si="1"/>
        <v>0</v>
      </c>
    </row>
    <row r="183">
      <c r="A183" s="101">
        <f>'Current Individual SalaryEquity'!A195</f>
        <v>176</v>
      </c>
      <c r="B183" s="70" t="str">
        <f>'Current Individual SalaryEquity'!B195</f>
        <v/>
      </c>
      <c r="C183" s="70" t="str">
        <f>'Current Individual SalaryEquity'!C195</f>
        <v/>
      </c>
      <c r="D183" s="70" t="str">
        <f>'Current Individual SalaryEquity'!D195</f>
        <v/>
      </c>
      <c r="E183" s="70" t="str">
        <f>'Current Individual SalaryEquity'!E195</f>
        <v/>
      </c>
      <c r="F183" s="70" t="str">
        <f>'Current Individual SalaryEquity'!F195</f>
        <v/>
      </c>
      <c r="G183" s="70" t="str">
        <f>'Current Individual SalaryEquity'!G195</f>
        <v/>
      </c>
      <c r="H183" s="70" t="str">
        <f>'Current Individual SalaryEquity'!H195</f>
        <v/>
      </c>
      <c r="J183" s="70" t="str">
        <f>IFERROR(VLOOKUP($B183,'Additional Equity'!$B$5:$H$11,4,false),C183)</f>
        <v/>
      </c>
      <c r="K183" s="70" t="str">
        <f>IFERROR(VLOOKUP($B183,'Additional Equity'!$B$5:$H$11,5,false),D183)</f>
        <v/>
      </c>
      <c r="L183" s="70" t="str">
        <f>IFERROR(VLOOKUP($B183,'Additional Equity'!$B$5:$H$11,6,false),F183)</f>
        <v/>
      </c>
      <c r="N183" s="114" t="str">
        <f t="array" ref="N183">INDEX('Equity Formula'!B$9:C$18,MATCH(J183,'Equity Formula'!B$9:B$18,0),2)*INDEX('Equity Formula'!E$9:F$12,MATCH(K183,'Equity Formula'!E$9:E$12,0),2)</f>
        <v>#N/A</v>
      </c>
      <c r="O183" s="118" t="str">
        <f t="array" ref="O183">(N183/Q183)*INDEX('Equity Formula'!E$25:F$31,MATCH(L183,'Equity Formula'!E$25:E$31,0),2)</f>
        <v>#N/A</v>
      </c>
      <c r="P183" s="120" t="str">
        <f t="array" ref="P183">INDEX('Equity Formula'!B$25:C$28,MATCH(G183,'Equity Formula'!B$25:B$28,0),2)</f>
        <v>#N/A</v>
      </c>
      <c r="Q183" s="121" t="str">
        <f t="array" ref="Q183">INDEX('Equity Formula'!H$9:I$15,MATCH(H183,'Equity Formula'!H$9:H$15,0),2)</f>
        <v>#N/A</v>
      </c>
      <c r="R183" s="82">
        <f t="shared" si="1"/>
        <v>0</v>
      </c>
    </row>
    <row r="184">
      <c r="A184" s="101">
        <f>'Current Individual SalaryEquity'!A196</f>
        <v>177</v>
      </c>
      <c r="B184" s="70" t="str">
        <f>'Current Individual SalaryEquity'!B196</f>
        <v/>
      </c>
      <c r="C184" s="70" t="str">
        <f>'Current Individual SalaryEquity'!C196</f>
        <v/>
      </c>
      <c r="D184" s="70" t="str">
        <f>'Current Individual SalaryEquity'!D196</f>
        <v/>
      </c>
      <c r="E184" s="70" t="str">
        <f>'Current Individual SalaryEquity'!E196</f>
        <v/>
      </c>
      <c r="F184" s="70" t="str">
        <f>'Current Individual SalaryEquity'!F196</f>
        <v/>
      </c>
      <c r="G184" s="70" t="str">
        <f>'Current Individual SalaryEquity'!G196</f>
        <v/>
      </c>
      <c r="H184" s="70" t="str">
        <f>'Current Individual SalaryEquity'!H196</f>
        <v/>
      </c>
      <c r="J184" s="70" t="str">
        <f>IFERROR(VLOOKUP($B184,'Additional Equity'!$B$5:$H$11,4,false),C184)</f>
        <v/>
      </c>
      <c r="K184" s="70" t="str">
        <f>IFERROR(VLOOKUP($B184,'Additional Equity'!$B$5:$H$11,5,false),D184)</f>
        <v/>
      </c>
      <c r="L184" s="70" t="str">
        <f>IFERROR(VLOOKUP($B184,'Additional Equity'!$B$5:$H$11,6,false),F184)</f>
        <v/>
      </c>
      <c r="N184" s="114" t="str">
        <f t="array" ref="N184">INDEX('Equity Formula'!B$9:C$18,MATCH(J184,'Equity Formula'!B$9:B$18,0),2)*INDEX('Equity Formula'!E$9:F$12,MATCH(K184,'Equity Formula'!E$9:E$12,0),2)</f>
        <v>#N/A</v>
      </c>
      <c r="O184" s="118" t="str">
        <f t="array" ref="O184">(N184/Q184)*INDEX('Equity Formula'!E$25:F$31,MATCH(L184,'Equity Formula'!E$25:E$31,0),2)</f>
        <v>#N/A</v>
      </c>
      <c r="P184" s="120" t="str">
        <f t="array" ref="P184">INDEX('Equity Formula'!B$25:C$28,MATCH(G184,'Equity Formula'!B$25:B$28,0),2)</f>
        <v>#N/A</v>
      </c>
      <c r="Q184" s="121" t="str">
        <f t="array" ref="Q184">INDEX('Equity Formula'!H$9:I$15,MATCH(H184,'Equity Formula'!H$9:H$15,0),2)</f>
        <v>#N/A</v>
      </c>
      <c r="R184" s="82">
        <f t="shared" si="1"/>
        <v>0</v>
      </c>
    </row>
    <row r="185">
      <c r="A185" s="101">
        <f>'Current Individual SalaryEquity'!A197</f>
        <v>178</v>
      </c>
      <c r="B185" s="70" t="str">
        <f>'Current Individual SalaryEquity'!B197</f>
        <v/>
      </c>
      <c r="C185" s="70" t="str">
        <f>'Current Individual SalaryEquity'!C197</f>
        <v/>
      </c>
      <c r="D185" s="70" t="str">
        <f>'Current Individual SalaryEquity'!D197</f>
        <v/>
      </c>
      <c r="E185" s="70" t="str">
        <f>'Current Individual SalaryEquity'!E197</f>
        <v/>
      </c>
      <c r="F185" s="70" t="str">
        <f>'Current Individual SalaryEquity'!F197</f>
        <v/>
      </c>
      <c r="G185" s="70" t="str">
        <f>'Current Individual SalaryEquity'!G197</f>
        <v/>
      </c>
      <c r="H185" s="70" t="str">
        <f>'Current Individual SalaryEquity'!H197</f>
        <v/>
      </c>
      <c r="J185" s="70" t="str">
        <f>IFERROR(VLOOKUP($B185,'Additional Equity'!$B$5:$H$11,4,false),C185)</f>
        <v/>
      </c>
      <c r="K185" s="70" t="str">
        <f>IFERROR(VLOOKUP($B185,'Additional Equity'!$B$5:$H$11,5,false),D185)</f>
        <v/>
      </c>
      <c r="L185" s="70" t="str">
        <f>IFERROR(VLOOKUP($B185,'Additional Equity'!$B$5:$H$11,6,false),F185)</f>
        <v/>
      </c>
      <c r="N185" s="114" t="str">
        <f t="array" ref="N185">INDEX('Equity Formula'!B$9:C$18,MATCH(J185,'Equity Formula'!B$9:B$18,0),2)*INDEX('Equity Formula'!E$9:F$12,MATCH(K185,'Equity Formula'!E$9:E$12,0),2)</f>
        <v>#N/A</v>
      </c>
      <c r="O185" s="118" t="str">
        <f t="array" ref="O185">(N185/Q185)*INDEX('Equity Formula'!E$25:F$31,MATCH(L185,'Equity Formula'!E$25:E$31,0),2)</f>
        <v>#N/A</v>
      </c>
      <c r="P185" s="120" t="str">
        <f t="array" ref="P185">INDEX('Equity Formula'!B$25:C$28,MATCH(G185,'Equity Formula'!B$25:B$28,0),2)</f>
        <v>#N/A</v>
      </c>
      <c r="Q185" s="121" t="str">
        <f t="array" ref="Q185">INDEX('Equity Formula'!H$9:I$15,MATCH(H185,'Equity Formula'!H$9:H$15,0),2)</f>
        <v>#N/A</v>
      </c>
      <c r="R185" s="82">
        <f t="shared" si="1"/>
        <v>0</v>
      </c>
    </row>
    <row r="186">
      <c r="A186" s="101">
        <f>'Current Individual SalaryEquity'!A198</f>
        <v>179</v>
      </c>
      <c r="B186" s="70" t="str">
        <f>'Current Individual SalaryEquity'!B198</f>
        <v/>
      </c>
      <c r="C186" s="70" t="str">
        <f>'Current Individual SalaryEquity'!C198</f>
        <v/>
      </c>
      <c r="D186" s="70" t="str">
        <f>'Current Individual SalaryEquity'!D198</f>
        <v/>
      </c>
      <c r="E186" s="70" t="str">
        <f>'Current Individual SalaryEquity'!E198</f>
        <v/>
      </c>
      <c r="F186" s="70" t="str">
        <f>'Current Individual SalaryEquity'!F198</f>
        <v/>
      </c>
      <c r="G186" s="70" t="str">
        <f>'Current Individual SalaryEquity'!G198</f>
        <v/>
      </c>
      <c r="H186" s="70" t="str">
        <f>'Current Individual SalaryEquity'!H198</f>
        <v/>
      </c>
      <c r="J186" s="70" t="str">
        <f>IFERROR(VLOOKUP($B186,'Additional Equity'!$B$5:$H$11,4,false),C186)</f>
        <v/>
      </c>
      <c r="K186" s="70" t="str">
        <f>IFERROR(VLOOKUP($B186,'Additional Equity'!$B$5:$H$11,5,false),D186)</f>
        <v/>
      </c>
      <c r="L186" s="70" t="str">
        <f>IFERROR(VLOOKUP($B186,'Additional Equity'!$B$5:$H$11,6,false),F186)</f>
        <v/>
      </c>
      <c r="N186" s="114" t="str">
        <f t="array" ref="N186">INDEX('Equity Formula'!B$9:C$18,MATCH(J186,'Equity Formula'!B$9:B$18,0),2)*INDEX('Equity Formula'!E$9:F$12,MATCH(K186,'Equity Formula'!E$9:E$12,0),2)</f>
        <v>#N/A</v>
      </c>
      <c r="O186" s="118" t="str">
        <f t="array" ref="O186">(N186/Q186)*INDEX('Equity Formula'!E$25:F$31,MATCH(L186,'Equity Formula'!E$25:E$31,0),2)</f>
        <v>#N/A</v>
      </c>
      <c r="P186" s="120" t="str">
        <f t="array" ref="P186">INDEX('Equity Formula'!B$25:C$28,MATCH(G186,'Equity Formula'!B$25:B$28,0),2)</f>
        <v>#N/A</v>
      </c>
      <c r="Q186" s="121" t="str">
        <f t="array" ref="Q186">INDEX('Equity Formula'!H$9:I$15,MATCH(H186,'Equity Formula'!H$9:H$15,0),2)</f>
        <v>#N/A</v>
      </c>
      <c r="R186" s="82">
        <f t="shared" si="1"/>
        <v>0</v>
      </c>
    </row>
    <row r="187">
      <c r="A187" s="101">
        <f>'Current Individual SalaryEquity'!A199</f>
        <v>180</v>
      </c>
      <c r="B187" s="70" t="str">
        <f>'Current Individual SalaryEquity'!B199</f>
        <v/>
      </c>
      <c r="C187" s="70" t="str">
        <f>'Current Individual SalaryEquity'!C199</f>
        <v/>
      </c>
      <c r="D187" s="70" t="str">
        <f>'Current Individual SalaryEquity'!D199</f>
        <v/>
      </c>
      <c r="E187" s="70" t="str">
        <f>'Current Individual SalaryEquity'!E199</f>
        <v/>
      </c>
      <c r="F187" s="70" t="str">
        <f>'Current Individual SalaryEquity'!F199</f>
        <v/>
      </c>
      <c r="G187" s="70" t="str">
        <f>'Current Individual SalaryEquity'!G199</f>
        <v/>
      </c>
      <c r="H187" s="70" t="str">
        <f>'Current Individual SalaryEquity'!H199</f>
        <v/>
      </c>
      <c r="J187" s="70" t="str">
        <f>IFERROR(VLOOKUP($B187,'Additional Equity'!$B$5:$H$11,4,false),C187)</f>
        <v/>
      </c>
      <c r="K187" s="70" t="str">
        <f>IFERROR(VLOOKUP($B187,'Additional Equity'!$B$5:$H$11,5,false),D187)</f>
        <v/>
      </c>
      <c r="L187" s="70" t="str">
        <f>IFERROR(VLOOKUP($B187,'Additional Equity'!$B$5:$H$11,6,false),F187)</f>
        <v/>
      </c>
      <c r="N187" s="114" t="str">
        <f t="array" ref="N187">INDEX('Equity Formula'!B$9:C$18,MATCH(J187,'Equity Formula'!B$9:B$18,0),2)*INDEX('Equity Formula'!E$9:F$12,MATCH(K187,'Equity Formula'!E$9:E$12,0),2)</f>
        <v>#N/A</v>
      </c>
      <c r="O187" s="118" t="str">
        <f t="array" ref="O187">(N187/Q187)*INDEX('Equity Formula'!E$25:F$31,MATCH(L187,'Equity Formula'!E$25:E$31,0),2)</f>
        <v>#N/A</v>
      </c>
      <c r="P187" s="120" t="str">
        <f t="array" ref="P187">INDEX('Equity Formula'!B$25:C$28,MATCH(G187,'Equity Formula'!B$25:B$28,0),2)</f>
        <v>#N/A</v>
      </c>
      <c r="Q187" s="121" t="str">
        <f t="array" ref="Q187">INDEX('Equity Formula'!H$9:I$15,MATCH(H187,'Equity Formula'!H$9:H$15,0),2)</f>
        <v>#N/A</v>
      </c>
      <c r="R187" s="82">
        <f t="shared" si="1"/>
        <v>0</v>
      </c>
    </row>
    <row r="188">
      <c r="A188" s="101">
        <f>'Current Individual SalaryEquity'!A200</f>
        <v>181</v>
      </c>
      <c r="B188" s="70" t="str">
        <f>'Current Individual SalaryEquity'!B200</f>
        <v/>
      </c>
      <c r="C188" s="70" t="str">
        <f>'Current Individual SalaryEquity'!C200</f>
        <v/>
      </c>
      <c r="D188" s="70" t="str">
        <f>'Current Individual SalaryEquity'!D200</f>
        <v/>
      </c>
      <c r="E188" s="70" t="str">
        <f>'Current Individual SalaryEquity'!E200</f>
        <v/>
      </c>
      <c r="F188" s="70" t="str">
        <f>'Current Individual SalaryEquity'!F200</f>
        <v/>
      </c>
      <c r="G188" s="70" t="str">
        <f>'Current Individual SalaryEquity'!G200</f>
        <v/>
      </c>
      <c r="H188" s="70" t="str">
        <f>'Current Individual SalaryEquity'!H200</f>
        <v/>
      </c>
      <c r="J188" s="70" t="str">
        <f>IFERROR(VLOOKUP($B188,'Additional Equity'!$B$5:$H$11,4,false),C188)</f>
        <v/>
      </c>
      <c r="K188" s="70" t="str">
        <f>IFERROR(VLOOKUP($B188,'Additional Equity'!$B$5:$H$11,5,false),D188)</f>
        <v/>
      </c>
      <c r="L188" s="70" t="str">
        <f>IFERROR(VLOOKUP($B188,'Additional Equity'!$B$5:$H$11,6,false),F188)</f>
        <v/>
      </c>
      <c r="N188" s="114" t="str">
        <f t="array" ref="N188">INDEX('Equity Formula'!B$9:C$18,MATCH(J188,'Equity Formula'!B$9:B$18,0),2)*INDEX('Equity Formula'!E$9:F$12,MATCH(K188,'Equity Formula'!E$9:E$12,0),2)</f>
        <v>#N/A</v>
      </c>
      <c r="O188" s="118" t="str">
        <f t="array" ref="O188">(N188/Q188)*INDEX('Equity Formula'!E$25:F$31,MATCH(L188,'Equity Formula'!E$25:E$31,0),2)</f>
        <v>#N/A</v>
      </c>
      <c r="P188" s="120" t="str">
        <f t="array" ref="P188">INDEX('Equity Formula'!B$25:C$28,MATCH(G188,'Equity Formula'!B$25:B$28,0),2)</f>
        <v>#N/A</v>
      </c>
      <c r="Q188" s="121" t="str">
        <f t="array" ref="Q188">INDEX('Equity Formula'!H$9:I$15,MATCH(H188,'Equity Formula'!H$9:H$15,0),2)</f>
        <v>#N/A</v>
      </c>
      <c r="R188" s="82">
        <f t="shared" si="1"/>
        <v>0</v>
      </c>
    </row>
    <row r="189">
      <c r="A189" s="101">
        <f>'Current Individual SalaryEquity'!A201</f>
        <v>182</v>
      </c>
      <c r="B189" s="70" t="str">
        <f>'Current Individual SalaryEquity'!B201</f>
        <v/>
      </c>
      <c r="C189" s="70" t="str">
        <f>'Current Individual SalaryEquity'!C201</f>
        <v/>
      </c>
      <c r="D189" s="70" t="str">
        <f>'Current Individual SalaryEquity'!D201</f>
        <v/>
      </c>
      <c r="E189" s="70" t="str">
        <f>'Current Individual SalaryEquity'!E201</f>
        <v/>
      </c>
      <c r="F189" s="70" t="str">
        <f>'Current Individual SalaryEquity'!F201</f>
        <v/>
      </c>
      <c r="G189" s="70" t="str">
        <f>'Current Individual SalaryEquity'!G201</f>
        <v/>
      </c>
      <c r="H189" s="70" t="str">
        <f>'Current Individual SalaryEquity'!H201</f>
        <v/>
      </c>
      <c r="J189" s="70" t="str">
        <f>IFERROR(VLOOKUP($B189,'Additional Equity'!$B$5:$H$11,4,false),C189)</f>
        <v/>
      </c>
      <c r="K189" s="70" t="str">
        <f>IFERROR(VLOOKUP($B189,'Additional Equity'!$B$5:$H$11,5,false),D189)</f>
        <v/>
      </c>
      <c r="L189" s="70" t="str">
        <f>IFERROR(VLOOKUP($B189,'Additional Equity'!$B$5:$H$11,6,false),F189)</f>
        <v/>
      </c>
      <c r="N189" s="114" t="str">
        <f t="array" ref="N189">INDEX('Equity Formula'!B$9:C$18,MATCH(J189,'Equity Formula'!B$9:B$18,0),2)*INDEX('Equity Formula'!E$9:F$12,MATCH(K189,'Equity Formula'!E$9:E$12,0),2)</f>
        <v>#N/A</v>
      </c>
      <c r="O189" s="118" t="str">
        <f t="array" ref="O189">(N189/Q189)*INDEX('Equity Formula'!E$25:F$31,MATCH(L189,'Equity Formula'!E$25:E$31,0),2)</f>
        <v>#N/A</v>
      </c>
      <c r="P189" s="120" t="str">
        <f t="array" ref="P189">INDEX('Equity Formula'!B$25:C$28,MATCH(G189,'Equity Formula'!B$25:B$28,0),2)</f>
        <v>#N/A</v>
      </c>
      <c r="Q189" s="121" t="str">
        <f t="array" ref="Q189">INDEX('Equity Formula'!H$9:I$15,MATCH(H189,'Equity Formula'!H$9:H$15,0),2)</f>
        <v>#N/A</v>
      </c>
      <c r="R189" s="82">
        <f t="shared" si="1"/>
        <v>0</v>
      </c>
    </row>
    <row r="190">
      <c r="A190" s="101">
        <f>'Current Individual SalaryEquity'!A202</f>
        <v>183</v>
      </c>
      <c r="B190" s="70" t="str">
        <f>'Current Individual SalaryEquity'!B202</f>
        <v/>
      </c>
      <c r="C190" s="70" t="str">
        <f>'Current Individual SalaryEquity'!C202</f>
        <v/>
      </c>
      <c r="D190" s="70" t="str">
        <f>'Current Individual SalaryEquity'!D202</f>
        <v/>
      </c>
      <c r="E190" s="70" t="str">
        <f>'Current Individual SalaryEquity'!E202</f>
        <v/>
      </c>
      <c r="F190" s="70" t="str">
        <f>'Current Individual SalaryEquity'!F202</f>
        <v/>
      </c>
      <c r="G190" s="70" t="str">
        <f>'Current Individual SalaryEquity'!G202</f>
        <v/>
      </c>
      <c r="H190" s="70" t="str">
        <f>'Current Individual SalaryEquity'!H202</f>
        <v/>
      </c>
      <c r="J190" s="70" t="str">
        <f>IFERROR(VLOOKUP($B190,'Additional Equity'!$B$5:$H$11,4,false),C190)</f>
        <v/>
      </c>
      <c r="K190" s="70" t="str">
        <f>IFERROR(VLOOKUP($B190,'Additional Equity'!$B$5:$H$11,5,false),D190)</f>
        <v/>
      </c>
      <c r="L190" s="70" t="str">
        <f>IFERROR(VLOOKUP($B190,'Additional Equity'!$B$5:$H$11,6,false),F190)</f>
        <v/>
      </c>
      <c r="N190" s="114" t="str">
        <f t="array" ref="N190">INDEX('Equity Formula'!B$9:C$18,MATCH(J190,'Equity Formula'!B$9:B$18,0),2)*INDEX('Equity Formula'!E$9:F$12,MATCH(K190,'Equity Formula'!E$9:E$12,0),2)</f>
        <v>#N/A</v>
      </c>
      <c r="O190" s="118" t="str">
        <f t="array" ref="O190">(N190/Q190)*INDEX('Equity Formula'!E$25:F$31,MATCH(L190,'Equity Formula'!E$25:E$31,0),2)</f>
        <v>#N/A</v>
      </c>
      <c r="P190" s="120" t="str">
        <f t="array" ref="P190">INDEX('Equity Formula'!B$25:C$28,MATCH(G190,'Equity Formula'!B$25:B$28,0),2)</f>
        <v>#N/A</v>
      </c>
      <c r="Q190" s="121" t="str">
        <f t="array" ref="Q190">INDEX('Equity Formula'!H$9:I$15,MATCH(H190,'Equity Formula'!H$9:H$15,0),2)</f>
        <v>#N/A</v>
      </c>
      <c r="R190" s="82">
        <f t="shared" si="1"/>
        <v>0</v>
      </c>
    </row>
    <row r="191">
      <c r="A191" s="101">
        <f>'Current Individual SalaryEquity'!A203</f>
        <v>184</v>
      </c>
      <c r="B191" s="70" t="str">
        <f>'Current Individual SalaryEquity'!B203</f>
        <v/>
      </c>
      <c r="C191" s="70" t="str">
        <f>'Current Individual SalaryEquity'!C203</f>
        <v/>
      </c>
      <c r="D191" s="70" t="str">
        <f>'Current Individual SalaryEquity'!D203</f>
        <v/>
      </c>
      <c r="E191" s="70" t="str">
        <f>'Current Individual SalaryEquity'!E203</f>
        <v/>
      </c>
      <c r="F191" s="70" t="str">
        <f>'Current Individual SalaryEquity'!F203</f>
        <v/>
      </c>
      <c r="G191" s="70" t="str">
        <f>'Current Individual SalaryEquity'!G203</f>
        <v/>
      </c>
      <c r="H191" s="70" t="str">
        <f>'Current Individual SalaryEquity'!H203</f>
        <v/>
      </c>
      <c r="J191" s="70" t="str">
        <f>IFERROR(VLOOKUP($B191,'Additional Equity'!$B$5:$H$11,4,false),C191)</f>
        <v/>
      </c>
      <c r="K191" s="70" t="str">
        <f>IFERROR(VLOOKUP($B191,'Additional Equity'!$B$5:$H$11,5,false),D191)</f>
        <v/>
      </c>
      <c r="L191" s="70" t="str">
        <f>IFERROR(VLOOKUP($B191,'Additional Equity'!$B$5:$H$11,6,false),F191)</f>
        <v/>
      </c>
      <c r="N191" s="114" t="str">
        <f t="array" ref="N191">INDEX('Equity Formula'!B$9:C$18,MATCH(J191,'Equity Formula'!B$9:B$18,0),2)*INDEX('Equity Formula'!E$9:F$12,MATCH(K191,'Equity Formula'!E$9:E$12,0),2)</f>
        <v>#N/A</v>
      </c>
      <c r="O191" s="118" t="str">
        <f t="array" ref="O191">(N191/Q191)*INDEX('Equity Formula'!E$25:F$31,MATCH(L191,'Equity Formula'!E$25:E$31,0),2)</f>
        <v>#N/A</v>
      </c>
      <c r="P191" s="120" t="str">
        <f t="array" ref="P191">INDEX('Equity Formula'!B$25:C$28,MATCH(G191,'Equity Formula'!B$25:B$28,0),2)</f>
        <v>#N/A</v>
      </c>
      <c r="Q191" s="121" t="str">
        <f t="array" ref="Q191">INDEX('Equity Formula'!H$9:I$15,MATCH(H191,'Equity Formula'!H$9:H$15,0),2)</f>
        <v>#N/A</v>
      </c>
      <c r="R191" s="82">
        <f t="shared" si="1"/>
        <v>0</v>
      </c>
    </row>
    <row r="192">
      <c r="A192" s="101">
        <f>'Current Individual SalaryEquity'!A204</f>
        <v>185</v>
      </c>
      <c r="B192" s="70" t="str">
        <f>'Current Individual SalaryEquity'!B204</f>
        <v/>
      </c>
      <c r="C192" s="70" t="str">
        <f>'Current Individual SalaryEquity'!C204</f>
        <v/>
      </c>
      <c r="D192" s="70" t="str">
        <f>'Current Individual SalaryEquity'!D204</f>
        <v/>
      </c>
      <c r="E192" s="70" t="str">
        <f>'Current Individual SalaryEquity'!E204</f>
        <v/>
      </c>
      <c r="F192" s="70" t="str">
        <f>'Current Individual SalaryEquity'!F204</f>
        <v/>
      </c>
      <c r="G192" s="70" t="str">
        <f>'Current Individual SalaryEquity'!G204</f>
        <v/>
      </c>
      <c r="H192" s="70" t="str">
        <f>'Current Individual SalaryEquity'!H204</f>
        <v/>
      </c>
      <c r="J192" s="70" t="str">
        <f>IFERROR(VLOOKUP($B192,'Additional Equity'!$B$5:$H$11,4,false),C192)</f>
        <v/>
      </c>
      <c r="K192" s="70" t="str">
        <f>IFERROR(VLOOKUP($B192,'Additional Equity'!$B$5:$H$11,5,false),D192)</f>
        <v/>
      </c>
      <c r="L192" s="70" t="str">
        <f>IFERROR(VLOOKUP($B192,'Additional Equity'!$B$5:$H$11,6,false),F192)</f>
        <v/>
      </c>
      <c r="N192" s="114" t="str">
        <f t="array" ref="N192">INDEX('Equity Formula'!B$9:C$18,MATCH(J192,'Equity Formula'!B$9:B$18,0),2)*INDEX('Equity Formula'!E$9:F$12,MATCH(K192,'Equity Formula'!E$9:E$12,0),2)</f>
        <v>#N/A</v>
      </c>
      <c r="O192" s="118" t="str">
        <f t="array" ref="O192">(N192/Q192)*INDEX('Equity Formula'!E$25:F$31,MATCH(L192,'Equity Formula'!E$25:E$31,0),2)</f>
        <v>#N/A</v>
      </c>
      <c r="P192" s="120" t="str">
        <f t="array" ref="P192">INDEX('Equity Formula'!B$25:C$28,MATCH(G192,'Equity Formula'!B$25:B$28,0),2)</f>
        <v>#N/A</v>
      </c>
      <c r="Q192" s="121" t="str">
        <f t="array" ref="Q192">INDEX('Equity Formula'!H$9:I$15,MATCH(H192,'Equity Formula'!H$9:H$15,0),2)</f>
        <v>#N/A</v>
      </c>
      <c r="R192" s="82">
        <f t="shared" si="1"/>
        <v>0</v>
      </c>
    </row>
    <row r="193">
      <c r="A193" s="101">
        <f>'Current Individual SalaryEquity'!A205</f>
        <v>186</v>
      </c>
      <c r="B193" s="70" t="str">
        <f>'Current Individual SalaryEquity'!B205</f>
        <v/>
      </c>
      <c r="C193" s="70" t="str">
        <f>'Current Individual SalaryEquity'!C205</f>
        <v/>
      </c>
      <c r="D193" s="70" t="str">
        <f>'Current Individual SalaryEquity'!D205</f>
        <v/>
      </c>
      <c r="E193" s="70" t="str">
        <f>'Current Individual SalaryEquity'!E205</f>
        <v/>
      </c>
      <c r="F193" s="70" t="str">
        <f>'Current Individual SalaryEquity'!F205</f>
        <v/>
      </c>
      <c r="G193" s="70" t="str">
        <f>'Current Individual SalaryEquity'!G205</f>
        <v/>
      </c>
      <c r="H193" s="70" t="str">
        <f>'Current Individual SalaryEquity'!H205</f>
        <v/>
      </c>
      <c r="J193" s="70" t="str">
        <f>IFERROR(VLOOKUP($B193,'Additional Equity'!$B$5:$H$11,4,false),C193)</f>
        <v/>
      </c>
      <c r="K193" s="70" t="str">
        <f>IFERROR(VLOOKUP($B193,'Additional Equity'!$B$5:$H$11,5,false),D193)</f>
        <v/>
      </c>
      <c r="L193" s="70" t="str">
        <f>IFERROR(VLOOKUP($B193,'Additional Equity'!$B$5:$H$11,6,false),F193)</f>
        <v/>
      </c>
      <c r="N193" s="114" t="str">
        <f t="array" ref="N193">INDEX('Equity Formula'!B$9:C$18,MATCH(J193,'Equity Formula'!B$9:B$18,0),2)*INDEX('Equity Formula'!E$9:F$12,MATCH(K193,'Equity Formula'!E$9:E$12,0),2)</f>
        <v>#N/A</v>
      </c>
      <c r="O193" s="118" t="str">
        <f t="array" ref="O193">(N193/Q193)*INDEX('Equity Formula'!E$25:F$31,MATCH(L193,'Equity Formula'!E$25:E$31,0),2)</f>
        <v>#N/A</v>
      </c>
      <c r="P193" s="120" t="str">
        <f t="array" ref="P193">INDEX('Equity Formula'!B$25:C$28,MATCH(G193,'Equity Formula'!B$25:B$28,0),2)</f>
        <v>#N/A</v>
      </c>
      <c r="Q193" s="121" t="str">
        <f t="array" ref="Q193">INDEX('Equity Formula'!H$9:I$15,MATCH(H193,'Equity Formula'!H$9:H$15,0),2)</f>
        <v>#N/A</v>
      </c>
      <c r="R193" s="82">
        <f t="shared" si="1"/>
        <v>0</v>
      </c>
    </row>
    <row r="194">
      <c r="A194" s="101">
        <f>'Current Individual SalaryEquity'!A206</f>
        <v>187</v>
      </c>
      <c r="B194" s="70" t="str">
        <f>'Current Individual SalaryEquity'!B206</f>
        <v/>
      </c>
      <c r="C194" s="70" t="str">
        <f>'Current Individual SalaryEquity'!C206</f>
        <v/>
      </c>
      <c r="D194" s="70" t="str">
        <f>'Current Individual SalaryEquity'!D206</f>
        <v/>
      </c>
      <c r="E194" s="70" t="str">
        <f>'Current Individual SalaryEquity'!E206</f>
        <v/>
      </c>
      <c r="F194" s="70" t="str">
        <f>'Current Individual SalaryEquity'!F206</f>
        <v/>
      </c>
      <c r="G194" s="70" t="str">
        <f>'Current Individual SalaryEquity'!G206</f>
        <v/>
      </c>
      <c r="H194" s="70" t="str">
        <f>'Current Individual SalaryEquity'!H206</f>
        <v/>
      </c>
      <c r="J194" s="70" t="str">
        <f>IFERROR(VLOOKUP($B194,'Additional Equity'!$B$5:$H$11,4,false),C194)</f>
        <v/>
      </c>
      <c r="K194" s="70" t="str">
        <f>IFERROR(VLOOKUP($B194,'Additional Equity'!$B$5:$H$11,5,false),D194)</f>
        <v/>
      </c>
      <c r="L194" s="70" t="str">
        <f>IFERROR(VLOOKUP($B194,'Additional Equity'!$B$5:$H$11,6,false),F194)</f>
        <v/>
      </c>
      <c r="N194" s="114" t="str">
        <f t="array" ref="N194">INDEX('Equity Formula'!B$9:C$18,MATCH(J194,'Equity Formula'!B$9:B$18,0),2)*INDEX('Equity Formula'!E$9:F$12,MATCH(K194,'Equity Formula'!E$9:E$12,0),2)</f>
        <v>#N/A</v>
      </c>
      <c r="O194" s="118" t="str">
        <f t="array" ref="O194">(N194/Q194)*INDEX('Equity Formula'!E$25:F$31,MATCH(L194,'Equity Formula'!E$25:E$31,0),2)</f>
        <v>#N/A</v>
      </c>
      <c r="P194" s="120" t="str">
        <f t="array" ref="P194">INDEX('Equity Formula'!B$25:C$28,MATCH(G194,'Equity Formula'!B$25:B$28,0),2)</f>
        <v>#N/A</v>
      </c>
      <c r="Q194" s="121" t="str">
        <f t="array" ref="Q194">INDEX('Equity Formula'!H$9:I$15,MATCH(H194,'Equity Formula'!H$9:H$15,0),2)</f>
        <v>#N/A</v>
      </c>
      <c r="R194" s="82">
        <f t="shared" si="1"/>
        <v>0</v>
      </c>
    </row>
    <row r="195">
      <c r="A195" s="101">
        <f>'Current Individual SalaryEquity'!A207</f>
        <v>188</v>
      </c>
      <c r="B195" s="70" t="str">
        <f>'Current Individual SalaryEquity'!B207</f>
        <v/>
      </c>
      <c r="C195" s="70" t="str">
        <f>'Current Individual SalaryEquity'!C207</f>
        <v/>
      </c>
      <c r="D195" s="70" t="str">
        <f>'Current Individual SalaryEquity'!D207</f>
        <v/>
      </c>
      <c r="E195" s="70" t="str">
        <f>'Current Individual SalaryEquity'!E207</f>
        <v/>
      </c>
      <c r="F195" s="70" t="str">
        <f>'Current Individual SalaryEquity'!F207</f>
        <v/>
      </c>
      <c r="G195" s="70" t="str">
        <f>'Current Individual SalaryEquity'!G207</f>
        <v/>
      </c>
      <c r="H195" s="70" t="str">
        <f>'Current Individual SalaryEquity'!H207</f>
        <v/>
      </c>
      <c r="J195" s="70" t="str">
        <f>IFERROR(VLOOKUP($B195,'Additional Equity'!$B$5:$H$11,4,false),C195)</f>
        <v/>
      </c>
      <c r="K195" s="70" t="str">
        <f>IFERROR(VLOOKUP($B195,'Additional Equity'!$B$5:$H$11,5,false),D195)</f>
        <v/>
      </c>
      <c r="L195" s="70" t="str">
        <f>IFERROR(VLOOKUP($B195,'Additional Equity'!$B$5:$H$11,6,false),F195)</f>
        <v/>
      </c>
      <c r="N195" s="114" t="str">
        <f t="array" ref="N195">INDEX('Equity Formula'!B$9:C$18,MATCH(J195,'Equity Formula'!B$9:B$18,0),2)*INDEX('Equity Formula'!E$9:F$12,MATCH(K195,'Equity Formula'!E$9:E$12,0),2)</f>
        <v>#N/A</v>
      </c>
      <c r="O195" s="118" t="str">
        <f t="array" ref="O195">(N195/Q195)*INDEX('Equity Formula'!E$25:F$31,MATCH(L195,'Equity Formula'!E$25:E$31,0),2)</f>
        <v>#N/A</v>
      </c>
      <c r="P195" s="120" t="str">
        <f t="array" ref="P195">INDEX('Equity Formula'!B$25:C$28,MATCH(G195,'Equity Formula'!B$25:B$28,0),2)</f>
        <v>#N/A</v>
      </c>
      <c r="Q195" s="121" t="str">
        <f t="array" ref="Q195">INDEX('Equity Formula'!H$9:I$15,MATCH(H195,'Equity Formula'!H$9:H$15,0),2)</f>
        <v>#N/A</v>
      </c>
      <c r="R195" s="82">
        <f t="shared" si="1"/>
        <v>0</v>
      </c>
    </row>
    <row r="196">
      <c r="A196" s="101">
        <f>'Current Individual SalaryEquity'!A208</f>
        <v>189</v>
      </c>
      <c r="B196" s="70" t="str">
        <f>'Current Individual SalaryEquity'!B208</f>
        <v/>
      </c>
      <c r="C196" s="70" t="str">
        <f>'Current Individual SalaryEquity'!C208</f>
        <v/>
      </c>
      <c r="D196" s="70" t="str">
        <f>'Current Individual SalaryEquity'!D208</f>
        <v/>
      </c>
      <c r="E196" s="70" t="str">
        <f>'Current Individual SalaryEquity'!E208</f>
        <v/>
      </c>
      <c r="F196" s="70" t="str">
        <f>'Current Individual SalaryEquity'!F208</f>
        <v/>
      </c>
      <c r="G196" s="70" t="str">
        <f>'Current Individual SalaryEquity'!G208</f>
        <v/>
      </c>
      <c r="H196" s="70" t="str">
        <f>'Current Individual SalaryEquity'!H208</f>
        <v/>
      </c>
      <c r="J196" s="70" t="str">
        <f>IFERROR(VLOOKUP($B196,'Additional Equity'!$B$5:$H$11,4,false),C196)</f>
        <v/>
      </c>
      <c r="K196" s="70" t="str">
        <f>IFERROR(VLOOKUP($B196,'Additional Equity'!$B$5:$H$11,5,false),D196)</f>
        <v/>
      </c>
      <c r="L196" s="70" t="str">
        <f>IFERROR(VLOOKUP($B196,'Additional Equity'!$B$5:$H$11,6,false),F196)</f>
        <v/>
      </c>
      <c r="N196" s="114" t="str">
        <f t="array" ref="N196">INDEX('Equity Formula'!B$9:C$18,MATCH(J196,'Equity Formula'!B$9:B$18,0),2)*INDEX('Equity Formula'!E$9:F$12,MATCH(K196,'Equity Formula'!E$9:E$12,0),2)</f>
        <v>#N/A</v>
      </c>
      <c r="O196" s="118" t="str">
        <f t="array" ref="O196">(N196/Q196)*INDEX('Equity Formula'!E$25:F$31,MATCH(L196,'Equity Formula'!E$25:E$31,0),2)</f>
        <v>#N/A</v>
      </c>
      <c r="P196" s="120" t="str">
        <f t="array" ref="P196">INDEX('Equity Formula'!B$25:C$28,MATCH(G196,'Equity Formula'!B$25:B$28,0),2)</f>
        <v>#N/A</v>
      </c>
      <c r="Q196" s="121" t="str">
        <f t="array" ref="Q196">INDEX('Equity Formula'!H$9:I$15,MATCH(H196,'Equity Formula'!H$9:H$15,0),2)</f>
        <v>#N/A</v>
      </c>
      <c r="R196" s="82">
        <f t="shared" si="1"/>
        <v>0</v>
      </c>
    </row>
    <row r="197">
      <c r="A197" s="101">
        <f>'Current Individual SalaryEquity'!A209</f>
        <v>190</v>
      </c>
      <c r="B197" s="70" t="str">
        <f>'Current Individual SalaryEquity'!B209</f>
        <v/>
      </c>
      <c r="C197" s="70" t="str">
        <f>'Current Individual SalaryEquity'!C209</f>
        <v/>
      </c>
      <c r="D197" s="70" t="str">
        <f>'Current Individual SalaryEquity'!D209</f>
        <v/>
      </c>
      <c r="E197" s="70" t="str">
        <f>'Current Individual SalaryEquity'!E209</f>
        <v/>
      </c>
      <c r="F197" s="70" t="str">
        <f>'Current Individual SalaryEquity'!F209</f>
        <v/>
      </c>
      <c r="G197" s="70" t="str">
        <f>'Current Individual SalaryEquity'!G209</f>
        <v/>
      </c>
      <c r="H197" s="70" t="str">
        <f>'Current Individual SalaryEquity'!H209</f>
        <v/>
      </c>
      <c r="J197" s="70" t="str">
        <f>IFERROR(VLOOKUP($B197,'Additional Equity'!$B$5:$H$11,4,false),C197)</f>
        <v/>
      </c>
      <c r="K197" s="70" t="str">
        <f>IFERROR(VLOOKUP($B197,'Additional Equity'!$B$5:$H$11,5,false),D197)</f>
        <v/>
      </c>
      <c r="L197" s="70" t="str">
        <f>IFERROR(VLOOKUP($B197,'Additional Equity'!$B$5:$H$11,6,false),F197)</f>
        <v/>
      </c>
      <c r="N197" s="114" t="str">
        <f t="array" ref="N197">INDEX('Equity Formula'!B$9:C$18,MATCH(J197,'Equity Formula'!B$9:B$18,0),2)*INDEX('Equity Formula'!E$9:F$12,MATCH(K197,'Equity Formula'!E$9:E$12,0),2)</f>
        <v>#N/A</v>
      </c>
      <c r="O197" s="118" t="str">
        <f t="array" ref="O197">(N197/Q197)*INDEX('Equity Formula'!E$25:F$31,MATCH(L197,'Equity Formula'!E$25:E$31,0),2)</f>
        <v>#N/A</v>
      </c>
      <c r="P197" s="120" t="str">
        <f t="array" ref="P197">INDEX('Equity Formula'!B$25:C$28,MATCH(G197,'Equity Formula'!B$25:B$28,0),2)</f>
        <v>#N/A</v>
      </c>
      <c r="Q197" s="121" t="str">
        <f t="array" ref="Q197">INDEX('Equity Formula'!H$9:I$15,MATCH(H197,'Equity Formula'!H$9:H$15,0),2)</f>
        <v>#N/A</v>
      </c>
      <c r="R197" s="82">
        <f t="shared" si="1"/>
        <v>0</v>
      </c>
    </row>
    <row r="198">
      <c r="A198" s="101">
        <f>'Current Individual SalaryEquity'!A210</f>
        <v>191</v>
      </c>
      <c r="B198" s="70" t="str">
        <f>'Current Individual SalaryEquity'!B210</f>
        <v/>
      </c>
      <c r="C198" s="70" t="str">
        <f>'Current Individual SalaryEquity'!C210</f>
        <v/>
      </c>
      <c r="D198" s="70" t="str">
        <f>'Current Individual SalaryEquity'!D210</f>
        <v/>
      </c>
      <c r="E198" s="70" t="str">
        <f>'Current Individual SalaryEquity'!E210</f>
        <v/>
      </c>
      <c r="F198" s="70" t="str">
        <f>'Current Individual SalaryEquity'!F210</f>
        <v/>
      </c>
      <c r="G198" s="70" t="str">
        <f>'Current Individual SalaryEquity'!G210</f>
        <v/>
      </c>
      <c r="H198" s="70" t="str">
        <f>'Current Individual SalaryEquity'!H210</f>
        <v/>
      </c>
      <c r="J198" s="70" t="str">
        <f>IFERROR(VLOOKUP($B198,'Additional Equity'!$B$5:$H$11,4,false),C198)</f>
        <v/>
      </c>
      <c r="K198" s="70" t="str">
        <f>IFERROR(VLOOKUP($B198,'Additional Equity'!$B$5:$H$11,5,false),D198)</f>
        <v/>
      </c>
      <c r="L198" s="70" t="str">
        <f>IFERROR(VLOOKUP($B198,'Additional Equity'!$B$5:$H$11,6,false),F198)</f>
        <v/>
      </c>
      <c r="N198" s="114" t="str">
        <f t="array" ref="N198">INDEX('Equity Formula'!B$9:C$18,MATCH(J198,'Equity Formula'!B$9:B$18,0),2)*INDEX('Equity Formula'!E$9:F$12,MATCH(K198,'Equity Formula'!E$9:E$12,0),2)</f>
        <v>#N/A</v>
      </c>
      <c r="O198" s="118" t="str">
        <f t="array" ref="O198">(N198/Q198)*INDEX('Equity Formula'!E$25:F$31,MATCH(L198,'Equity Formula'!E$25:E$31,0),2)</f>
        <v>#N/A</v>
      </c>
      <c r="P198" s="120" t="str">
        <f t="array" ref="P198">INDEX('Equity Formula'!B$25:C$28,MATCH(G198,'Equity Formula'!B$25:B$28,0),2)</f>
        <v>#N/A</v>
      </c>
      <c r="Q198" s="121" t="str">
        <f t="array" ref="Q198">INDEX('Equity Formula'!H$9:I$15,MATCH(H198,'Equity Formula'!H$9:H$15,0),2)</f>
        <v>#N/A</v>
      </c>
      <c r="R198" s="82">
        <f t="shared" si="1"/>
        <v>0</v>
      </c>
    </row>
    <row r="199">
      <c r="A199" s="101">
        <f>'Current Individual SalaryEquity'!A211</f>
        <v>192</v>
      </c>
      <c r="B199" s="70" t="str">
        <f>'Current Individual SalaryEquity'!B211</f>
        <v>Just sayin'... :) buffer.com/journey</v>
      </c>
      <c r="C199" s="70" t="str">
        <f>'Current Individual SalaryEquity'!C211</f>
        <v/>
      </c>
      <c r="D199" s="70" t="str">
        <f>'Current Individual SalaryEquity'!D211</f>
        <v/>
      </c>
      <c r="E199" s="70" t="str">
        <f>'Current Individual SalaryEquity'!E211</f>
        <v/>
      </c>
      <c r="F199" s="70" t="str">
        <f>'Current Individual SalaryEquity'!F211</f>
        <v/>
      </c>
      <c r="G199" s="70" t="str">
        <f>'Current Individual SalaryEquity'!G211</f>
        <v/>
      </c>
      <c r="H199" s="70" t="str">
        <f>'Current Individual SalaryEquity'!H211</f>
        <v/>
      </c>
      <c r="J199" s="70" t="str">
        <f>IFERROR(VLOOKUP($B199,'Additional Equity'!$B$5:$H$11,4,false),C199)</f>
        <v/>
      </c>
      <c r="K199" s="70" t="str">
        <f>IFERROR(VLOOKUP($B199,'Additional Equity'!$B$5:$H$11,5,false),D199)</f>
        <v/>
      </c>
      <c r="L199" s="70" t="str">
        <f>IFERROR(VLOOKUP($B199,'Additional Equity'!$B$5:$H$11,6,false),F199)</f>
        <v/>
      </c>
      <c r="N199" s="114" t="str">
        <f t="array" ref="N199">INDEX('Equity Formula'!B$9:C$18,MATCH(J199,'Equity Formula'!B$9:B$18,0),2)*INDEX('Equity Formula'!E$9:F$12,MATCH(K199,'Equity Formula'!E$9:E$12,0),2)</f>
        <v>#N/A</v>
      </c>
      <c r="O199" s="118" t="str">
        <f t="array" ref="O199">(N199/Q199)*INDEX('Equity Formula'!E$25:F$31,MATCH(L199,'Equity Formula'!E$25:E$31,0),2)</f>
        <v>#N/A</v>
      </c>
      <c r="P199" s="120" t="str">
        <f t="array" ref="P199">INDEX('Equity Formula'!B$25:C$28,MATCH(G199,'Equity Formula'!B$25:B$28,0),2)</f>
        <v>#N/A</v>
      </c>
      <c r="Q199" s="121" t="str">
        <f t="array" ref="Q199">INDEX('Equity Formula'!H$9:I$15,MATCH(H199,'Equity Formula'!H$9:H$15,0),2)</f>
        <v>#N/A</v>
      </c>
      <c r="R199" s="82">
        <f t="shared" si="1"/>
        <v>0</v>
      </c>
    </row>
    <row r="200">
      <c r="A200" s="101">
        <f>'Current Individual SalaryEquity'!A212</f>
        <v>193</v>
      </c>
      <c r="B200" s="70" t="str">
        <f>'Current Individual SalaryEquity'!B212</f>
        <v/>
      </c>
      <c r="C200" s="70" t="str">
        <f>'Current Individual SalaryEquity'!C212</f>
        <v/>
      </c>
      <c r="D200" s="70" t="str">
        <f>'Current Individual SalaryEquity'!D212</f>
        <v/>
      </c>
      <c r="E200" s="70" t="str">
        <f>'Current Individual SalaryEquity'!E212</f>
        <v/>
      </c>
      <c r="F200" s="70" t="str">
        <f>'Current Individual SalaryEquity'!F212</f>
        <v/>
      </c>
      <c r="G200" s="70" t="str">
        <f>'Current Individual SalaryEquity'!G212</f>
        <v/>
      </c>
      <c r="H200" s="70" t="str">
        <f>'Current Individual SalaryEquity'!H212</f>
        <v/>
      </c>
      <c r="J200" s="70" t="str">
        <f>IFERROR(VLOOKUP($B200,'Additional Equity'!$B$5:$H$11,4,false),C200)</f>
        <v/>
      </c>
      <c r="K200" s="70" t="str">
        <f>IFERROR(VLOOKUP($B200,'Additional Equity'!$B$5:$H$11,5,false),D200)</f>
        <v/>
      </c>
      <c r="L200" s="70" t="str">
        <f>IFERROR(VLOOKUP($B200,'Additional Equity'!$B$5:$H$11,6,false),F200)</f>
        <v/>
      </c>
      <c r="N200" s="114" t="str">
        <f t="array" ref="N200">INDEX('Equity Formula'!B$9:C$18,MATCH(J200,'Equity Formula'!B$9:B$18,0),2)*INDEX('Equity Formula'!E$9:F$12,MATCH(K200,'Equity Formula'!E$9:E$12,0),2)</f>
        <v>#N/A</v>
      </c>
      <c r="O200" s="118" t="str">
        <f t="array" ref="O200">(N200/Q200)*INDEX('Equity Formula'!E$25:F$31,MATCH(L200,'Equity Formula'!E$25:E$31,0),2)</f>
        <v>#N/A</v>
      </c>
      <c r="P200" s="120" t="str">
        <f t="array" ref="P200">INDEX('Equity Formula'!B$25:C$28,MATCH(G200,'Equity Formula'!B$25:B$28,0),2)</f>
        <v>#N/A</v>
      </c>
      <c r="Q200" s="121" t="str">
        <f t="array" ref="Q200">INDEX('Equity Formula'!H$9:I$15,MATCH(H200,'Equity Formula'!H$9:H$15,0),2)</f>
        <v>#N/A</v>
      </c>
      <c r="R200" s="82">
        <f t="shared" si="1"/>
        <v>0</v>
      </c>
    </row>
    <row r="201">
      <c r="A201" s="101">
        <f>'Current Individual SalaryEquity'!A213</f>
        <v>194</v>
      </c>
      <c r="B201" s="70" t="str">
        <f>'Current Individual SalaryEquity'!B213</f>
        <v/>
      </c>
      <c r="C201" s="70" t="str">
        <f>'Current Individual SalaryEquity'!C213</f>
        <v/>
      </c>
      <c r="D201" s="70" t="str">
        <f>'Current Individual SalaryEquity'!D213</f>
        <v/>
      </c>
      <c r="E201" s="70" t="str">
        <f>'Current Individual SalaryEquity'!E213</f>
        <v/>
      </c>
      <c r="F201" s="70" t="str">
        <f>'Current Individual SalaryEquity'!F213</f>
        <v/>
      </c>
      <c r="G201" s="70" t="str">
        <f>'Current Individual SalaryEquity'!G213</f>
        <v/>
      </c>
      <c r="H201" s="70" t="str">
        <f>'Current Individual SalaryEquity'!H213</f>
        <v/>
      </c>
      <c r="J201" s="70" t="str">
        <f>IFERROR(VLOOKUP($B201,'Additional Equity'!$B$5:$H$11,4,false),C201)</f>
        <v/>
      </c>
      <c r="K201" s="70" t="str">
        <f>IFERROR(VLOOKUP($B201,'Additional Equity'!$B$5:$H$11,5,false),D201)</f>
        <v/>
      </c>
      <c r="L201" s="70" t="str">
        <f>IFERROR(VLOOKUP($B201,'Additional Equity'!$B$5:$H$11,6,false),F201)</f>
        <v/>
      </c>
      <c r="N201" s="114" t="str">
        <f t="array" ref="N201">INDEX('Equity Formula'!B$9:C$18,MATCH(J201,'Equity Formula'!B$9:B$18,0),2)*INDEX('Equity Formula'!E$9:F$12,MATCH(K201,'Equity Formula'!E$9:E$12,0),2)</f>
        <v>#N/A</v>
      </c>
      <c r="O201" s="118" t="str">
        <f t="array" ref="O201">(N201/Q201)*INDEX('Equity Formula'!E$25:F$31,MATCH(L201,'Equity Formula'!E$25:E$31,0),2)</f>
        <v>#N/A</v>
      </c>
      <c r="P201" s="120" t="str">
        <f t="array" ref="P201">INDEX('Equity Formula'!B$25:C$28,MATCH(G201,'Equity Formula'!B$25:B$28,0),2)</f>
        <v>#N/A</v>
      </c>
      <c r="Q201" s="121" t="str">
        <f t="array" ref="Q201">INDEX('Equity Formula'!H$9:I$15,MATCH(H201,'Equity Formula'!H$9:H$15,0),2)</f>
        <v>#N/A</v>
      </c>
      <c r="R201" s="82">
        <f t="shared" si="1"/>
        <v>0</v>
      </c>
    </row>
    <row r="202">
      <c r="A202" s="101">
        <f>'Current Individual SalaryEquity'!A214</f>
        <v>195</v>
      </c>
      <c r="B202" s="70" t="str">
        <f>'Current Individual SalaryEquity'!B214</f>
        <v/>
      </c>
      <c r="C202" s="70" t="str">
        <f>'Current Individual SalaryEquity'!C214</f>
        <v/>
      </c>
      <c r="D202" s="70" t="str">
        <f>'Current Individual SalaryEquity'!D214</f>
        <v/>
      </c>
      <c r="E202" s="70" t="str">
        <f>'Current Individual SalaryEquity'!E214</f>
        <v/>
      </c>
      <c r="F202" s="70" t="str">
        <f>'Current Individual SalaryEquity'!F214</f>
        <v/>
      </c>
      <c r="G202" s="70" t="str">
        <f>'Current Individual SalaryEquity'!G214</f>
        <v/>
      </c>
      <c r="H202" s="70" t="str">
        <f>'Current Individual SalaryEquity'!H214</f>
        <v/>
      </c>
      <c r="J202" s="70" t="str">
        <f>IFERROR(VLOOKUP($B202,'Additional Equity'!$B$5:$H$11,4,false),C202)</f>
        <v/>
      </c>
      <c r="K202" s="70" t="str">
        <f>IFERROR(VLOOKUP($B202,'Additional Equity'!$B$5:$H$11,5,false),D202)</f>
        <v/>
      </c>
      <c r="L202" s="70" t="str">
        <f>IFERROR(VLOOKUP($B202,'Additional Equity'!$B$5:$H$11,6,false),F202)</f>
        <v/>
      </c>
      <c r="N202" s="114" t="str">
        <f t="array" ref="N202">INDEX('Equity Formula'!B$9:C$18,MATCH(J202,'Equity Formula'!B$9:B$18,0),2)*INDEX('Equity Formula'!E$9:F$12,MATCH(K202,'Equity Formula'!E$9:E$12,0),2)</f>
        <v>#N/A</v>
      </c>
      <c r="O202" s="118" t="str">
        <f t="array" ref="O202">(N202/Q202)*INDEX('Equity Formula'!E$25:F$31,MATCH(L202,'Equity Formula'!E$25:E$31,0),2)</f>
        <v>#N/A</v>
      </c>
      <c r="P202" s="120" t="str">
        <f t="array" ref="P202">INDEX('Equity Formula'!B$25:C$28,MATCH(G202,'Equity Formula'!B$25:B$28,0),2)</f>
        <v>#N/A</v>
      </c>
      <c r="Q202" s="121" t="str">
        <f t="array" ref="Q202">INDEX('Equity Formula'!H$9:I$15,MATCH(H202,'Equity Formula'!H$9:H$15,0),2)</f>
        <v>#N/A</v>
      </c>
      <c r="R202" s="82">
        <f t="shared" si="1"/>
        <v>0</v>
      </c>
    </row>
    <row r="203">
      <c r="A203" s="101">
        <f>'Current Individual SalaryEquity'!A215</f>
        <v>196</v>
      </c>
      <c r="B203" s="70" t="str">
        <f>'Current Individual SalaryEquity'!B215</f>
        <v/>
      </c>
      <c r="C203" s="70" t="str">
        <f>'Current Individual SalaryEquity'!C215</f>
        <v/>
      </c>
      <c r="D203" s="70" t="str">
        <f>'Current Individual SalaryEquity'!D215</f>
        <v/>
      </c>
      <c r="E203" s="70" t="str">
        <f>'Current Individual SalaryEquity'!E215</f>
        <v/>
      </c>
      <c r="F203" s="70" t="str">
        <f>'Current Individual SalaryEquity'!F215</f>
        <v/>
      </c>
      <c r="G203" s="70" t="str">
        <f>'Current Individual SalaryEquity'!G215</f>
        <v/>
      </c>
      <c r="H203" s="70" t="str">
        <f>'Current Individual SalaryEquity'!H215</f>
        <v/>
      </c>
      <c r="J203" s="70" t="str">
        <f>IFERROR(VLOOKUP($B203,'Additional Equity'!$B$5:$H$11,4,false),C203)</f>
        <v/>
      </c>
      <c r="K203" s="70" t="str">
        <f>IFERROR(VLOOKUP($B203,'Additional Equity'!$B$5:$H$11,5,false),D203)</f>
        <v/>
      </c>
      <c r="L203" s="70" t="str">
        <f>IFERROR(VLOOKUP($B203,'Additional Equity'!$B$5:$H$11,6,false),F203)</f>
        <v/>
      </c>
      <c r="N203" s="114" t="str">
        <f t="array" ref="N203">INDEX('Equity Formula'!B$9:C$18,MATCH(J203,'Equity Formula'!B$9:B$18,0),2)*INDEX('Equity Formula'!E$9:F$12,MATCH(K203,'Equity Formula'!E$9:E$12,0),2)</f>
        <v>#N/A</v>
      </c>
      <c r="O203" s="118" t="str">
        <f t="array" ref="O203">(N203/Q203)*INDEX('Equity Formula'!E$25:F$31,MATCH(L203,'Equity Formula'!E$25:E$31,0),2)</f>
        <v>#N/A</v>
      </c>
      <c r="P203" s="120" t="str">
        <f t="array" ref="P203">INDEX('Equity Formula'!B$25:C$28,MATCH(G203,'Equity Formula'!B$25:B$28,0),2)</f>
        <v>#N/A</v>
      </c>
      <c r="Q203" s="121" t="str">
        <f t="array" ref="Q203">INDEX('Equity Formula'!H$9:I$15,MATCH(H203,'Equity Formula'!H$9:H$15,0),2)</f>
        <v>#N/A</v>
      </c>
      <c r="R203" s="82">
        <f t="shared" si="1"/>
        <v>0</v>
      </c>
    </row>
    <row r="204">
      <c r="A204" s="101">
        <f>'Current Individual SalaryEquity'!A216</f>
        <v>197</v>
      </c>
      <c r="B204" s="70" t="str">
        <f>'Current Individual SalaryEquity'!B216</f>
        <v/>
      </c>
      <c r="C204" s="70" t="str">
        <f>'Current Individual SalaryEquity'!C216</f>
        <v/>
      </c>
      <c r="D204" s="70" t="str">
        <f>'Current Individual SalaryEquity'!D216</f>
        <v/>
      </c>
      <c r="E204" s="70" t="str">
        <f>'Current Individual SalaryEquity'!E216</f>
        <v/>
      </c>
      <c r="F204" s="70" t="str">
        <f>'Current Individual SalaryEquity'!F216</f>
        <v/>
      </c>
      <c r="G204" s="70" t="str">
        <f>'Current Individual SalaryEquity'!G216</f>
        <v/>
      </c>
      <c r="H204" s="70" t="str">
        <f>'Current Individual SalaryEquity'!H216</f>
        <v/>
      </c>
      <c r="J204" s="70" t="str">
        <f>IFERROR(VLOOKUP($B204,'Additional Equity'!$B$5:$H$11,4,false),C204)</f>
        <v/>
      </c>
      <c r="K204" s="70" t="str">
        <f>IFERROR(VLOOKUP($B204,'Additional Equity'!$B$5:$H$11,5,false),D204)</f>
        <v/>
      </c>
      <c r="L204" s="70" t="str">
        <f>IFERROR(VLOOKUP($B204,'Additional Equity'!$B$5:$H$11,6,false),F204)</f>
        <v/>
      </c>
      <c r="N204" s="114" t="str">
        <f t="array" ref="N204">INDEX('Equity Formula'!B$9:C$18,MATCH(J204,'Equity Formula'!B$9:B$18,0),2)*INDEX('Equity Formula'!E$9:F$12,MATCH(K204,'Equity Formula'!E$9:E$12,0),2)</f>
        <v>#N/A</v>
      </c>
      <c r="O204" s="118" t="str">
        <f t="array" ref="O204">(N204/Q204)*INDEX('Equity Formula'!E$25:F$31,MATCH(L204,'Equity Formula'!E$25:E$31,0),2)</f>
        <v>#N/A</v>
      </c>
      <c r="P204" s="120" t="str">
        <f t="array" ref="P204">INDEX('Equity Formula'!B$25:C$28,MATCH(G204,'Equity Formula'!B$25:B$28,0),2)</f>
        <v>#N/A</v>
      </c>
      <c r="Q204" s="121" t="str">
        <f t="array" ref="Q204">INDEX('Equity Formula'!H$9:I$15,MATCH(H204,'Equity Formula'!H$9:H$15,0),2)</f>
        <v>#N/A</v>
      </c>
      <c r="R204" s="82">
        <f t="shared" si="1"/>
        <v>0</v>
      </c>
    </row>
    <row r="205">
      <c r="A205" s="101">
        <f>'Current Individual SalaryEquity'!A217</f>
        <v>198</v>
      </c>
      <c r="B205" s="70" t="str">
        <f>'Current Individual SalaryEquity'!B217</f>
        <v/>
      </c>
      <c r="C205" s="70" t="str">
        <f>'Current Individual SalaryEquity'!C217</f>
        <v/>
      </c>
      <c r="D205" s="70" t="str">
        <f>'Current Individual SalaryEquity'!D217</f>
        <v/>
      </c>
      <c r="E205" s="70" t="str">
        <f>'Current Individual SalaryEquity'!E217</f>
        <v/>
      </c>
      <c r="F205" s="70" t="str">
        <f>'Current Individual SalaryEquity'!F217</f>
        <v/>
      </c>
      <c r="G205" s="70" t="str">
        <f>'Current Individual SalaryEquity'!G217</f>
        <v/>
      </c>
      <c r="H205" s="70" t="str">
        <f>'Current Individual SalaryEquity'!H217</f>
        <v/>
      </c>
      <c r="J205" s="70" t="str">
        <f>IFERROR(VLOOKUP($B205,'Additional Equity'!$B$5:$H$11,4,false),C205)</f>
        <v/>
      </c>
      <c r="K205" s="70" t="str">
        <f>IFERROR(VLOOKUP($B205,'Additional Equity'!$B$5:$H$11,5,false),D205)</f>
        <v/>
      </c>
      <c r="L205" s="70" t="str">
        <f>IFERROR(VLOOKUP($B205,'Additional Equity'!$B$5:$H$11,6,false),F205)</f>
        <v/>
      </c>
      <c r="N205" s="114" t="str">
        <f t="array" ref="N205">INDEX('Equity Formula'!B$9:C$18,MATCH(J205,'Equity Formula'!B$9:B$18,0),2)*INDEX('Equity Formula'!E$9:F$12,MATCH(K205,'Equity Formula'!E$9:E$12,0),2)</f>
        <v>#N/A</v>
      </c>
      <c r="O205" s="118" t="str">
        <f t="array" ref="O205">(N205/Q205)*INDEX('Equity Formula'!E$25:F$31,MATCH(L205,'Equity Formula'!E$25:E$31,0),2)</f>
        <v>#N/A</v>
      </c>
      <c r="P205" s="120" t="str">
        <f t="array" ref="P205">INDEX('Equity Formula'!B$25:C$28,MATCH(G205,'Equity Formula'!B$25:B$28,0),2)</f>
        <v>#N/A</v>
      </c>
      <c r="Q205" s="121" t="str">
        <f t="array" ref="Q205">INDEX('Equity Formula'!H$9:I$15,MATCH(H205,'Equity Formula'!H$9:H$15,0),2)</f>
        <v>#N/A</v>
      </c>
      <c r="R205" s="82">
        <f t="shared" si="1"/>
        <v>0</v>
      </c>
    </row>
    <row r="206">
      <c r="A206" s="101">
        <f>'Current Individual SalaryEquity'!A218</f>
        <v>199</v>
      </c>
      <c r="B206" s="70" t="str">
        <f>'Current Individual SalaryEquity'!B218</f>
        <v/>
      </c>
      <c r="C206" s="70" t="str">
        <f>'Current Individual SalaryEquity'!C218</f>
        <v/>
      </c>
      <c r="D206" s="70" t="str">
        <f>'Current Individual SalaryEquity'!D218</f>
        <v/>
      </c>
      <c r="E206" s="70" t="str">
        <f>'Current Individual SalaryEquity'!E218</f>
        <v/>
      </c>
      <c r="F206" s="70" t="str">
        <f>'Current Individual SalaryEquity'!F218</f>
        <v/>
      </c>
      <c r="G206" s="70" t="str">
        <f>'Current Individual SalaryEquity'!G218</f>
        <v/>
      </c>
      <c r="H206" s="70" t="str">
        <f>'Current Individual SalaryEquity'!H218</f>
        <v/>
      </c>
      <c r="J206" s="70" t="str">
        <f>IFERROR(VLOOKUP($B206,'Additional Equity'!$B$5:$H$11,4,false),C206)</f>
        <v/>
      </c>
      <c r="K206" s="70" t="str">
        <f>IFERROR(VLOOKUP($B206,'Additional Equity'!$B$5:$H$11,5,false),D206)</f>
        <v/>
      </c>
      <c r="L206" s="70" t="str">
        <f>IFERROR(VLOOKUP($B206,'Additional Equity'!$B$5:$H$11,6,false),F206)</f>
        <v/>
      </c>
      <c r="N206" s="114" t="str">
        <f t="array" ref="N206">INDEX('Equity Formula'!B$9:C$18,MATCH(J206,'Equity Formula'!B$9:B$18,0),2)*INDEX('Equity Formula'!E$9:F$12,MATCH(K206,'Equity Formula'!E$9:E$12,0),2)</f>
        <v>#N/A</v>
      </c>
      <c r="O206" s="118" t="str">
        <f t="array" ref="O206">(N206/Q206)*INDEX('Equity Formula'!E$25:F$31,MATCH(L206,'Equity Formula'!E$25:E$31,0),2)</f>
        <v>#N/A</v>
      </c>
      <c r="P206" s="120" t="str">
        <f t="array" ref="P206">INDEX('Equity Formula'!B$25:C$28,MATCH(G206,'Equity Formula'!B$25:B$28,0),2)</f>
        <v>#N/A</v>
      </c>
      <c r="Q206" s="121" t="str">
        <f t="array" ref="Q206">INDEX('Equity Formula'!H$9:I$15,MATCH(H206,'Equity Formula'!H$9:H$15,0),2)</f>
        <v>#N/A</v>
      </c>
      <c r="R206" s="82">
        <f t="shared" si="1"/>
        <v>0</v>
      </c>
    </row>
  </sheetData>
  <mergeCells count="1">
    <mergeCell ref="N2:R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3.14"/>
    <col customWidth="1" min="3" max="3" width="15.86"/>
    <col customWidth="1" min="4" max="4" width="10.0"/>
    <col customWidth="1" min="5" max="5" width="3.14"/>
    <col customWidth="1" min="6" max="6" width="15.14"/>
    <col customWidth="1" min="7" max="8" width="11.57"/>
    <col customWidth="1" min="9" max="9" width="9.29"/>
    <col customWidth="1" min="10" max="10" width="15.29"/>
    <col customWidth="1" min="11" max="12" width="11.57"/>
    <col customWidth="1" min="13" max="13" width="3.71"/>
    <col customWidth="1" min="14" max="14" width="17.29"/>
    <col customWidth="1" min="15" max="15" width="26.71"/>
    <col customWidth="1" min="16" max="16" width="6.71"/>
    <col customWidth="1" min="17" max="17" width="7.14"/>
    <col customWidth="1" min="18" max="18" width="40.86"/>
  </cols>
  <sheetData>
    <row r="1">
      <c r="F1" s="19"/>
      <c r="G1" s="19"/>
      <c r="H1" s="19"/>
      <c r="J1" s="19"/>
      <c r="K1" s="19"/>
      <c r="L1" s="19"/>
    </row>
    <row r="2" ht="21.0" customHeight="1">
      <c r="B2" s="19"/>
      <c r="C2" s="19"/>
      <c r="D2" s="19"/>
      <c r="E2" s="87"/>
      <c r="F2" s="90" t="s">
        <v>176</v>
      </c>
      <c r="G2" s="91"/>
      <c r="H2" s="92"/>
      <c r="I2" s="136" t="s">
        <v>177</v>
      </c>
      <c r="J2" s="90" t="s">
        <v>178</v>
      </c>
      <c r="K2" s="91"/>
      <c r="L2" s="92"/>
      <c r="M2" s="40"/>
      <c r="N2" s="19"/>
    </row>
    <row r="3">
      <c r="A3" s="87"/>
      <c r="B3" s="44" t="s">
        <v>63</v>
      </c>
      <c r="C3" s="44" t="s">
        <v>179</v>
      </c>
      <c r="D3" s="44" t="s">
        <v>68</v>
      </c>
      <c r="E3" s="48"/>
      <c r="F3" s="44" t="s">
        <v>64</v>
      </c>
      <c r="G3" s="44" t="s">
        <v>22</v>
      </c>
      <c r="H3" s="44" t="s">
        <v>66</v>
      </c>
      <c r="I3" s="24"/>
      <c r="J3" s="44" t="s">
        <v>64</v>
      </c>
      <c r="K3" s="44" t="s">
        <v>22</v>
      </c>
      <c r="L3" s="44" t="s">
        <v>66</v>
      </c>
      <c r="M3" s="24"/>
      <c r="N3" s="44" t="s">
        <v>52</v>
      </c>
      <c r="O3" s="40"/>
      <c r="P3" s="86" t="s">
        <v>180</v>
      </c>
      <c r="Q3" s="86" t="s">
        <v>181</v>
      </c>
    </row>
    <row r="4">
      <c r="B4" s="54"/>
      <c r="C4" s="137"/>
      <c r="D4" s="54"/>
      <c r="F4" s="54"/>
      <c r="G4" s="54"/>
      <c r="H4" s="54"/>
      <c r="J4" s="54"/>
      <c r="K4" s="54"/>
      <c r="L4" s="54"/>
      <c r="N4" s="54"/>
    </row>
    <row r="5">
      <c r="B5" s="138" t="s">
        <v>94</v>
      </c>
      <c r="C5" s="139">
        <v>41375.0</v>
      </c>
      <c r="D5" s="140" t="s">
        <v>58</v>
      </c>
      <c r="F5" s="68" t="s">
        <v>34</v>
      </c>
      <c r="G5" s="68" t="s">
        <v>32</v>
      </c>
      <c r="H5" s="68" t="s">
        <v>84</v>
      </c>
      <c r="J5" s="68" t="s">
        <v>34</v>
      </c>
      <c r="K5" s="68" t="s">
        <v>32</v>
      </c>
      <c r="L5" s="68" t="s">
        <v>81</v>
      </c>
      <c r="N5" s="141" t="str">
        <f t="shared" ref="N5:N11" si="1">Q5-P5</f>
        <v>#N/A</v>
      </c>
      <c r="P5" s="65" t="str">
        <f t="array" ref="P5">(INDEX('Equity Formula'!B$9:C$17,MATCH(F5,'Equity Formula'!B$9:B$17,0),2)*INDEX('Equity Formula'!E$9:F$17,MATCH(G5,'Equity Formula'!E$9:E$17,0),2)*MAX(INDEX('Equity Formula'!E$25:I$31,MATCH(H5,'Equity Formula'!E$25:H$31,0),2),1))/INDEX('Equity Formula'!H$9:I$15,MATCH(D5,'Equity Formula'!H$9:H$15,0),2)</f>
        <v>#N/A</v>
      </c>
      <c r="Q5" s="65" t="str">
        <f t="array" ref="Q5">(INDEX('Equity Formula'!B$9:C$17,MATCH(J5,'Equity Formula'!B$9:B$17,0),2)*INDEX('Equity Formula'!E$9:F$17,MATCH(K5,'Equity Formula'!E$9:E$17,0),2)*INDEX('Equity Formula'!E$25:I$31,MATCH(L5,'Equity Formula'!E$25:H$31,0),2))/INDEX('Equity Formula'!H$9:I$15,MATCH(D5,'Equity Formula'!H$9:H$15,0),2)</f>
        <v>#N/A</v>
      </c>
    </row>
    <row r="6">
      <c r="B6" s="138" t="s">
        <v>95</v>
      </c>
      <c r="C6" s="139">
        <v>41375.0</v>
      </c>
      <c r="D6" s="140" t="s">
        <v>58</v>
      </c>
      <c r="F6" s="68" t="s">
        <v>24</v>
      </c>
      <c r="G6" s="68" t="s">
        <v>32</v>
      </c>
      <c r="H6" s="68" t="s">
        <v>84</v>
      </c>
      <c r="J6" s="68" t="s">
        <v>24</v>
      </c>
      <c r="K6" s="68" t="s">
        <v>32</v>
      </c>
      <c r="L6" s="68" t="s">
        <v>81</v>
      </c>
      <c r="N6" s="141" t="str">
        <f t="shared" si="1"/>
        <v>#N/A</v>
      </c>
      <c r="P6" s="65" t="str">
        <f t="array" ref="P6">(INDEX('Equity Formula'!B$9:C$17,MATCH(F6,'Equity Formula'!B$9:B$17,0),2)*INDEX('Equity Formula'!E$9:F$17,MATCH(G6,'Equity Formula'!E$9:E$17,0),2)*MAX(INDEX('Equity Formula'!E$25:I$31,MATCH(H6,'Equity Formula'!E$25:H$31,0),2),1))/INDEX('Equity Formula'!H$9:I$15,MATCH(D6,'Equity Formula'!H$9:H$15,0),2)</f>
        <v>#N/A</v>
      </c>
      <c r="Q6" s="65" t="str">
        <f t="array" ref="Q6">(INDEX('Equity Formula'!B$9:C$17,MATCH(J6,'Equity Formula'!B$9:B$17,0),2)*INDEX('Equity Formula'!E$9:F$17,MATCH(K6,'Equity Formula'!E$9:E$17,0),2)*INDEX('Equity Formula'!E$25:I$31,MATCH(L6,'Equity Formula'!E$25:H$31,0),2))/INDEX('Equity Formula'!H$9:I$15,MATCH(D6,'Equity Formula'!H$9:H$15,0),2)</f>
        <v>#N/A</v>
      </c>
    </row>
    <row r="7">
      <c r="B7" s="138" t="s">
        <v>93</v>
      </c>
      <c r="C7" s="139">
        <v>41617.0</v>
      </c>
      <c r="D7" s="140" t="s">
        <v>58</v>
      </c>
      <c r="F7" s="68" t="s">
        <v>34</v>
      </c>
      <c r="G7" s="68" t="s">
        <v>29</v>
      </c>
      <c r="H7" s="68" t="s">
        <v>84</v>
      </c>
      <c r="J7" s="68" t="s">
        <v>34</v>
      </c>
      <c r="K7" s="68" t="s">
        <v>29</v>
      </c>
      <c r="L7" s="68" t="s">
        <v>75</v>
      </c>
      <c r="N7" s="141" t="str">
        <f t="shared" si="1"/>
        <v>#N/A</v>
      </c>
      <c r="P7" s="65" t="str">
        <f t="array" ref="P7">(INDEX('Equity Formula'!B$9:C$17,MATCH(F7,'Equity Formula'!B$9:B$17,0),2)*INDEX('Equity Formula'!E$9:F$17,MATCH(G7,'Equity Formula'!E$9:E$17,0),2)*MAX(INDEX('Equity Formula'!E$25:I$31,MATCH(H7,'Equity Formula'!E$25:H$31,0),2),1))/INDEX('Equity Formula'!H$9:I$15,MATCH(D7,'Equity Formula'!H$9:H$15,0),2)</f>
        <v>#N/A</v>
      </c>
      <c r="Q7" s="65" t="str">
        <f t="array" ref="Q7">(INDEX('Equity Formula'!B$9:C$17,MATCH(J7,'Equity Formula'!B$9:B$17,0),2)*INDEX('Equity Formula'!E$9:F$17,MATCH(K7,'Equity Formula'!E$9:E$17,0),2)*INDEX('Equity Formula'!E$25:I$31,MATCH(L7,'Equity Formula'!E$25:H$31,0),2))/INDEX('Equity Formula'!H$9:I$15,MATCH(D7,'Equity Formula'!H$9:H$15,0),2)</f>
        <v>#N/A</v>
      </c>
    </row>
    <row r="8">
      <c r="B8" s="138" t="s">
        <v>102</v>
      </c>
      <c r="C8" s="139">
        <v>41617.0</v>
      </c>
      <c r="D8" s="140" t="s">
        <v>58</v>
      </c>
      <c r="F8" s="68" t="s">
        <v>34</v>
      </c>
      <c r="G8" s="68" t="s">
        <v>32</v>
      </c>
      <c r="H8" s="68" t="s">
        <v>84</v>
      </c>
      <c r="J8" s="68" t="s">
        <v>34</v>
      </c>
      <c r="K8" s="68" t="s">
        <v>32</v>
      </c>
      <c r="L8" s="68" t="s">
        <v>75</v>
      </c>
      <c r="N8" s="141" t="str">
        <f t="shared" si="1"/>
        <v>#N/A</v>
      </c>
      <c r="P8" s="65" t="str">
        <f t="array" ref="P8">(INDEX('Equity Formula'!B$9:C$17,MATCH(F8,'Equity Formula'!B$9:B$17,0),2)*INDEX('Equity Formula'!E$9:F$17,MATCH(G8,'Equity Formula'!E$9:E$17,0),2)*MAX(INDEX('Equity Formula'!E$25:I$31,MATCH(H8,'Equity Formula'!E$25:H$31,0),2),1))/INDEX('Equity Formula'!H$9:I$15,MATCH(D8,'Equity Formula'!H$9:H$15,0),2)</f>
        <v>#N/A</v>
      </c>
      <c r="Q8" s="65" t="str">
        <f t="array" ref="Q8">(INDEX('Equity Formula'!B$9:C$17,MATCH(J8,'Equity Formula'!B$9:B$17,0),2)*INDEX('Equity Formula'!E$9:F$17,MATCH(K8,'Equity Formula'!E$9:E$17,0),2)*INDEX('Equity Formula'!E$25:I$31,MATCH(L8,'Equity Formula'!E$25:H$31,0),2))/INDEX('Equity Formula'!H$9:I$15,MATCH(D8,'Equity Formula'!H$9:H$15,0),2)</f>
        <v>#N/A</v>
      </c>
    </row>
    <row r="9">
      <c r="B9" s="138" t="s">
        <v>100</v>
      </c>
      <c r="C9" s="139">
        <v>41617.0</v>
      </c>
      <c r="D9" s="140" t="s">
        <v>58</v>
      </c>
      <c r="F9" s="68" t="s">
        <v>24</v>
      </c>
      <c r="G9" s="68" t="s">
        <v>32</v>
      </c>
      <c r="H9" s="68" t="s">
        <v>84</v>
      </c>
      <c r="J9" s="68" t="s">
        <v>24</v>
      </c>
      <c r="K9" s="68" t="s">
        <v>32</v>
      </c>
      <c r="L9" s="68" t="s">
        <v>75</v>
      </c>
      <c r="N9" s="141" t="str">
        <f t="shared" si="1"/>
        <v>#N/A</v>
      </c>
      <c r="P9" s="65" t="str">
        <f t="array" ref="P9">(INDEX('Equity Formula'!B$9:C$17,MATCH(F9,'Equity Formula'!B$9:B$17,0),2)*INDEX('Equity Formula'!E$9:F$17,MATCH(G9,'Equity Formula'!E$9:E$17,0),2)*MAX(INDEX('Equity Formula'!E$25:I$31,MATCH(H9,'Equity Formula'!E$25:H$31,0),2),1))/INDEX('Equity Formula'!H$9:I$15,MATCH(D9,'Equity Formula'!H$9:H$15,0),2)</f>
        <v>#N/A</v>
      </c>
      <c r="Q9" s="65" t="str">
        <f t="array" ref="Q9">(INDEX('Equity Formula'!B$9:C$17,MATCH(J9,'Equity Formula'!B$9:B$17,0),2)*INDEX('Equity Formula'!E$9:F$17,MATCH(K9,'Equity Formula'!E$9:E$17,0),2)*INDEX('Equity Formula'!E$25:I$31,MATCH(L9,'Equity Formula'!E$25:H$31,0),2))/INDEX('Equity Formula'!H$9:I$15,MATCH(D9,'Equity Formula'!H$9:H$15,0),2)</f>
        <v>#N/A</v>
      </c>
    </row>
    <row r="10">
      <c r="B10" s="138" t="s">
        <v>103</v>
      </c>
      <c r="C10" s="139">
        <v>41668.0</v>
      </c>
      <c r="D10" s="140" t="s">
        <v>58</v>
      </c>
      <c r="F10" s="68" t="s">
        <v>37</v>
      </c>
      <c r="G10" s="68" t="s">
        <v>32</v>
      </c>
      <c r="H10" s="68" t="s">
        <v>84</v>
      </c>
      <c r="J10" s="68" t="s">
        <v>182</v>
      </c>
      <c r="K10" s="68" t="s">
        <v>29</v>
      </c>
      <c r="L10" s="68" t="s">
        <v>75</v>
      </c>
      <c r="N10" s="141" t="str">
        <f t="shared" si="1"/>
        <v>#N/A</v>
      </c>
      <c r="P10" s="65" t="str">
        <f t="array" ref="P10">(INDEX('Equity Formula'!B$9:C$17,MATCH(F10,'Equity Formula'!B$9:B$17,0),2)*INDEX('Equity Formula'!E$9:F$17,MATCH(G10,'Equity Formula'!E$9:E$17,0),2)*MAX(INDEX('Equity Formula'!E$25:I$31,MATCH(H10,'Equity Formula'!E$25:H$31,0),2),1))/INDEX('Equity Formula'!H$9:I$15,MATCH(D10,'Equity Formula'!H$9:H$15,0),2)</f>
        <v>#N/A</v>
      </c>
      <c r="Q10" s="65" t="str">
        <f t="array" ref="Q10">(INDEX('Equity Formula'!B$9:C$17,MATCH(J10,'Equity Formula'!B$9:B$17,0),2)*INDEX('Equity Formula'!E$9:F$17,MATCH(K10,'Equity Formula'!E$9:E$17,0),2)*INDEX('Equity Formula'!E$25:I$31,MATCH(L10,'Equity Formula'!E$25:H$31,0),2))/INDEX('Equity Formula'!H$9:I$15,MATCH(D10,'Equity Formula'!H$9:H$15,0),2)</f>
        <v>#N/A</v>
      </c>
    </row>
    <row r="11">
      <c r="B11" s="138" t="s">
        <v>94</v>
      </c>
      <c r="C11" s="139">
        <v>41677.0</v>
      </c>
      <c r="D11" s="140" t="s">
        <v>59</v>
      </c>
      <c r="F11" s="68" t="s">
        <v>34</v>
      </c>
      <c r="G11" s="68" t="s">
        <v>32</v>
      </c>
      <c r="H11" s="68" t="s">
        <v>81</v>
      </c>
      <c r="J11" s="68" t="s">
        <v>34</v>
      </c>
      <c r="K11" s="68" t="s">
        <v>38</v>
      </c>
      <c r="L11" s="68" t="s">
        <v>81</v>
      </c>
      <c r="N11" s="141" t="str">
        <f t="shared" si="1"/>
        <v>#N/A</v>
      </c>
      <c r="P11" s="65" t="str">
        <f t="array" ref="P11">(INDEX('Equity Formula'!B$9:C$17,MATCH(F11,'Equity Formula'!B$9:B$17,0),2)*INDEX('Equity Formula'!E$9:F$17,MATCH(G11,'Equity Formula'!E$9:E$17,0),2)*MAX(INDEX('Equity Formula'!E$25:I$31,MATCH(H11,'Equity Formula'!E$25:H$31,0),2),1))/INDEX('Equity Formula'!H$9:I$15,MATCH(D11,'Equity Formula'!H$9:H$15,0),2)</f>
        <v>#N/A</v>
      </c>
      <c r="Q11" s="65" t="str">
        <f t="array" ref="Q11">(INDEX('Equity Formula'!B$9:C$17,MATCH(J11,'Equity Formula'!B$9:B$17,0),2)*INDEX('Equity Formula'!E$9:F$17,MATCH(K11,'Equity Formula'!E$9:E$17,0),2)*INDEX('Equity Formula'!E$25:I$31,MATCH(L11,'Equity Formula'!E$25:H$31,0),2))/INDEX('Equity Formula'!H$9:I$15,MATCH(D11,'Equity Formula'!H$9:H$15,0),2)</f>
        <v>#N/A</v>
      </c>
    </row>
    <row r="12">
      <c r="B12" s="142"/>
      <c r="C12" s="143"/>
      <c r="D12" s="134"/>
      <c r="F12" s="129"/>
      <c r="G12" s="129"/>
      <c r="H12" s="129"/>
      <c r="J12" s="129"/>
      <c r="K12" s="129"/>
      <c r="L12" s="129"/>
      <c r="N12" s="141"/>
    </row>
    <row r="13">
      <c r="B13" s="142"/>
      <c r="C13" s="143"/>
      <c r="D13" s="134"/>
      <c r="F13" s="129"/>
      <c r="G13" s="129"/>
      <c r="H13" s="129"/>
      <c r="J13" s="129"/>
      <c r="K13" s="129"/>
      <c r="L13" s="129"/>
      <c r="N13" s="141"/>
    </row>
    <row r="14">
      <c r="B14" s="142"/>
      <c r="C14" s="143"/>
      <c r="D14" s="134"/>
      <c r="F14" s="129"/>
      <c r="G14" s="129"/>
      <c r="H14" s="129"/>
      <c r="J14" s="129"/>
      <c r="K14" s="129"/>
      <c r="L14" s="129"/>
      <c r="N14" s="141"/>
    </row>
    <row r="15">
      <c r="B15" s="142"/>
      <c r="C15" s="143"/>
      <c r="D15" s="134"/>
      <c r="F15" s="129"/>
      <c r="G15" s="129"/>
      <c r="H15" s="129"/>
      <c r="J15" s="129"/>
      <c r="K15" s="129"/>
      <c r="L15" s="129"/>
      <c r="N15" s="141"/>
    </row>
    <row r="16">
      <c r="B16" s="142"/>
      <c r="C16" s="143"/>
      <c r="D16" s="134"/>
      <c r="F16" s="129"/>
      <c r="G16" s="129"/>
      <c r="H16" s="129"/>
      <c r="J16" s="129"/>
      <c r="K16" s="129"/>
      <c r="L16" s="129"/>
      <c r="N16" s="141"/>
    </row>
    <row r="17">
      <c r="B17" s="142"/>
      <c r="C17" s="143"/>
      <c r="D17" s="134"/>
      <c r="F17" s="129"/>
      <c r="G17" s="129"/>
      <c r="H17" s="129"/>
      <c r="J17" s="129"/>
      <c r="K17" s="129"/>
      <c r="L17" s="129"/>
      <c r="N17" s="141"/>
    </row>
    <row r="18">
      <c r="B18" s="142"/>
      <c r="C18" s="143"/>
      <c r="D18" s="134"/>
      <c r="F18" s="129"/>
      <c r="G18" s="129"/>
      <c r="H18" s="129"/>
      <c r="J18" s="129"/>
      <c r="K18" s="129"/>
      <c r="L18" s="129"/>
      <c r="N18" s="141"/>
    </row>
    <row r="19">
      <c r="B19" s="142"/>
      <c r="C19" s="143"/>
      <c r="D19" s="134"/>
      <c r="F19" s="129"/>
      <c r="G19" s="129"/>
      <c r="H19" s="129"/>
      <c r="J19" s="129"/>
      <c r="K19" s="129"/>
      <c r="L19" s="129"/>
      <c r="N19" s="141"/>
    </row>
    <row r="20">
      <c r="B20" s="142"/>
      <c r="C20" s="143"/>
      <c r="D20" s="134"/>
      <c r="F20" s="129"/>
      <c r="G20" s="129"/>
      <c r="H20" s="129"/>
      <c r="J20" s="129"/>
      <c r="K20" s="129"/>
      <c r="L20" s="129"/>
      <c r="N20" s="141"/>
    </row>
    <row r="21">
      <c r="B21" s="142"/>
      <c r="C21" s="143"/>
      <c r="D21" s="134"/>
      <c r="F21" s="129"/>
      <c r="G21" s="129"/>
      <c r="H21" s="129"/>
      <c r="J21" s="129"/>
      <c r="K21" s="129"/>
      <c r="L21" s="129"/>
      <c r="N21" s="141"/>
    </row>
    <row r="22">
      <c r="B22" s="142"/>
      <c r="C22" s="143"/>
      <c r="D22" s="134"/>
      <c r="F22" s="129"/>
      <c r="G22" s="129"/>
      <c r="H22" s="129"/>
      <c r="J22" s="129"/>
      <c r="K22" s="129"/>
      <c r="L22" s="129"/>
      <c r="N22" s="141"/>
    </row>
    <row r="23">
      <c r="B23" s="142"/>
      <c r="C23" s="143"/>
      <c r="D23" s="134"/>
      <c r="F23" s="129"/>
      <c r="G23" s="129"/>
      <c r="H23" s="129"/>
      <c r="J23" s="129"/>
      <c r="K23" s="129"/>
      <c r="L23" s="129"/>
      <c r="N23" s="141"/>
    </row>
    <row r="24">
      <c r="B24" s="142"/>
      <c r="C24" s="143"/>
      <c r="D24" s="134"/>
      <c r="F24" s="129"/>
      <c r="G24" s="129"/>
      <c r="H24" s="129"/>
      <c r="J24" s="129"/>
      <c r="K24" s="129"/>
      <c r="L24" s="129"/>
      <c r="N24" s="141"/>
    </row>
    <row r="25">
      <c r="B25" s="142"/>
      <c r="C25" s="143"/>
      <c r="D25" s="134"/>
      <c r="F25" s="129"/>
      <c r="G25" s="129"/>
      <c r="H25" s="129"/>
      <c r="J25" s="129"/>
      <c r="K25" s="129"/>
      <c r="L25" s="129"/>
      <c r="N25" s="141"/>
    </row>
    <row r="26">
      <c r="B26" s="142"/>
      <c r="C26" s="143"/>
      <c r="D26" s="134"/>
      <c r="F26" s="129"/>
      <c r="G26" s="129"/>
      <c r="H26" s="129"/>
      <c r="J26" s="129"/>
      <c r="K26" s="129"/>
      <c r="L26" s="129"/>
      <c r="N26" s="141"/>
    </row>
    <row r="27">
      <c r="B27" s="142"/>
      <c r="C27" s="143"/>
      <c r="D27" s="134"/>
      <c r="F27" s="129"/>
      <c r="G27" s="129"/>
      <c r="H27" s="129"/>
      <c r="J27" s="129"/>
      <c r="K27" s="129"/>
      <c r="L27" s="129"/>
      <c r="N27" s="141"/>
    </row>
    <row r="28">
      <c r="B28" s="142"/>
      <c r="C28" s="143"/>
      <c r="D28" s="134"/>
      <c r="F28" s="129"/>
      <c r="G28" s="129"/>
      <c r="H28" s="129"/>
      <c r="J28" s="129"/>
      <c r="K28" s="129"/>
      <c r="L28" s="129"/>
      <c r="N28" s="141"/>
    </row>
    <row r="29">
      <c r="B29" s="142"/>
      <c r="C29" s="143"/>
      <c r="D29" s="134"/>
      <c r="F29" s="129"/>
      <c r="G29" s="129"/>
      <c r="H29" s="129"/>
      <c r="J29" s="129"/>
      <c r="K29" s="129"/>
      <c r="L29" s="129"/>
      <c r="N29" s="141"/>
    </row>
    <row r="30">
      <c r="N30" s="141"/>
    </row>
  </sheetData>
  <mergeCells count="2">
    <mergeCell ref="F2:H2"/>
    <mergeCell ref="J2:L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2" ht="22.5" customHeight="1">
      <c r="C2" s="144" t="s">
        <v>55</v>
      </c>
      <c r="D2" s="144" t="s">
        <v>58</v>
      </c>
      <c r="E2" s="144" t="s">
        <v>59</v>
      </c>
      <c r="F2" s="144" t="s">
        <v>61</v>
      </c>
      <c r="G2" s="144" t="s">
        <v>62</v>
      </c>
      <c r="H2" s="145" t="s">
        <v>183</v>
      </c>
    </row>
    <row r="3" ht="25.5" customHeight="1">
      <c r="B3" s="145" t="s">
        <v>34</v>
      </c>
      <c r="C3" s="146" t="s">
        <v>184</v>
      </c>
      <c r="D3" s="146" t="s">
        <v>185</v>
      </c>
      <c r="E3" s="146" t="s">
        <v>186</v>
      </c>
      <c r="F3" s="146" t="s">
        <v>187</v>
      </c>
      <c r="G3" s="146" t="s">
        <v>188</v>
      </c>
      <c r="H3" s="146" t="s">
        <v>189</v>
      </c>
    </row>
    <row r="4" ht="28.5" customHeight="1">
      <c r="B4" s="145" t="s">
        <v>190</v>
      </c>
      <c r="C4" s="146" t="s">
        <v>84</v>
      </c>
      <c r="D4" s="147">
        <f> 0.05</f>
        <v>0.05</v>
      </c>
      <c r="E4" s="146" t="s">
        <v>191</v>
      </c>
      <c r="F4" s="146" t="s">
        <v>192</v>
      </c>
      <c r="G4" s="146" t="s">
        <v>193</v>
      </c>
      <c r="H4" s="146" t="s">
        <v>194</v>
      </c>
    </row>
    <row r="5" ht="27.0" customHeight="1">
      <c r="B5" s="145" t="s">
        <v>195</v>
      </c>
      <c r="C5" s="148"/>
      <c r="D5" s="146" t="s">
        <v>187</v>
      </c>
      <c r="E5" s="146" t="s">
        <v>188</v>
      </c>
      <c r="F5" s="146" t="s">
        <v>189</v>
      </c>
      <c r="G5" s="146" t="s">
        <v>196</v>
      </c>
      <c r="H5" s="146" t="s">
        <v>197</v>
      </c>
    </row>
    <row r="6" ht="29.25" customHeight="1">
      <c r="B6" s="145" t="s">
        <v>198</v>
      </c>
      <c r="C6" s="148"/>
      <c r="D6" s="146" t="s">
        <v>199</v>
      </c>
      <c r="E6" s="146" t="s">
        <v>185</v>
      </c>
      <c r="F6" s="146" t="s">
        <v>200</v>
      </c>
      <c r="G6" s="146" t="s">
        <v>186</v>
      </c>
      <c r="H6" s="146" t="s">
        <v>187</v>
      </c>
    </row>
    <row r="7" ht="51.0" customHeight="1"/>
    <row r="8" ht="26.25" customHeight="1">
      <c r="C8" s="144" t="s">
        <v>55</v>
      </c>
      <c r="D8" s="144" t="s">
        <v>58</v>
      </c>
      <c r="E8" s="144" t="s">
        <v>59</v>
      </c>
      <c r="F8" s="144" t="s">
        <v>61</v>
      </c>
      <c r="G8" s="144" t="s">
        <v>62</v>
      </c>
      <c r="H8" s="145" t="s">
        <v>183</v>
      </c>
    </row>
    <row r="9" ht="24.75" customHeight="1">
      <c r="B9" s="145" t="s">
        <v>34</v>
      </c>
      <c r="C9" s="146" t="s">
        <v>184</v>
      </c>
      <c r="D9" s="146" t="s">
        <v>185</v>
      </c>
      <c r="E9" s="146" t="s">
        <v>186</v>
      </c>
      <c r="F9" s="146" t="s">
        <v>187</v>
      </c>
      <c r="G9" s="146" t="s">
        <v>188</v>
      </c>
      <c r="H9" s="146" t="s">
        <v>189</v>
      </c>
    </row>
    <row r="10" ht="26.25" customHeight="1">
      <c r="B10" s="145" t="s">
        <v>190</v>
      </c>
      <c r="C10" s="146" t="s">
        <v>84</v>
      </c>
      <c r="D10" s="147">
        <f> 0.05</f>
        <v>0.05</v>
      </c>
      <c r="E10" s="146" t="s">
        <v>191</v>
      </c>
      <c r="F10" s="146" t="s">
        <v>192</v>
      </c>
      <c r="G10" s="146" t="s">
        <v>196</v>
      </c>
      <c r="H10" s="146" t="s">
        <v>197</v>
      </c>
    </row>
    <row r="11" ht="32.25" customHeight="1">
      <c r="B11" s="145" t="s">
        <v>195</v>
      </c>
      <c r="C11" s="148"/>
      <c r="D11" s="146" t="s">
        <v>187</v>
      </c>
      <c r="E11" s="146" t="s">
        <v>188</v>
      </c>
      <c r="F11" s="146" t="s">
        <v>192</v>
      </c>
      <c r="G11" s="146" t="s">
        <v>196</v>
      </c>
      <c r="H11" s="146" t="s">
        <v>197</v>
      </c>
    </row>
    <row r="12" ht="42.75" customHeight="1">
      <c r="B12" s="145" t="s">
        <v>198</v>
      </c>
      <c r="C12" s="148"/>
      <c r="D12" s="146" t="s">
        <v>199</v>
      </c>
      <c r="E12" s="146" t="s">
        <v>185</v>
      </c>
      <c r="F12" s="146" t="s">
        <v>200</v>
      </c>
      <c r="G12" s="146" t="s">
        <v>186</v>
      </c>
      <c r="H12" s="146" t="s">
        <v>187</v>
      </c>
    </row>
  </sheetData>
  <drawing r:id="rId1"/>
</worksheet>
</file>