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32"/>
  <mc:AlternateContent xmlns:mc="http://schemas.openxmlformats.org/markup-compatibility/2006">
    <mc:Choice Requires="x15">
      <x15ac:absPath xmlns:x15ac="http://schemas.microsoft.com/office/spreadsheetml/2010/11/ac" url="C:\Users\Jaswant\OneDrive\Documents\J P Morgen\"/>
    </mc:Choice>
  </mc:AlternateContent>
  <bookViews>
    <workbookView xWindow="-120" yWindow="-120" windowWidth="29040" windowHeight="15990" activeTab="5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/>
</workbook>
</file>

<file path=xl/calcChain.xml><?xml version="1.0" encoding="utf-8"?>
<calcChain xmlns="http://schemas.openxmlformats.org/spreadsheetml/2006/main">
  <c i="5" l="1" r="C13"/>
  <c r="C10"/>
  <c i="4" r="C15"/>
  <c r="H13"/>
  <c r="H12"/>
  <c r="G12"/>
  <c r="F12"/>
  <c r="E12"/>
  <c r="D12"/>
  <c r="H10"/>
  <c r="G10"/>
  <c r="F10"/>
  <c r="E10"/>
  <c r="D10"/>
  <c i="3" r="H15"/>
  <c r="H13"/>
  <c r="H14"/>
  <c i="2" r="C15"/>
  <c r="C14"/>
  <c r="C13"/>
  <c r="C11"/>
  <c i="1" r="C18"/>
  <c r="C17"/>
  <c r="C16"/>
  <c r="C15"/>
  <c r="C14"/>
  <c r="C13"/>
  <c i="6" r="C48"/>
  <c r="C45"/>
  <c r="C38"/>
  <c r="H37"/>
  <c r="H36"/>
  <c r="G36"/>
  <c r="F36"/>
  <c r="E36"/>
  <c r="D36"/>
  <c r="E35"/>
  <c r="H35"/>
  <c r="G35"/>
  <c r="F35"/>
  <c r="D35"/>
  <c r="H32"/>
  <c r="H31"/>
  <c r="H30"/>
  <c r="H29"/>
  <c r="C26"/>
  <c r="C25"/>
  <c r="C24"/>
  <c r="C23"/>
  <c r="H20"/>
  <c r="G20"/>
  <c r="F20"/>
  <c r="E20"/>
  <c r="D20"/>
  <c r="H16"/>
  <c r="G16"/>
  <c r="F16"/>
  <c r="E16"/>
  <c r="D16"/>
</calcChain>
</file>

<file path=xl/sharedStrings.xml><?xml version="1.0" encoding="utf-8"?>
<sst xmlns="http://schemas.openxmlformats.org/spreadsheetml/2006/main">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</sst>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>
  <numFmts count="5">
    <numFmt numFmtId="164" formatCode="#,##0;(#,##0)"/>
    <numFmt numFmtId="165" formatCode="0.0%"/>
    <numFmt numFmtId="166" formatCode="0.00x"/>
    <numFmt numFmtId="167" formatCode="0.0"/>
    <numFmt numFmtId="168" formatCode="#,##0.00;(#,##0.00)"/>
  </numFmts>
  <fonts count="10">
    <font>
      <sz val="12"/>
      <color theme="1"/>
      <name val="Arial"/>
      <family val="2"/>
    </font>
    <font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2"/>
      <color rgb="FF0432FF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2"/>
      <color rgb="FF000000"/>
      <name val="Calibri"/>
    </font>
    <font>
      <sz val="16"/>
      <color theme="1"/>
      <name val="Calibri"/>
    </font>
    <font>
      <b/>
      <sz val="1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1" fillId="0" borderId="3" xfId="0" applyFont="1" applyBorder="1"/>
    <xf numFmtId="0" fontId="1" fillId="0" borderId="0" xfId="0" applyFont="1"/>
    <xf numFmtId="164" fontId="4" fillId="0" borderId="0" xfId="0" applyNumberFormat="1" applyFont="1"/>
    <xf numFmtId="164" fontId="1" fillId="0" borderId="0" xfId="0" applyNumberFormat="1" applyFont="1"/>
    <xf numFmtId="9" fontId="4" fillId="0" borderId="0" xfId="0" applyNumberFormat="1" applyFont="1"/>
    <xf numFmtId="0" fontId="5" fillId="3" borderId="0" xfId="0" applyFont="1" applyFill="1" applyBorder="1"/>
    <xf numFmtId="164" fontId="5" fillId="3" borderId="0" xfId="0" applyNumberFormat="1" applyFont="1" applyFill="1" applyBorder="1"/>
    <xf numFmtId="0" fontId="1" fillId="0" borderId="0" xfId="0" applyFont="1" applyAlignment="1">
      <alignment horizontal="left"/>
    </xf>
    <xf numFmtId="0" fontId="2" fillId="0" borderId="4" xfId="0" applyFont="1" applyBorder="1"/>
    <xf numFmtId="164" fontId="2" fillId="3" borderId="4" xfId="0" applyNumberFormat="1" applyFont="1" applyFill="1" applyBorder="1"/>
    <xf numFmtId="0" fontId="4" fillId="0" borderId="0" xfId="0" applyFont="1"/>
    <xf numFmtId="0" fontId="1" fillId="0" borderId="4" xfId="0" applyFont="1" applyBorder="1"/>
    <xf numFmtId="9" fontId="1" fillId="0" borderId="4" xfId="0" applyNumberFormat="1" applyFont="1" applyBorder="1"/>
    <xf numFmtId="9" fontId="1" fillId="0" borderId="0" xfId="0" applyNumberFormat="1" applyFont="1"/>
    <xf numFmtId="165" fontId="2" fillId="3" borderId="4" xfId="0" applyNumberFormat="1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10" fontId="4" fillId="0" borderId="0" xfId="0" applyNumberFormat="1" applyFont="1"/>
    <xf numFmtId="166" fontId="4" fillId="0" borderId="0" xfId="0" applyNumberFormat="1" applyFont="1"/>
    <xf numFmtId="0" fontId="6" fillId="3" borderId="0" xfId="0" applyFont="1" applyFill="1" applyBorder="1"/>
    <xf numFmtId="0" fontId="1" fillId="0" borderId="0" xfId="0" applyFont="1" applyAlignment="1">
      <alignment horizontal="right"/>
    </xf>
    <xf numFmtId="167" fontId="1" fillId="3" borderId="0" xfId="0" applyNumberFormat="1" applyFont="1" applyFill="1" applyBorder="1"/>
    <xf numFmtId="0" fontId="1" fillId="0" borderId="3" xfId="0" applyFont="1" applyBorder="1" applyAlignment="1">
      <alignment horizontal="right"/>
    </xf>
    <xf numFmtId="167" fontId="1" fillId="3" borderId="3" xfId="0" applyNumberFormat="1" applyFont="1" applyFill="1" applyBorder="1"/>
    <xf numFmtId="2" fontId="1" fillId="0" borderId="4" xfId="0" applyNumberFormat="1" applyFont="1" applyBorder="1"/>
    <xf numFmtId="167" fontId="1" fillId="0" borderId="4" xfId="0" applyNumberFormat="1" applyFont="1" applyBorder="1"/>
    <xf numFmtId="0" fontId="2" fillId="0" borderId="0" xfId="0" applyFont="1"/>
    <xf numFmtId="167" fontId="2" fillId="3" borderId="0" xfId="0" applyNumberFormat="1" applyFont="1" applyFill="1" applyBorder="1"/>
    <xf numFmtId="0" fontId="2" fillId="3" borderId="4" xfId="0" applyFont="1" applyFill="1" applyBorder="1"/>
    <xf numFmtId="2" fontId="2" fillId="3" borderId="4" xfId="0" applyNumberFormat="1" applyFont="1" applyFill="1" applyBorder="1"/>
    <xf numFmtId="0" fontId="1" fillId="4" borderId="0" xfId="0" applyFont="1" applyFill="1" applyBorder="1"/>
    <xf numFmtId="0" fontId="2" fillId="4" borderId="0" xfId="0" applyFont="1" applyFill="1" applyBorder="1" applyAlignment="1">
      <alignment horizontal="center"/>
    </xf>
    <xf numFmtId="165" fontId="4" fillId="0" borderId="0" xfId="0" applyNumberFormat="1" applyFont="1"/>
    <xf numFmtId="167" fontId="4" fillId="0" borderId="0" xfId="0" applyNumberFormat="1" applyFont="1"/>
    <xf numFmtId="0" fontId="7" fillId="0" borderId="0" xfId="0" applyFont="1"/>
    <xf numFmtId="0" fontId="6" fillId="3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64" fontId="1" fillId="5" borderId="0" xfId="0" applyNumberFormat="1" applyFont="1" applyFill="1" applyBorder="1"/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/>
    <xf numFmtId="164" fontId="2" fillId="5" borderId="4" xfId="0" applyNumberFormat="1" applyFont="1" applyFill="1" applyBorder="1"/>
    <xf numFmtId="164" fontId="1" fillId="3" borderId="0" xfId="0" applyNumberFormat="1" applyFont="1" applyFill="1" applyBorder="1"/>
    <xf numFmtId="10" fontId="1" fillId="5" borderId="0" xfId="0" applyNumberFormat="1" applyFont="1" applyFill="1" applyBorder="1"/>
    <xf numFmtId="10" fontId="2" fillId="5" borderId="4" xfId="0" applyNumberFormat="1" applyFont="1" applyFill="1" applyBorder="1"/>
    <xf numFmtId="0" fontId="5" fillId="3" borderId="0" xfId="0" applyFont="1" applyFill="1" applyBorder="1" applyAlignment="1">
      <alignment horizontal="left"/>
    </xf>
    <xf numFmtId="168" fontId="1" fillId="5" borderId="0" xfId="0" applyNumberFormat="1" applyFont="1" applyFill="1" applyBorder="1"/>
    <xf numFmtId="168" fontId="2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3.png" /><Relationship Id="rId2" Type="http://schemas.openxmlformats.org/officeDocument/2006/relationships/image" Target="../media/image4.png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5.png" /><Relationship Id="rId2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/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/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17</xdr:row>
      <xdr:rowOff>47625</xdr:rowOff>
    </xdr:from>
    <xdr:ext cx="3400425" cy="9048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/>
        <a:noFill/>
      </xdr:spPr>
    </xdr:pic>
    <xdr:clientData fLocksWithSheet="0"/>
  </xdr:oneCellAnchor>
  <xdr:oneCellAnchor>
    <xdr:from>
      <xdr:col>1</xdr:col>
      <xdr:colOff>190500</xdr:colOff>
      <xdr:row>12</xdr:row>
      <xdr:rowOff>171450</xdr:rowOff>
    </xdr:from>
    <xdr:ext cx="4010025" cy="74295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/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/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/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C19" sqref="C19"/>
    </sheetView>
  </sheetViews>
  <sheetFormatPr defaultColWidth="11.33203" defaultRowHeight="15" customHeight="1"/>
  <cols>
    <col min="1" max="1" width="10.55469" customWidth="1"/>
    <col min="2" max="2" width="33.33203" customWidth="1"/>
    <col min="3" max="26" width="10.55469" customWidth="1"/>
  </cols>
  <sheetData>
    <row r="1" ht="15.75" customHeight="1"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B2" s="2" t="s">
        <v>0</v>
      </c>
      <c r="C2" s="3"/>
    </row>
    <row r="3" ht="15.75" customHeight="1"/>
    <row r="4" ht="15.75" customHeight="1">
      <c r="B4" s="4" t="s">
        <v>1</v>
      </c>
      <c r="C4" s="4"/>
    </row>
    <row r="5" ht="15.75" customHeight="1">
      <c r="B5" s="5" t="s">
        <v>2</v>
      </c>
      <c r="C5" s="6">
        <v>150</v>
      </c>
      <c r="D5" s="7"/>
    </row>
    <row r="6" ht="15.75" customHeight="1">
      <c r="B6" s="5" t="s">
        <v>3</v>
      </c>
      <c r="C6" s="8">
        <v>0.25</v>
      </c>
      <c r="D6" s="7"/>
    </row>
    <row r="7" ht="15.75" customHeight="1">
      <c r="B7" s="5" t="s">
        <v>4</v>
      </c>
      <c r="C7" s="6">
        <v>15</v>
      </c>
      <c r="D7" s="7"/>
    </row>
    <row r="8" ht="15.75" customHeight="1">
      <c r="B8" s="5" t="s">
        <v>5</v>
      </c>
      <c r="C8" s="6">
        <v>20</v>
      </c>
      <c r="D8" s="7"/>
    </row>
    <row r="9" ht="15.75" customHeight="1">
      <c r="B9" s="5" t="s">
        <v>6</v>
      </c>
      <c r="C9" s="6">
        <v>50</v>
      </c>
      <c r="D9" s="7"/>
    </row>
    <row r="10" ht="15.75" customHeight="1">
      <c r="B10" s="5" t="s">
        <v>7</v>
      </c>
      <c r="C10" s="6">
        <v>-12</v>
      </c>
      <c r="D10" s="7"/>
    </row>
    <row r="11" ht="15.75" customHeight="1">
      <c r="B11" s="5"/>
      <c r="C11" s="6"/>
      <c r="D11" s="7"/>
    </row>
    <row r="12" ht="15.75" customHeight="1">
      <c r="B12" s="9" t="s">
        <v>8</v>
      </c>
      <c r="C12" s="10"/>
      <c r="D12" s="7"/>
    </row>
    <row r="13" ht="15.75" customHeight="1">
      <c r="B13" s="11" t="s">
        <v>2</v>
      </c>
      <c r="C13" s="7">
        <f>C5</f>
        <v>150</v>
      </c>
      <c r="D13" s="7"/>
    </row>
    <row r="14" ht="15.75" customHeight="1">
      <c r="B14" s="11" t="s">
        <v>9</v>
      </c>
      <c r="C14" s="7">
        <f>C13*-C6</f>
        <v>-37.5</v>
      </c>
      <c r="D14" s="7"/>
    </row>
    <row r="15" ht="15.75" customHeight="1">
      <c r="B15" s="11" t="s">
        <v>10</v>
      </c>
      <c r="C15" s="7">
        <f>SUM(C7:C8)</f>
        <v>35</v>
      </c>
      <c r="D15" s="7"/>
    </row>
    <row r="16" ht="15.75" customHeight="1">
      <c r="B16" s="11" t="s">
        <v>6</v>
      </c>
      <c r="C16" s="7">
        <f>-C9</f>
        <v>-50</v>
      </c>
      <c r="D16" s="7"/>
    </row>
    <row r="17" ht="15.75" customHeight="1">
      <c r="B17" s="11" t="s">
        <v>7</v>
      </c>
      <c r="C17" s="7">
        <f>C10</f>
        <v>-12</v>
      </c>
      <c r="D17" s="7"/>
    </row>
    <row r="18" ht="15.75" customHeight="1">
      <c r="B18" s="12" t="s">
        <v>8</v>
      </c>
      <c r="C18" s="13">
        <f>SUM(C13:C17)</f>
        <v>85.5</v>
      </c>
      <c r="D18" s="7"/>
    </row>
    <row r="19" ht="15.75" customHeight="1">
      <c r="C19" s="7"/>
      <c r="D19" s="7"/>
    </row>
    <row r="20" ht="15.75" customHeight="1">
      <c r="C20" s="7"/>
      <c r="D20" s="7"/>
    </row>
    <row r="21" ht="15.75" customHeight="1">
      <c r="C21" s="7"/>
      <c r="D21" s="7"/>
    </row>
    <row r="22" ht="15.75" customHeight="1">
      <c r="C22" s="7"/>
      <c r="D22" s="7"/>
    </row>
    <row r="23" ht="15.75" customHeight="1">
      <c r="C23" s="7"/>
      <c r="D23" s="7"/>
    </row>
    <row r="24" ht="15.75" customHeight="1">
      <c r="C24" s="7"/>
      <c r="D24" s="7"/>
    </row>
    <row r="25" ht="15.75" customHeight="1">
      <c r="C25" s="7"/>
      <c r="D25" s="7"/>
    </row>
    <row r="26" ht="15.75" customHeight="1">
      <c r="C26" s="7"/>
      <c r="D26" s="7"/>
    </row>
    <row r="27" ht="15.75" customHeight="1">
      <c r="C27" s="7"/>
      <c r="D27" s="7"/>
    </row>
    <row r="28" ht="15.75" customHeight="1">
      <c r="C28" s="7"/>
      <c r="D28" s="7"/>
    </row>
    <row r="29" ht="15.75" customHeight="1">
      <c r="C29" s="7"/>
      <c r="D29" s="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E19" sqref="E19"/>
    </sheetView>
  </sheetViews>
  <sheetFormatPr defaultColWidth="11.33203" defaultRowHeight="15" customHeight="1"/>
  <cols>
    <col min="1" max="1" width="10.55469" customWidth="1"/>
    <col min="2" max="2" width="15.66406" customWidth="1"/>
    <col min="3" max="3" width="11.33203" customWidth="1"/>
    <col min="4" max="26" width="10.55469" customWidth="1"/>
  </cols>
  <sheetData>
    <row r="1" ht="15.75" customHeight="1"/>
    <row r="2" ht="15.75" customHeight="1">
      <c r="B2" s="2" t="s">
        <v>11</v>
      </c>
      <c r="C2" s="3"/>
    </row>
    <row r="3" ht="15.75" customHeight="1"/>
    <row r="4" ht="15.75" customHeight="1">
      <c r="B4" s="5" t="s">
        <v>12</v>
      </c>
      <c r="C4" s="14">
        <v>175</v>
      </c>
    </row>
    <row r="5" ht="15.75" customHeight="1">
      <c r="B5" s="5" t="s">
        <v>13</v>
      </c>
      <c r="C5" s="14">
        <v>150</v>
      </c>
    </row>
    <row r="6" ht="15.75" customHeight="1">
      <c r="B6" s="5" t="s">
        <v>14</v>
      </c>
      <c r="C6" s="8">
        <v>0.050000000000000003</v>
      </c>
    </row>
    <row r="7" ht="15.75" customHeight="1">
      <c r="B7" s="5" t="s">
        <v>15</v>
      </c>
      <c r="C7" s="8">
        <v>0.29999999999999999</v>
      </c>
    </row>
    <row r="8" ht="15.75" customHeight="1">
      <c r="B8" s="5" t="s">
        <v>16</v>
      </c>
      <c r="C8" s="8">
        <v>0.02</v>
      </c>
    </row>
    <row r="9" ht="15.75" customHeight="1">
      <c r="B9" s="5" t="s">
        <v>17</v>
      </c>
      <c r="C9" s="14">
        <v>1.3</v>
      </c>
    </row>
    <row r="10" ht="15.75" customHeight="1">
      <c r="B10" s="5" t="s">
        <v>18</v>
      </c>
      <c r="C10" s="8">
        <v>0.080000000000000002</v>
      </c>
    </row>
    <row r="11" ht="15.75" customHeight="1">
      <c r="B11" s="15" t="s">
        <v>19</v>
      </c>
      <c r="C11" s="16">
        <f>C8+C9*(C10-C8)</f>
        <v>0.098000000000000004</v>
      </c>
    </row>
    <row r="12" ht="15.75" customHeight="1"/>
    <row r="13" ht="15.75" customHeight="1">
      <c r="B13" s="5" t="s">
        <v>20</v>
      </c>
      <c r="C13" s="17">
        <f>C4/SUM(C4:C5)</f>
        <v>0.53846153846153799</v>
      </c>
    </row>
    <row r="14" ht="15.75" customHeight="1">
      <c r="B14" s="5" t="s">
        <v>21</v>
      </c>
      <c r="C14" s="17">
        <f>C5/SUM(C4:C5)</f>
        <v>0.46153846153846201</v>
      </c>
    </row>
    <row r="15" ht="15.75" customHeight="1">
      <c r="B15" s="12" t="s">
        <v>22</v>
      </c>
      <c r="C15" s="18">
        <f>C13*C11+C14*C6*(1-C7)</f>
        <v>0.068923076923076892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H16" sqref="H16"/>
    </sheetView>
  </sheetViews>
  <sheetFormatPr defaultColWidth="11.33203" defaultRowHeight="15" customHeight="1"/>
  <cols>
    <col min="1" max="1" width="10.55469" customWidth="1"/>
    <col min="2" max="2" width="23.44141" customWidth="1"/>
    <col min="3" max="6" width="10.55469" customWidth="1"/>
    <col min="7" max="7" width="11.66406" customWidth="1"/>
    <col min="8" max="26" width="10.55469" customWidth="1"/>
  </cols>
  <sheetData>
    <row r="1" ht="15.75" customHeight="1"/>
    <row r="2" ht="16.5" customHeight="1">
      <c r="B2" s="19" t="s">
        <v>23</v>
      </c>
      <c r="C2" s="20"/>
      <c r="D2" s="20"/>
      <c r="E2" s="20"/>
      <c r="F2" s="20"/>
      <c r="G2" s="20"/>
      <c r="H2" s="3"/>
    </row>
    <row r="3" ht="15.75" customHeight="1"/>
    <row r="4" ht="15.75" customHeight="1">
      <c r="B4" s="4" t="s">
        <v>1</v>
      </c>
      <c r="C4" s="4"/>
    </row>
    <row r="5" ht="15.75" customHeight="1">
      <c r="B5" s="5" t="s">
        <v>22</v>
      </c>
      <c r="C5" s="8">
        <v>0.10000000000000001</v>
      </c>
    </row>
    <row r="6" ht="15.75" customHeight="1">
      <c r="B6" s="5" t="s">
        <v>24</v>
      </c>
      <c r="C6" s="21">
        <v>0.025000000000000001</v>
      </c>
    </row>
    <row r="7" ht="15.75" customHeight="1">
      <c r="B7" s="5" t="s">
        <v>25</v>
      </c>
      <c r="C7" s="22">
        <v>7</v>
      </c>
    </row>
    <row r="8" ht="15.75" customHeight="1"/>
    <row r="9" ht="15.75" customHeight="1">
      <c r="B9" s="23" t="s">
        <v>26</v>
      </c>
      <c r="C9" s="23">
        <v>0</v>
      </c>
      <c r="D9" s="23">
        <v>1</v>
      </c>
      <c r="E9" s="23">
        <v>2</v>
      </c>
      <c r="F9" s="23">
        <v>3</v>
      </c>
      <c r="G9" s="23">
        <v>4</v>
      </c>
      <c r="H9" s="23">
        <v>5</v>
      </c>
    </row>
    <row r="10" ht="15.75" customHeight="1">
      <c r="B10" s="5" t="s">
        <v>27</v>
      </c>
      <c r="D10" s="14">
        <v>100</v>
      </c>
      <c r="E10" s="14">
        <v>125</v>
      </c>
      <c r="F10" s="14">
        <v>135</v>
      </c>
      <c r="G10" s="14">
        <v>140</v>
      </c>
      <c r="H10" s="14">
        <v>142</v>
      </c>
    </row>
    <row r="11" ht="15.75" customHeight="1">
      <c r="B11" s="5" t="s">
        <v>28</v>
      </c>
      <c r="D11" s="14">
        <v>50</v>
      </c>
      <c r="E11" s="14">
        <v>60</v>
      </c>
      <c r="F11" s="14">
        <v>65</v>
      </c>
      <c r="G11" s="14">
        <v>70</v>
      </c>
      <c r="H11" s="14">
        <v>72</v>
      </c>
    </row>
    <row r="12" ht="15.75" customHeight="1"/>
    <row r="13" ht="15.75" customHeight="1">
      <c r="G13" s="24" t="s">
        <v>29</v>
      </c>
      <c r="H13" s="25">
        <f>H11*(1+C6)/(C5-C6)</f>
        <v>984</v>
      </c>
    </row>
    <row r="14" ht="15.75" customHeight="1">
      <c r="F14" s="4"/>
      <c r="G14" s="26" t="s">
        <v>30</v>
      </c>
      <c r="H14" s="27">
        <f>H10*C7</f>
        <v>994</v>
      </c>
    </row>
    <row r="15" ht="15.75" customHeight="1">
      <c r="G15" s="24" t="s">
        <v>31</v>
      </c>
      <c r="H15" s="25">
        <f>AVERAGE(H13:H14)</f>
        <v>989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C16" sqref="C16"/>
    </sheetView>
  </sheetViews>
  <sheetFormatPr defaultColWidth="11.33203" defaultRowHeight="15" customHeight="1"/>
  <cols>
    <col min="1" max="1" width="10.55469" customWidth="1"/>
    <col min="2" max="2" width="14.66406" customWidth="1"/>
    <col min="3" max="26" width="10.55469" customWidth="1"/>
  </cols>
  <sheetData>
    <row r="1" ht="15.75" customHeight="1"/>
    <row r="2" ht="15.75" customHeight="1">
      <c r="B2" s="2" t="s">
        <v>32</v>
      </c>
      <c r="C2" s="20"/>
      <c r="D2" s="20"/>
      <c r="E2" s="20"/>
      <c r="F2" s="20"/>
      <c r="G2" s="20"/>
      <c r="H2" s="3"/>
    </row>
    <row r="3" ht="15.75" customHeight="1"/>
    <row r="4" ht="15.75" customHeight="1">
      <c r="B4" s="4" t="s">
        <v>33</v>
      </c>
      <c r="C4" s="4"/>
    </row>
    <row r="5" ht="15.75" customHeight="1">
      <c r="B5" s="5" t="s">
        <v>22</v>
      </c>
      <c r="C5" s="8">
        <v>0.074999999999999997</v>
      </c>
    </row>
    <row r="6" ht="15.75" customHeight="1"/>
    <row r="7" ht="15.75" customHeight="1">
      <c r="B7" s="23" t="s">
        <v>26</v>
      </c>
      <c r="C7" s="23">
        <v>0</v>
      </c>
      <c r="D7" s="23">
        <v>1</v>
      </c>
      <c r="E7" s="23">
        <v>2</v>
      </c>
      <c r="F7" s="23">
        <v>3</v>
      </c>
      <c r="G7" s="23">
        <v>4</v>
      </c>
      <c r="H7" s="23">
        <v>5</v>
      </c>
    </row>
    <row r="8" ht="15.75" customHeight="1">
      <c r="B8" s="5" t="s">
        <v>28</v>
      </c>
      <c r="D8" s="14">
        <v>100</v>
      </c>
      <c r="E8" s="14">
        <v>100</v>
      </c>
      <c r="F8" s="14">
        <v>100</v>
      </c>
      <c r="G8" s="14">
        <v>100</v>
      </c>
      <c r="H8" s="14">
        <v>100</v>
      </c>
    </row>
    <row r="9" ht="15.75" customHeight="1">
      <c r="B9" s="5" t="s">
        <v>34</v>
      </c>
      <c r="D9" s="14"/>
      <c r="E9" s="14"/>
      <c r="F9" s="14"/>
      <c r="G9" s="14"/>
      <c r="H9" s="14">
        <v>800</v>
      </c>
    </row>
    <row r="10" ht="15.75" customHeight="1">
      <c r="B10" s="15" t="s">
        <v>35</v>
      </c>
      <c r="C10" s="15"/>
      <c r="D10" s="28">
        <f t="shared" ref="D10:H10" si="0">1/(1+$C$5)^D7</f>
        <v>0.93023255813953498</v>
      </c>
      <c r="E10" s="28">
        <f t="shared" si="0"/>
        <v>0.86533261222282298</v>
      </c>
      <c r="F10" s="28">
        <f t="shared" si="0"/>
        <v>0.80496056950960304</v>
      </c>
      <c r="G10" s="28">
        <f t="shared" si="0"/>
        <v>0.74880052977637501</v>
      </c>
      <c r="H10" s="28">
        <f t="shared" si="0"/>
        <v>0.69655863235011595</v>
      </c>
    </row>
    <row r="11" ht="15.75" customHeight="1"/>
    <row r="12" ht="15.75" customHeight="1">
      <c r="B12" s="15" t="s">
        <v>36</v>
      </c>
      <c r="C12" s="15"/>
      <c r="D12" s="29">
        <f t="shared" ref="D12:H12" si="1">D10*D8</f>
        <v>93.023255813953497</v>
      </c>
      <c r="E12" s="29">
        <f t="shared" si="1"/>
        <v>86.533261222282306</v>
      </c>
      <c r="F12" s="29">
        <f t="shared" si="1"/>
        <v>80.496056950960295</v>
      </c>
      <c r="G12" s="29">
        <f t="shared" si="1"/>
        <v>74.880052977637504</v>
      </c>
      <c r="H12" s="29">
        <f t="shared" si="1"/>
        <v>69.655863235011594</v>
      </c>
    </row>
    <row r="13" ht="15.75" customHeight="1">
      <c r="B13" s="15" t="s">
        <v>37</v>
      </c>
      <c r="C13" s="15"/>
      <c r="D13" s="29"/>
      <c r="E13" s="29"/>
      <c r="F13" s="29"/>
      <c r="G13" s="29"/>
      <c r="H13" s="29">
        <f>H10*H9</f>
        <v>557.24690588009298</v>
      </c>
    </row>
    <row r="14" ht="15.75" customHeight="1">
      <c r="B14" s="4"/>
      <c r="C14" s="4"/>
    </row>
    <row r="15" ht="15.75" customHeight="1">
      <c r="B15" s="30" t="s">
        <v>38</v>
      </c>
      <c r="C15" s="31">
        <f>SUM(D12:H13)</f>
        <v>961.83539607993816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C14" sqref="C14"/>
    </sheetView>
  </sheetViews>
  <sheetFormatPr defaultColWidth="11.33203" defaultRowHeight="15" customHeight="1"/>
  <cols>
    <col min="1" max="1" width="10.55469" customWidth="1"/>
    <col min="2" max="2" width="28" customWidth="1"/>
    <col min="3" max="26" width="10.55469" customWidth="1"/>
  </cols>
  <sheetData>
    <row r="1" ht="15.75" customHeight="1"/>
    <row r="2" ht="15.75" customHeight="1"/>
    <row r="3" ht="15.75" customHeight="1">
      <c r="B3" s="2" t="s">
        <v>39</v>
      </c>
      <c r="C3" s="3"/>
    </row>
    <row r="4" ht="15.75" customHeight="1"/>
    <row r="5" ht="15.75" customHeight="1">
      <c r="B5" s="5" t="s">
        <v>38</v>
      </c>
      <c r="C5" s="14">
        <v>2500</v>
      </c>
    </row>
    <row r="6" ht="15.75" customHeight="1">
      <c r="B6" s="5" t="s">
        <v>40</v>
      </c>
      <c r="C6" s="14">
        <v>50</v>
      </c>
    </row>
    <row r="7" ht="15.75" customHeight="1">
      <c r="B7" s="5" t="s">
        <v>41</v>
      </c>
      <c r="C7" s="14">
        <v>250</v>
      </c>
    </row>
    <row r="8" ht="15.75" customHeight="1">
      <c r="B8" s="5" t="s">
        <v>42</v>
      </c>
      <c r="C8" s="14">
        <v>350</v>
      </c>
    </row>
    <row r="9" ht="15.75" customHeight="1">
      <c r="B9" s="5" t="s">
        <v>43</v>
      </c>
      <c r="C9" s="14">
        <v>1200</v>
      </c>
    </row>
    <row r="10" ht="15.75" customHeight="1">
      <c r="B10" s="12" t="s">
        <v>44</v>
      </c>
      <c r="C10" s="32">
        <f>C5+SUM(C6:C7)-SUM(C8:C9)</f>
        <v>1250</v>
      </c>
    </row>
    <row r="11" ht="15.75" customHeight="1"/>
    <row r="12" ht="15.75" customHeight="1">
      <c r="B12" s="5" t="s">
        <v>45</v>
      </c>
      <c r="C12" s="14">
        <v>150</v>
      </c>
    </row>
    <row r="13" ht="15.75" customHeight="1">
      <c r="B13" s="12" t="s">
        <v>46</v>
      </c>
      <c r="C13" s="33">
        <f>C10/C12</f>
        <v>8.3333333333333393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 topLeftCell="A14">
      <selection activeCell="C49" sqref="C49"/>
    </sheetView>
  </sheetViews>
  <sheetFormatPr defaultColWidth="11.33203" defaultRowHeight="15" customHeight="1"/>
  <cols>
    <col min="1" max="1" width="6.664063" customWidth="1"/>
    <col min="2" max="2" width="31.10938" customWidth="1"/>
    <col min="3" max="4" width="10.55469" customWidth="1"/>
    <col min="5" max="5" width="13.10938" customWidth="1"/>
    <col min="6" max="26" width="10.55469" customWidth="1"/>
  </cols>
  <sheetData>
    <row r="1" ht="15.75" customHeight="1"/>
    <row r="2" ht="15.75" customHeight="1">
      <c r="B2" s="2" t="s">
        <v>47</v>
      </c>
      <c r="C2" s="20"/>
      <c r="D2" s="20"/>
      <c r="E2" s="20"/>
      <c r="F2" s="20"/>
      <c r="G2" s="20"/>
      <c r="H2" s="3"/>
    </row>
    <row r="3" ht="15.75" customHeight="1">
      <c r="A3" s="34"/>
      <c r="B3" s="35"/>
      <c r="C3" s="35"/>
      <c r="D3" s="35"/>
      <c r="E3" s="35"/>
      <c r="F3" s="35"/>
      <c r="G3" s="35"/>
      <c r="H3" s="35"/>
      <c r="I3" s="34"/>
    </row>
    <row r="4" ht="15.75" customHeight="1">
      <c r="B4" s="4" t="s">
        <v>48</v>
      </c>
      <c r="C4" s="4"/>
      <c r="E4" s="4" t="s">
        <v>49</v>
      </c>
      <c r="F4" s="4"/>
    </row>
    <row r="5" ht="15.75" customHeight="1">
      <c r="B5" s="5" t="s">
        <v>24</v>
      </c>
      <c r="C5" s="36">
        <v>0.017000000000000001</v>
      </c>
      <c r="E5" s="5" t="s">
        <v>17</v>
      </c>
      <c r="F5" s="37">
        <v>1.3</v>
      </c>
    </row>
    <row r="6" ht="15.75" customHeight="1">
      <c r="B6" s="5" t="s">
        <v>25</v>
      </c>
      <c r="C6" s="22">
        <v>7</v>
      </c>
      <c r="E6" s="5" t="s">
        <v>18</v>
      </c>
      <c r="F6" s="8">
        <v>0.10000000000000001</v>
      </c>
    </row>
    <row r="7" ht="15.75" customHeight="1">
      <c r="B7" s="5" t="s">
        <v>14</v>
      </c>
      <c r="C7" s="8">
        <v>0.050000000000000003</v>
      </c>
      <c r="E7" s="38" t="s">
        <v>12</v>
      </c>
      <c r="F7" s="6">
        <v>17500</v>
      </c>
    </row>
    <row r="8" ht="15.75" customHeight="1">
      <c r="B8" s="5" t="s">
        <v>50</v>
      </c>
      <c r="C8" s="8">
        <v>0.25</v>
      </c>
      <c r="E8" s="38" t="s">
        <v>13</v>
      </c>
      <c r="F8" s="6">
        <v>15000</v>
      </c>
      <c r="J8" s="38"/>
      <c r="K8" s="14"/>
    </row>
    <row r="9" ht="15.75" customHeight="1">
      <c r="B9" s="5" t="s">
        <v>16</v>
      </c>
      <c r="C9" s="36">
        <v>0.014999999999999999</v>
      </c>
      <c r="E9" s="5"/>
      <c r="F9" s="5"/>
      <c r="J9" s="38"/>
      <c r="K9" s="14"/>
    </row>
    <row r="10" ht="15.75" customHeight="1">
      <c r="C10" s="36"/>
      <c r="J10" s="38"/>
      <c r="K10" s="14"/>
    </row>
    <row r="11" ht="15.75" customHeight="1">
      <c r="J11" s="38"/>
      <c r="K11" s="14"/>
    </row>
    <row r="12" ht="15.75" customHeight="1">
      <c r="A12" s="11"/>
      <c r="B12" s="39" t="s">
        <v>26</v>
      </c>
      <c r="C12" s="23">
        <v>0</v>
      </c>
      <c r="D12" s="23">
        <v>1</v>
      </c>
      <c r="E12" s="23">
        <v>2</v>
      </c>
      <c r="F12" s="23">
        <v>3</v>
      </c>
      <c r="G12" s="23">
        <v>4</v>
      </c>
      <c r="H12" s="23">
        <v>5</v>
      </c>
      <c r="J12" s="38"/>
      <c r="K12" s="14"/>
    </row>
    <row r="13" ht="15.75" customHeight="1">
      <c r="A13" s="11"/>
      <c r="B13" s="40"/>
      <c r="C13" s="41"/>
      <c r="D13" s="41"/>
      <c r="E13" s="41"/>
      <c r="F13" s="41"/>
      <c r="G13" s="41"/>
      <c r="H13" s="41"/>
      <c r="I13" s="5"/>
      <c r="J13" s="38"/>
      <c r="K13" s="14"/>
    </row>
    <row r="14" ht="15.75" customHeight="1">
      <c r="B14" s="9" t="s">
        <v>51</v>
      </c>
      <c r="J14" s="38"/>
      <c r="K14" s="8"/>
    </row>
    <row r="15" ht="15.75" customHeight="1">
      <c r="B15" s="11" t="s">
        <v>2</v>
      </c>
      <c r="C15" s="7"/>
      <c r="D15" s="6">
        <v>5000</v>
      </c>
      <c r="E15" s="6">
        <v>5200</v>
      </c>
      <c r="F15" s="6">
        <v>5400</v>
      </c>
      <c r="G15" s="6">
        <v>5500</v>
      </c>
      <c r="H15" s="6">
        <v>5500</v>
      </c>
    </row>
    <row r="16" ht="15.75" customHeight="1">
      <c r="B16" s="11" t="s">
        <v>9</v>
      </c>
      <c r="C16" s="7"/>
      <c r="D16" s="42">
        <f t="shared" ref="D16:H16" si="0">D15*-$C$8</f>
        <v>-1250</v>
      </c>
      <c r="E16" s="42">
        <f t="shared" si="0"/>
        <v>-1300</v>
      </c>
      <c r="F16" s="42">
        <f t="shared" si="0"/>
        <v>-1350</v>
      </c>
      <c r="G16" s="42">
        <f t="shared" si="0"/>
        <v>-1375</v>
      </c>
      <c r="H16" s="42">
        <f t="shared" si="0"/>
        <v>-1375</v>
      </c>
    </row>
    <row r="17" ht="15.75" customHeight="1">
      <c r="B17" s="11" t="s">
        <v>10</v>
      </c>
      <c r="C17" s="7"/>
      <c r="D17" s="6">
        <v>325</v>
      </c>
      <c r="E17" s="6">
        <v>330</v>
      </c>
      <c r="F17" s="6">
        <v>330</v>
      </c>
      <c r="G17" s="6">
        <v>320</v>
      </c>
      <c r="H17" s="6">
        <v>320</v>
      </c>
    </row>
    <row r="18" ht="15.75" customHeight="1">
      <c r="B18" s="11" t="s">
        <v>6</v>
      </c>
      <c r="C18" s="7"/>
      <c r="D18" s="6">
        <v>-1550</v>
      </c>
      <c r="E18" s="6">
        <v>-1550</v>
      </c>
      <c r="F18" s="6">
        <v>-1500</v>
      </c>
      <c r="G18" s="6">
        <v>-1500</v>
      </c>
      <c r="H18" s="6">
        <v>-1500</v>
      </c>
    </row>
    <row r="19" ht="15.75" customHeight="1">
      <c r="B19" s="11" t="s">
        <v>52</v>
      </c>
      <c r="C19" s="7"/>
      <c r="D19" s="6">
        <v>-180</v>
      </c>
      <c r="E19" s="6">
        <v>-170</v>
      </c>
      <c r="F19" s="6">
        <v>-160</v>
      </c>
      <c r="G19" s="6">
        <v>-150</v>
      </c>
      <c r="H19" s="6">
        <v>-145</v>
      </c>
    </row>
    <row r="20" ht="15.75" customHeight="1">
      <c r="B20" s="43" t="s">
        <v>28</v>
      </c>
      <c r="C20" s="44"/>
      <c r="D20" s="45">
        <f t="shared" ref="D20:H20" si="1">SUM(D15:D19)</f>
        <v>2345</v>
      </c>
      <c r="E20" s="45">
        <f t="shared" si="1"/>
        <v>2510</v>
      </c>
      <c r="F20" s="45">
        <f t="shared" si="1"/>
        <v>2720</v>
      </c>
      <c r="G20" s="45">
        <f t="shared" si="1"/>
        <v>2795</v>
      </c>
      <c r="H20" s="45">
        <f t="shared" si="1"/>
        <v>2800</v>
      </c>
    </row>
    <row r="21" ht="15.75" customHeight="1">
      <c r="C21" s="7"/>
      <c r="D21" s="7"/>
      <c r="E21" s="7"/>
      <c r="F21" s="7"/>
      <c r="G21" s="7"/>
      <c r="H21" s="7"/>
    </row>
    <row r="22" ht="15.75" customHeight="1">
      <c r="B22" s="9" t="s">
        <v>22</v>
      </c>
      <c r="C22" s="46"/>
      <c r="D22" s="7"/>
      <c r="E22" s="7"/>
      <c r="F22" s="7"/>
      <c r="G22" s="7"/>
      <c r="H22" s="7"/>
    </row>
    <row r="23" ht="15.75" customHeight="1">
      <c r="B23" s="11" t="s">
        <v>19</v>
      </c>
      <c r="C23" s="47">
        <f>C9+F5*(F6-C9)</f>
        <v>0.1255</v>
      </c>
      <c r="D23" s="7"/>
      <c r="E23" s="7"/>
      <c r="F23" s="7"/>
      <c r="G23" s="7"/>
      <c r="H23" s="7"/>
    </row>
    <row r="24" ht="15.75" customHeight="1">
      <c r="B24" s="11" t="s">
        <v>53</v>
      </c>
      <c r="C24" s="47">
        <f>F8/SUM(F7:F8)</f>
        <v>0.46153846153846201</v>
      </c>
      <c r="D24" s="7"/>
      <c r="E24" s="7"/>
      <c r="F24" s="7"/>
      <c r="G24" s="7"/>
      <c r="H24" s="7"/>
    </row>
    <row r="25" ht="15.75" customHeight="1">
      <c r="B25" s="11" t="s">
        <v>54</v>
      </c>
      <c r="C25" s="47">
        <f>F7/SUM(F7:F8)</f>
        <v>0.53846153846153799</v>
      </c>
      <c r="D25" s="7"/>
      <c r="E25" s="7"/>
      <c r="F25" s="7"/>
      <c r="G25" s="7"/>
      <c r="H25" s="7"/>
    </row>
    <row r="26" ht="15.75" customHeight="1">
      <c r="B26" s="43" t="s">
        <v>22</v>
      </c>
      <c r="C26" s="48">
        <f>C25*C23+C24*C7*(1-C8)</f>
        <v>0.08488461538461535</v>
      </c>
      <c r="D26" s="7"/>
      <c r="E26" s="7"/>
      <c r="F26" s="7"/>
      <c r="G26" s="7"/>
      <c r="H26" s="7"/>
    </row>
    <row r="27" ht="15.75" customHeight="1">
      <c r="C27" s="7"/>
      <c r="D27" s="7"/>
      <c r="E27" s="7"/>
      <c r="F27" s="7"/>
      <c r="G27" s="7"/>
      <c r="H27" s="7"/>
    </row>
    <row r="28" ht="15.75" customHeight="1">
      <c r="B28" s="9" t="s">
        <v>34</v>
      </c>
      <c r="C28" s="46"/>
      <c r="D28" s="46"/>
      <c r="E28" s="46"/>
      <c r="F28" s="46"/>
      <c r="G28" s="46"/>
      <c r="H28" s="46"/>
    </row>
    <row r="29" ht="15.75" customHeight="1">
      <c r="B29" s="11" t="s">
        <v>27</v>
      </c>
      <c r="C29" s="7"/>
      <c r="D29" s="7"/>
      <c r="E29" s="7"/>
      <c r="F29" s="7"/>
      <c r="G29" s="7"/>
      <c r="H29" s="42">
        <f>SUM(H15,H17)</f>
        <v>5820</v>
      </c>
    </row>
    <row r="30" ht="15.75" customHeight="1">
      <c r="B30" s="11" t="s">
        <v>55</v>
      </c>
      <c r="C30" s="7"/>
      <c r="D30" s="7"/>
      <c r="E30" s="7"/>
      <c r="F30" s="7"/>
      <c r="G30" s="7"/>
      <c r="H30" s="42">
        <f>H29*C6</f>
        <v>40740</v>
      </c>
    </row>
    <row r="31" ht="15.75" customHeight="1">
      <c r="B31" s="11" t="s">
        <v>56</v>
      </c>
      <c r="C31" s="7"/>
      <c r="D31" s="7"/>
      <c r="E31" s="7"/>
      <c r="F31" s="7"/>
      <c r="G31" s="7"/>
      <c r="H31" s="42">
        <f>H20*(1+C5)/(C26-C5)</f>
        <v>41947.648725212501</v>
      </c>
    </row>
    <row r="32" ht="15.75" customHeight="1">
      <c r="B32" s="43" t="s">
        <v>31</v>
      </c>
      <c r="C32" s="44"/>
      <c r="D32" s="44"/>
      <c r="E32" s="44"/>
      <c r="F32" s="44"/>
      <c r="G32" s="44"/>
      <c r="H32" s="45">
        <f>AVERAGE(H30:H31)</f>
        <v>41343.824362606247</v>
      </c>
    </row>
    <row r="33" ht="15.75" customHeight="1">
      <c r="C33" s="7"/>
      <c r="D33" s="7"/>
      <c r="E33" s="7"/>
      <c r="F33" s="7"/>
      <c r="G33" s="7"/>
      <c r="H33" s="7"/>
    </row>
    <row r="34" ht="15.75" customHeight="1">
      <c r="B34" s="49" t="s">
        <v>57</v>
      </c>
      <c r="C34" s="46"/>
      <c r="D34" s="46"/>
      <c r="E34" s="46"/>
      <c r="F34" s="46"/>
      <c r="G34" s="46"/>
      <c r="H34" s="46"/>
    </row>
    <row r="35" ht="15.75" customHeight="1">
      <c r="B35" s="11" t="s">
        <v>58</v>
      </c>
      <c r="C35" s="7"/>
      <c r="D35" s="50">
        <f t="shared" ref="D35:H35" si="2">1/(1+$C$26)^D12</f>
        <v>0.92175701067111004</v>
      </c>
      <c r="E35" s="50">
        <f>1/(1+$C$26)^E12</f>
        <v>0.849635986721341</v>
      </c>
      <c r="F35" s="50">
        <f t="shared" si="2"/>
        <v>0.78315792727886202</v>
      </c>
      <c r="G35" s="50">
        <f t="shared" si="2"/>
        <v>0.72188130993194599</v>
      </c>
      <c r="H35" s="50">
        <f t="shared" si="2"/>
        <v>0.66539915830221597</v>
      </c>
    </row>
    <row r="36" ht="15.75" customHeight="1">
      <c r="B36" s="11" t="s">
        <v>36</v>
      </c>
      <c r="C36" s="7"/>
      <c r="D36" s="42">
        <f t="shared" ref="D36:H36" si="3">D20*D35</f>
        <v>2161.5201900237498</v>
      </c>
      <c r="E36" s="42">
        <f t="shared" si="3"/>
        <v>2132.5863266705701</v>
      </c>
      <c r="F36" s="42">
        <f t="shared" si="3"/>
        <v>2130.1895621985</v>
      </c>
      <c r="G36" s="42">
        <f t="shared" si="3"/>
        <v>2017.6582612597899</v>
      </c>
      <c r="H36" s="42">
        <f t="shared" si="3"/>
        <v>1863.1176432462</v>
      </c>
    </row>
    <row r="37" ht="15.75" customHeight="1">
      <c r="B37" s="11" t="s">
        <v>37</v>
      </c>
      <c r="C37" s="7"/>
      <c r="D37" s="7"/>
      <c r="E37" s="7"/>
      <c r="F37" s="7"/>
      <c r="G37" s="7"/>
      <c r="H37" s="42">
        <f>H35*H32</f>
        <v>27510.145931872801</v>
      </c>
    </row>
    <row r="38" ht="15.75" customHeight="1">
      <c r="B38" s="43" t="s">
        <v>38</v>
      </c>
      <c r="C38" s="45">
        <f>SUM(D36:H37)</f>
        <v>37815.217915271613</v>
      </c>
      <c r="D38" s="7"/>
      <c r="E38" s="7"/>
      <c r="F38" s="7"/>
      <c r="G38" s="7"/>
      <c r="H38" s="7"/>
    </row>
    <row r="39" ht="15.75" customHeight="1">
      <c r="D39" s="7"/>
      <c r="E39" s="7"/>
      <c r="F39" s="7"/>
      <c r="G39" s="7"/>
      <c r="H39" s="7"/>
    </row>
    <row r="40" ht="15.75" customHeight="1">
      <c r="B40" s="9" t="s">
        <v>39</v>
      </c>
      <c r="C40" s="46"/>
      <c r="D40" s="7"/>
      <c r="E40" s="7"/>
      <c r="F40" s="7"/>
      <c r="G40" s="7"/>
      <c r="H40" s="7"/>
    </row>
    <row r="41" ht="15.75" customHeight="1">
      <c r="B41" s="11" t="s">
        <v>40</v>
      </c>
      <c r="C41" s="6">
        <v>500</v>
      </c>
      <c r="D41" s="7"/>
      <c r="E41" s="7"/>
      <c r="F41" s="7"/>
      <c r="G41" s="7"/>
      <c r="H41" s="7"/>
    </row>
    <row r="42" ht="15.75" customHeight="1">
      <c r="B42" s="11" t="s">
        <v>41</v>
      </c>
      <c r="C42" s="6">
        <v>4500</v>
      </c>
      <c r="D42" s="7"/>
      <c r="E42" s="7"/>
      <c r="F42" s="7"/>
      <c r="G42" s="7"/>
      <c r="H42" s="7"/>
    </row>
    <row r="43" ht="15.75" customHeight="1">
      <c r="B43" s="11" t="s">
        <v>59</v>
      </c>
      <c r="C43" s="6">
        <v>3650</v>
      </c>
      <c r="D43" s="7"/>
      <c r="E43" s="7"/>
      <c r="F43" s="7"/>
      <c r="G43" s="7"/>
      <c r="H43" s="7"/>
    </row>
    <row r="44" ht="15.75" customHeight="1">
      <c r="B44" s="11" t="s">
        <v>60</v>
      </c>
      <c r="C44" s="6">
        <v>16540</v>
      </c>
      <c r="D44" s="7"/>
      <c r="E44" s="7"/>
      <c r="F44" s="7"/>
      <c r="G44" s="7"/>
      <c r="H44" s="7"/>
    </row>
    <row r="45" ht="15.75" customHeight="1">
      <c r="B45" s="43" t="s">
        <v>44</v>
      </c>
      <c r="C45" s="45">
        <f>C38+C41+C42-(C43+C44)</f>
        <v>22625.217915271613</v>
      </c>
      <c r="D45" s="7"/>
      <c r="E45" s="7"/>
      <c r="F45" s="7"/>
      <c r="G45" s="7"/>
      <c r="H45" s="7"/>
    </row>
    <row r="46" ht="15.75" customHeight="1">
      <c r="C46" s="7"/>
      <c r="D46" s="7"/>
      <c r="E46" s="7"/>
      <c r="F46" s="7"/>
      <c r="G46" s="7"/>
      <c r="H46" s="7"/>
    </row>
    <row r="47" ht="15.75" customHeight="1">
      <c r="B47" s="11" t="s">
        <v>45</v>
      </c>
      <c r="C47" s="6">
        <v>1000</v>
      </c>
      <c r="D47" s="7"/>
      <c r="E47" s="7"/>
      <c r="F47" s="7"/>
      <c r="G47" s="7"/>
      <c r="H47" s="7"/>
    </row>
    <row r="48" ht="15.75" customHeight="1">
      <c r="B48" s="43" t="s">
        <v>61</v>
      </c>
      <c r="C48" s="51">
        <f>C45/C47</f>
        <v>22.625217915271602</v>
      </c>
      <c r="D48" s="7"/>
      <c r="E48" s="7"/>
      <c r="F48" s="7"/>
      <c r="G48" s="7"/>
      <c r="H48" s="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Microsoft Office User</dc:creator>
  <cp:lastModifiedBy>DESKTOP-6JHVJSC\Jaswant</cp:lastModifiedBy>
  <dcterms:created xsi:type="dcterms:W3CDTF">2021-10-04T07:58:36Z</dcterms:created>
  <dcterms:modified xsi:type="dcterms:W3CDTF">2024-07-17T11:47:54Z</dcterms:modified>
</cp:coreProperties>
</file>