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mart_sales_analysis\"/>
    </mc:Choice>
  </mc:AlternateContent>
  <xr:revisionPtr revIDLastSave="0" documentId="13_ncr:1_{0619F169-24F0-4B60-8A66-2530E11D988E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Dmart_RetailBusiness" sheetId="1" r:id="rId1"/>
    <sheet name="EMI Calculator1" sheetId="4" r:id="rId2"/>
    <sheet name="EMI Calculator" sheetId="5" r:id="rId3"/>
    <sheet name="Index Function" sheetId="6" r:id="rId4"/>
    <sheet name="Match Function" sheetId="7" r:id="rId5"/>
    <sheet name="index match" sheetId="8" r:id="rId6"/>
    <sheet name="Dashboards" sheetId="3" r:id="rId7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8" l="1"/>
  <c r="E12" i="8"/>
  <c r="O28" i="1"/>
  <c r="O30" i="1"/>
  <c r="O29" i="1"/>
  <c r="O27" i="1"/>
  <c r="E9" i="7"/>
  <c r="F8" i="6"/>
  <c r="B7" i="5"/>
  <c r="B7" i="4"/>
  <c r="D2" i="4" s="1"/>
  <c r="O20" i="1"/>
  <c r="O21" i="1"/>
  <c r="O22" i="1"/>
  <c r="O14" i="1"/>
  <c r="O23" i="1"/>
  <c r="O17" i="1"/>
  <c r="O16" i="1"/>
  <c r="O15" i="1"/>
  <c r="O9" i="1"/>
  <c r="O7" i="1"/>
  <c r="N9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<sst xmlns="http://schemas.openxmlformats.org/spreadsheetml/2006/main" count="92158" uniqueCount="15405">
  <si>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</si>
  <si>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</si>
  <si>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</si>
  <si>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</si>
  <si>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</si>
  <si>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</si>
  <si>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</si>
  <si>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</si>
  <si>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</si>
  <si>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</si>
  <si>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</si>
  <si>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</si>
  <si>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</si>
  <si>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</si>
  <si>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</si>
  <si>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</si>
  <si>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</si>
  <si>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</si>
  <si>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</si>
  <si>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</si>
  <si>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</si>
  <si>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</si>
  <si>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</si>
  <si>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</si>
  <si>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</si>
  <si>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</si>
  <si>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</si>
  <si>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</si>
  <si>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</si>
  <si>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</si>
  <si>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</si>
  <si>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</si>
  <si>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</si>
  <si>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</si>
  <si>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</si>
  <si>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</si>
  <si>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</si>
  <si>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</si>
  <si>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</si>
  <si>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</si>
  <si>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</si>
  <si>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</si>
  <si>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</si>
  <si>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</si>
  <si>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</si>
  <si>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</si>
  <si>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</si>
  <si>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</si>
  <si>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</si>
  <si>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</si>
  <si>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</si>
  <si>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</si>
  <si>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</si>
  <si>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</si>
  <si>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</si>
  <si>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</si>
  <si>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</si>
  <si>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</si>
  <si>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</si>
  <si>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</si>
  <si>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</si>
  <si>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</si>
  <si>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</si>
  <si>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</si>
  <si>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</si>
  <si>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</si>
  <si>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</si>
  <si>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</si>
  <si>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</si>
  <si>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</si>
  <si>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</si>
  <si>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</si>
  <si>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</si>
  <si>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</si>
  <si>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</si>
  <si>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</si>
  <si>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</si>
  <si>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</si>
  <si>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</si>
  <si>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</si>
  <si>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</si>
  <si>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</si>
  <si>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</si>
  <si>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</si>
  <si>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</si>
  <si>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</si>
  <si>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</si>
  <si>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</si>
  <si>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</si>
  <si>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</si>
  <si>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</si>
  <si>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</si>
  <si>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</si>
  <si>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</si>
  <si>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</si>
  <si>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</si>
  <si>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</si>
  <si>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</si>
  <si>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</si>
  <si>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</si>
  <si>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</si>
  <si>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</si>
  <si>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</si>
  <si>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</si>
  <si>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</si>
  <si>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</si>
  <si>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</si>
  <si>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</si>
  <si>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</si>
  <si>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</si>
  <si>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</si>
  <si>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</si>
  <si>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</si>
  <si>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</si>
  <si>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</si>
  <si>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</si>
  <si>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</si>
  <si>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</si>
  <si>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</si>
  <si>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</si>
  <si>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</si>
  <si>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</si>
  <si>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</si>
  <si>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</si>
  <si>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</si>
  <si>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</si>
  <si>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</si>
  <si>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</si>
  <si>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</si>
  <si>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</si>
  <si>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</si>
  <si>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</si>
  <si>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</si>
  <si>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</si>
  <si>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</si>
  <si>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</si>
  <si>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</si>
  <si>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</si>
  <si>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</si>
  <si>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</si>
  <si>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</si>
  <si>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</si>
  <si>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</si>
  <si>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</si>
  <si>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</si>
  <si>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</si>
  <si>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</si>
  <si>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</si>
  <si>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</si>
  <si>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</si>
  <si>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</si>
  <si>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</si>
  <si>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</si>
  <si>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</si>
  <si>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</si>
  <si>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</si>
  <si>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</si>
  <si>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</si>
  <si>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</si>
  <si>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</si>
  <si>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</si>
  <si>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</si>
  <si>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</si>
  <si>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</si>
  <si>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</si>
  <si>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</si>
  <si>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</si>
  <si>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</si>
  <si>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</si>
  <si>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</si>
  <si>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</si>
  <si>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</si>
  <si>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</si>
  <si>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</si>
  <si>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</si>
  <si>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</si>
  <si>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</si>
  <si>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</si>
  <si>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</si>
  <si>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</si>
  <si>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</si>
  <si>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</si>
  <si>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</si>
  <si>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</si>
  <si>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</si>
  <si>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</si>
  <si>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</si>
  <si>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</si>
  <si>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</si>
  <si>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</si>
  <si>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</si>
  <si>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</si>
  <si>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</si>
  <si>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</si>
  <si>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</si>
  <si>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</si>
  <si>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</si>
  <si>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</si>
  <si>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</si>
  <si>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</si>
  <si>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</si>
  <si>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</si>
  <si>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</si>
  <si>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</si>
  <si>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</si>
  <si>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</si>
  <si>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</si>
  <si>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</si>
  <si>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</si>
  <si>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</si>
  <si>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</si>
  <si>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</si>
  <si>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</si>
  <si>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</si>
  <si>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</si>
  <si>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</si>
  <si>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</si>
  <si>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</si>
  <si>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</si>
  <si>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</si>
  <si>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</si>
  <si>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</si>
  <si>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</si>
  <si>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</si>
  <si>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</si>
  <si>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</si>
  <si>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</si>
  <si>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</si>
  <si>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</si>
  <si>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</si>
  <si>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</si>
  <si>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</si>
  <si>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</si>
  <si>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</si>
  <si>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</si>
  <si>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</si>
  <si>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</si>
  <si>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</si>
  <si>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</si>
  <si>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</si>
  <si>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</si>
  <si>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</si>
  <si>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</si>
  <si>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</si>
  <si>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</si>
  <si>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</si>
  <si>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</si>
  <si>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</si>
  <si>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</si>
  <si>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</si>
  <si>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</si>
  <si>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</si>
  <si>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</si>
  <si>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</si>
  <si>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</si>
  <si>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</si>
  <si>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</si>
  <si>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</si>
  <si>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</si>
  <si>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</si>
  <si>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</si>
  <si>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</si>
  <si>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</si>
  <si>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</si>
  <si>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</si>
  <si>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</si>
  <si>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</si>
  <si>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</si>
  <si>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</si>
  <si>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</si>
  <si>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</si>
  <si>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</si>
  <si>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</si>
  <si>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</si>
  <si>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</si>
  <si>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</si>
  <si>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</si>
  <si>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</si>
  <si>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</si>
  <si>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</si>
  <si>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</si>
  <si>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</si>
  <si>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</si>
  <si>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</si>
  <si>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</si>
  <si>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</si>
  <si>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</si>
  <si>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</si>
  <si>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</si>
  <si>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</si>
  <si>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</si>
  <si>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</si>
  <si>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</si>
  <si>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</si>
  <si>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</si>
  <si>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</si>
  <si>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</si>
  <si>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</si>
  <si>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</si>
  <si>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</si>
  <si>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</si>
  <si>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</si>
  <si>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</si>
  <si>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</si>
  <si>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</si>
  <si>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</si>
  <si>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</si>
  <si>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</si>
  <si>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</si>
  <si>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</si>
  <si>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</si>
  <si>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</si>
  <si>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</si>
  <si>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</si>
  <si>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</si>
  <si>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</si>
  <si>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</si>
  <si>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</si>
  <si>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</si>
  <si>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</si>
  <si>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</si>
  <si>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</si>
  <si>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</si>
  <si>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</si>
  <si>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</si>
  <si>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</si>
  <si>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</si>
  <si>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</si>
  <si>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</si>
  <si>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</si>
  <si>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</si>
  <si>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</si>
  <si>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</si>
  <si>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</si>
  <si>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</si>
  <si>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</si>
  <si>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</si>
  <si>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</si>
  <si>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</si>
  <si>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</si>
  <si>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</si>
  <si>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</si>
  <si>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</si>
  <si>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</si>
  <si>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</si>
  <si>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</si>
  <si>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</si>
  <si>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</si>
  <si>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</si>
  <si>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</si>
  <si>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</si>
  <si>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</si>
  <si>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</si>
  <si>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</si>
  <si>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</si>
  <si>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</si>
  <si>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</si>
  <si>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</si>
  <si>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</si>
  <si>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</si>
  <si>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</si>
  <si>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</si>
  <si>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</si>
  <si>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</si>
  <si>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</si>
  <si>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</si>
  <si>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</si>
  <si>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</si>
  <si>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</si>
  <si>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</si>
  <si>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</si>
  <si>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</si>
  <si>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</si>
  <si>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</si>
  <si>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</si>
  <si>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</si>
  <si>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</si>
  <si>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</si>
  <si>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</si>
  <si>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</si>
  <si>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</si>
  <si>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</si>
  <si>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</si>
  <si>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</si>
  <si>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</si>
  <si>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</si>
  <si>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</si>
  <si>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</si>
  <si>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</si>
  <si>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</si>
  <si>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</si>
  <si>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</si>
  <si>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</si>
  <si>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</si>
  <si>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</si>
  <si>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</si>
  <si>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</si>
  <si>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</si>
  <si>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</si>
  <si>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</si>
  <si>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</si>
  <si>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</si>
  <si>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</si>
  <si>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</si>
  <si>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</si>
  <si>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</si>
  <si>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</si>
  <si>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</si>
  <si>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</si>
  <si>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</si>
  <si>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</si>
  <si>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</si>
  <si>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</si>
  <si>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</si>
  <si>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</si>
  <si>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</si>
  <si>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</si>
  <si>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</si>
  <si>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</si>
  <si>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</si>
  <si>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</si>
  <si>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</si>
  <si>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</si>
  <si>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</si>
  <si>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</si>
  <si>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</si>
  <si>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</si>
  <si>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</si>
  <si>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</si>
  <si>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</si>
  <si>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</si>
  <si>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</si>
  <si>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</si>
  <si>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</si>
  <si>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</si>
  <si>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</si>
  <si>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</si>
  <si>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</si>
  <si>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</si>
  <si>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</si>
  <si>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</si>
  <si>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</si>
  <si>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</si>
  <si>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</si>
  <si>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</si>
  <si>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</si>
  <si>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</si>
  <si>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</si>
  <si>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</si>
  <si>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</si>
  <si>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</si>
  <si>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</si>
  <si>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</si>
  <si>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</si>
  <si>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</si>
  <si>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</si>
  <si>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</si>
  <si>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</si>
  <si>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</si>
  <si>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</si>
  <si>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</si>
  <si>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</si>
  <si>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</si>
  <si>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</si>
  <si>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</si>
  <si>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</si>
  <si>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</si>
  <si>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</si>
  <si>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</si>
  <si>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</si>
  <si>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</si>
  <si>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</si>
  <si>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</si>
  <si>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</si>
  <si>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</si>
  <si>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</si>
  <si>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</si>
  <si>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</si>
  <si>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</si>
  <si>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</si>
  <si>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</si>
  <si>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</si>
  <si>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</si>
  <si>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</si>
  <si>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</si>
  <si>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</si>
  <si>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</si>
  <si>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</si>
  <si>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</si>
  <si>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</si>
  <si>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</si>
  <si>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</si>
  <si>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</si>
  <si>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</si>
  <si>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</si>
  <si>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</si>
  <si>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</si>
  <si>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</si>
  <si>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</si>
  <si>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</si>
  <si>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</si>
  <si>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</si>
  <si>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</si>
  <si>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</si>
  <si>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</si>
  <si>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</si>
  <si>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</si>
  <si>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</si>
  <si>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</si>
  <si>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</si>
  <si>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</si>
  <si>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</si>
  <si>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</si>
  <si>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</si>
  <si>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</si>
  <si>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</si>
  <si>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</si>
  <si>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</si>
  <si>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</si>
  <si>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</si>
  <si>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</si>
  <si>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</si>
  <si>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</si>
  <si>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</si>
  <si>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</si>
  <si>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</si>
  <si>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</si>
  <si>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</si>
  <si>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</si>
  <si>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</si>
  <si>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</si>
  <si>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</si>
  <si>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</si>
  <si>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</si>
  <si>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</si>
  <si>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</si>
  <si>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</si>
  <si>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</si>
  <si>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</si>
  <si>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</si>
  <si>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</si>
  <si>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</si>
  <si>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</si>
  <si>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</si>
  <si>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</si>
  <si>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</si>
  <si>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</si>
  <si>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</si>
  <si>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</si>
  <si>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</si>
  <si>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</si>
  <si>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</si>
  <si>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</si>
  <si>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</si>
  <si>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</si>
  <si>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</si>
  <si>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</si>
  <si>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</si>
  <si>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</si>
  <si>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</si>
  <si>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</si>
  <si>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</si>
  <si>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</si>
  <si>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</si>
  <si>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</si>
  <si>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</si>
  <si>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</si>
  <si>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</si>
  <si>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</si>
  <si>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</si>
  <si>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</si>
  <si>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</si>
  <si>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</si>
  <si>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</si>
  <si>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</si>
  <si>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</si>
  <si>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</si>
  <si>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</si>
  <si>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</si>
  <si>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</si>
  <si>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</si>
  <si>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</si>
  <si>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</si>
  <si>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</si>
  <si>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</si>
  <si>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</si>
  <si>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</si>
  <si>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</si>
  <si>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</si>
  <si>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</si>
  <si>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</si>
  <si>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</si>
  <si>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</si>
  <si>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</si>
  <si>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</si>
  <si>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</si>
  <si>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</si>
  <si>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</si>
  <si>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</si>
  <si>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</si>
  <si>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</si>
  <si>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</si>
  <si>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</si>
  <si>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</si>
  <si>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</si>
  <si>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</si>
  <si>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</si>
  <si>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</si>
  <si>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</si>
  <si>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</si>
  <si>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</si>
  <si>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</si>
  <si>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</si>
  <si>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</si>
  <si>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</si>
  <si>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</si>
  <si>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</si>
  <si>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</si>
  <si>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</si>
  <si>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</si>
  <si>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</si>
  <si>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</si>
  <si>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</si>
  <si>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</si>
  <si>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</si>
  <si>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</si>
  <si>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</si>
  <si>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</si>
  <si>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</si>
  <si>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</si>
  <si>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</si>
  <si>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</si>
  <si>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</si>
  <si>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</si>
  <si>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</si>
  <si>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</si>
  <si>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</si>
  <si>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</si>
  <si>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</si>
  <si>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</si>
  <si>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</si>
  <si>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</si>
  <si>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</si>
  <si>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</si>
  <si>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</si>
  <si>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</si>
  <si>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</si>
  <si>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</si>
  <si>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</si>
  <si>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</si>
  <si>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</si>
  <si>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</si>
  <si>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</si>
  <si>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</si>
  <si>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</si>
  <si>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</si>
  <si>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</si>
  <si>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</si>
  <si>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</si>
  <si>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</si>
  <si>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</si>
  <si>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</si>
  <si>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</si>
  <si>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</si>
  <si>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</si>
  <si>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</si>
  <si>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</si>
  <si>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</si>
  <si>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</si>
  <si>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</si>
  <si>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</si>
  <si>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</si>
  <si>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</si>
  <si>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</si>
  <si>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</si>
  <si>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</si>
  <si>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</si>
  <si>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</si>
  <si>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</si>
  <si>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</si>
  <si>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</si>
  <si>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</si>
  <si>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</si>
  <si>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</si>
  <si>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</si>
  <si>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</si>
  <si>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</si>
  <si>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</si>
  <si>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</si>
  <si>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</si>
  <si>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</si>
  <si>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</si>
  <si>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</si>
  <si>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</si>
  <si>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</si>
  <si>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</si>
  <si>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</si>
  <si>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</si>
  <si>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</si>
  <si>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</si>
  <si>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</si>
  <si>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</si>
  <si>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</si>
  <si>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</si>
  <si>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</si>
  <si>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</si>
  <si>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</si>
  <si>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</si>
  <si>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</si>
  <si>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</si>
  <si>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</si>
  <si>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</si>
  <si>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</si>
  <si>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</si>
  <si>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</si>
  <si>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</si>
  <si>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</si>
  <si>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</si>
  <si>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</si>
  <si>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</si>
  <si>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</si>
  <si>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</si>
  <si>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</si>
  <si>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</si>
  <si>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</si>
  <si>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</si>
  <si>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</si>
  <si>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</si>
  <si>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</si>
  <si>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</si>
  <si>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</si>
  <si>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</si>
  <si>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</si>
  <si>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</si>
  <si>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</si>
  <si>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</si>
  <si>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</si>
  <si>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</si>
  <si>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</si>
  <si>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</si>
  <si>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</si>
  <si>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</si>
  <si>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</si>
  <si>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</si>
  <si>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</si>
  <si>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</si>
  <si>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</si>
  <si>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</si>
  <si>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</si>
  <si>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</si>
  <si>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</si>
  <si>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</si>
  <si>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</si>
  <si>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</si>
  <si>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</si>
  <si>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</si>
  <si>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</si>
  <si>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</si>
  <si>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</si>
  <si>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</si>
  <si>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</si>
  <si>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</si>
  <si>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</si>
  <si>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</si>
  <si>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</si>
  <si>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</si>
  <si>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</si>
  <si>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</si>
  <si>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</si>
  <si>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</si>
  <si>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</si>
  <si>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</si>
  <si>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</si>
  <si>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</si>
  <si>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</si>
  <si>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</si>
  <si>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</si>
  <si>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</si>
  <si>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</si>
  <si>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</si>
  <si>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</si>
  <si>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</si>
  <si>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</si>
  <si>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</si>
  <si>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</si>
  <si>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</si>
  <si>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</si>
  <si>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</si>
  <si>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</si>
  <si>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</si>
  <si>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</si>
  <si>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</si>
  <si>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</si>
  <si>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</si>
  <si>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</si>
  <si>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</si>
  <si>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</si>
  <si>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</si>
  <si>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</si>
  <si>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</si>
  <si>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</si>
  <si>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</si>
  <si>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</si>
  <si>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</si>
  <si>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</si>
  <si>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</si>
  <si>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</si>
  <si>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</si>
  <si>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</si>
  <si>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</si>
  <si>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</si>
  <si>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</si>
  <si>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</si>
  <si>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</si>
  <si>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</si>
  <si>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</si>
  <si>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</si>
  <si>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</si>
  <si>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</si>
  <si>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</si>
  <si>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</si>
  <si>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</si>
  <si>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</si>
  <si>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</si>
  <si>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</si>
  <si>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</si>
  <si>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</si>
  <si>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</si>
  <si>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</si>
  <si>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</si>
  <si>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</si>
  <si>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</si>
  <si>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</si>
  <si>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</si>
  <si>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</si>
  <si>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</si>
  <si>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</si>
  <si>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</si>
  <si>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</si>
  <si>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</si>
  <si>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</si>
  <si>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</si>
  <si>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</si>
  <si>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</si>
  <si>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</si>
  <si>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</si>
  <si>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</si>
  <si>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</si>
  <si>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</si>
  <si>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</si>
  <si>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</si>
  <si>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</si>
  <si>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</si>
  <si>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</si>
  <si>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</si>
  <si>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</si>
  <si>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</si>
  <si>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</si>
  <si>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</si>
  <si>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</si>
  <si>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</si>
  <si>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</si>
  <si>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</si>
  <si>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</si>
  <si>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</si>
  <si>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</si>
  <si>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</si>
  <si>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</si>
  <si>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</si>
  <si>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</si>
  <si>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</si>
  <si>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</si>
  <si>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</si>
  <si>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</si>
  <si>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</si>
  <si>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</si>
  <si>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</si>
  <si>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</si>
  <si>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</si>
  <si>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</si>
  <si>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</si>
  <si>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</si>
  <si>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</si>
  <si>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</si>
  <si>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</si>
  <si>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</si>
  <si>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</si>
  <si>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</si>
  <si>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</si>
  <si>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</si>
  <si>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</si>
  <si>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</si>
  <si>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</si>
  <si>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</si>
  <si>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</si>
  <si>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</si>
  <si>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</si>
  <si>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</si>
  <si>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</si>
  <si>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</si>
  <si>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</si>
  <si>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</si>
  <si>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</si>
  <si>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</si>
  <si>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</si>
  <si>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</si>
  <si>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</si>
  <si>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</si>
  <si>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</si>
  <si>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</si>
  <si>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</si>
  <si>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</si>
  <si>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</si>
  <si>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</si>
  <si>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</si>
  <si>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</si>
  <si>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</si>
  <si>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</si>
  <si>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</si>
  <si>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</si>
  <si>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</si>
  <si>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</si>
  <si>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</si>
  <si>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</si>
  <si>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</si>
  <si>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</si>
  <si>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</si>
  <si>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</si>
  <si>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</si>
  <si>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</si>
  <si>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</si>
  <si>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</si>
  <si>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</si>
  <si>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</si>
  <si>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</si>
  <si>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</si>
  <si>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</si>
  <si>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</si>
  <si>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</si>
  <si>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</si>
  <si>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</si>
  <si>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</si>
  <si>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</si>
  <si>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</si>
  <si>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</si>
  <si>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</si>
  <si>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</si>
  <si>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</si>
  <si>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</si>
  <si>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</si>
  <si>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</si>
  <si>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</si>
  <si>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</si>
  <si>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</si>
  <si>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</si>
  <si>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</si>
  <si>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</si>
  <si>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</si>
  <si>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</si>
  <si>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</si>
  <si>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</si>
  <si>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</si>
  <si>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</si>
  <si>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</si>
  <si>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</si>
  <si>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</si>
  <si>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</si>
  <si>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</si>
  <si>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</si>
  <si>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</si>
  <si>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</si>
  <si>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</si>
  <si>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</si>
  <si>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</si>
  <si>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</si>
  <si>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</si>
  <si>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</si>
  <si>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</si>
  <si>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</si>
  <si>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</si>
  <si>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</si>
  <si>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</si>
  <si>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</si>
  <si>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</si>
  <si>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</si>
  <si>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</si>
  <si>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</si>
  <si>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</si>
  <si>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</si>
  <si>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</si>
  <si>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</si>
  <si>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</si>
  <si>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</si>
  <si>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</si>
  <si>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</si>
  <si>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</si>
  <si>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</si>
  <si>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</si>
  <si>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</si>
  <si>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</si>
  <si>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</si>
  <si>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</si>
  <si>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</si>
  <si>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</si>
  <si>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</si>
  <si>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</si>
  <si>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</si>
  <si>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</si>
  <si>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</si>
  <si>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</si>
  <si>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</si>
  <si>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</si>
  <si>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</si>
  <si>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</si>
  <si>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</si>
  <si>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</si>
  <si>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</si>
  <si>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</si>
  <si>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</si>
  <si>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</si>
  <si>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</si>
  <si>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</si>
  <si>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</si>
  <si>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</si>
  <si>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</si>
  <si>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</si>
  <si>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</si>
  <si>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</si>
  <si>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</si>
  <si>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</si>
  <si>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</si>
  <si>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</si>
  <si>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</si>
  <si>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</si>
  <si>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</si>
  <si>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</si>
  <si>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</si>
  <si>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</si>
  <si>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</si>
  <si>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</si>
  <si>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</si>
  <si>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</si>
  <si>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</si>
  <si>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</si>
  <si>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</si>
  <si>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</si>
  <si>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</si>
  <si>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</si>
  <si>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</si>
  <si>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</si>
  <si>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</si>
  <si>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</si>
  <si>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</si>
  <si>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</si>
  <si>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</si>
  <si>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</si>
  <si>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</si>
  <si>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</si>
  <si>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</si>
  <si>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</si>
  <si>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</si>
  <si>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</si>
  <si>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</si>
  <si>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</si>
  <si>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</si>
  <si>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</si>
  <si>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</si>
  <si>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</si>
  <si>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</si>
  <si>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</si>
  <si>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</si>
  <si>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</si>
  <si>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</si>
  <si>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</si>
  <si>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</si>
  <si>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</si>
  <si>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</si>
  <si>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</si>
  <si>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</si>
  <si>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</si>
  <si>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</si>
  <si>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</si>
  <si>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</si>
  <si>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</si>
  <si>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</si>
  <si>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</si>
  <si>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</si>
  <si>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</si>
  <si>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</si>
  <si>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</si>
  <si>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</si>
  <si>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</si>
  <si>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</si>
  <si>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</si>
  <si>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</si>
  <si>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</si>
  <si>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</si>
  <si>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</si>
  <si>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</si>
  <si>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</si>
  <si>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</si>
  <si>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</si>
  <si>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</si>
  <si>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</si>
  <si>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</si>
  <si>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</si>
  <si>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</si>
  <si>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</si>
  <si>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</si>
  <si>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</si>
  <si>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</si>
  <si>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</si>
  <si>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</si>
  <si>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</si>
  <si>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</si>
  <si>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</si>
  <si>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</si>
  <si>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</si>
  <si>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</si>
  <si>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</si>
  <si>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</si>
  <si>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</si>
  <si>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</si>
  <si>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</si>
  <si>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</si>
  <si>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</si>
  <si>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</si>
  <si>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</si>
  <si>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</si>
  <si>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</si>
  <si>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</si>
  <si>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</si>
  <si>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</si>
  <si>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</si>
  <si>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</si>
  <si>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</si>
  <si>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</si>
  <si>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</si>
  <si>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</si>
  <si>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</si>
  <si>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</si>
  <si>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</si>
  <si>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</si>
  <si>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</si>
  <si>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</si>
  <si>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</si>
  <si>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</si>
  <si>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</si>
  <si>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</si>
  <si>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</si>
  <si>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</si>
  <si>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</si>
  <si>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</si>
  <si>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</si>
  <si>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</si>
  <si>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</si>
  <si>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</si>
  <si>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</si>
  <si>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</si>
  <si>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</si>
  <si>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</si>
  <si>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</si>
  <si>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</si>
  <si>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</si>
  <si>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</si>
  <si>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</si>
  <si>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</si>
  <si>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</si>
  <si>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</si>
  <si>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</si>
  <si>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</si>
  <si>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</si>
  <si>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</si>
  <si>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</si>
  <si>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</si>
  <si>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</si>
  <si>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</si>
  <si>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</si>
  <si>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</si>
  <si>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</si>
  <si>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</si>
  <si>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</si>
  <si>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</si>
  <si>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</si>
  <si>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</si>
  <si>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</si>
  <si>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</si>
  <si>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</si>
  <si>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</si>
  <si>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</si>
  <si>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</si>
  <si>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</si>
  <si>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</si>
  <si>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</si>
  <si>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</si>
  <si>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</si>
  <si>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</si>
  <si>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</si>
  <si>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</si>
  <si>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</si>
  <si>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</si>
  <si>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</si>
  <si>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</si>
  <si>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</si>
  <si>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</si>
  <si>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</si>
  <si>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</si>
  <si>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</si>
  <si>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</si>
  <si>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</si>
  <si>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</si>
  <si>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</si>
  <si>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</si>
  <si>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</si>
  <si>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</si>
  <si>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</si>
  <si>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</si>
  <si>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</si>
  <si>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</si>
  <si>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</si>
  <si>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</si>
  <si>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</si>
  <si>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</si>
  <si>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</si>
  <si>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</si>
  <si>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</si>
  <si>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</si>
  <si>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</si>
  <si>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</si>
  <si>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</si>
  <si>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</si>
  <si>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</si>
  <si>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</si>
  <si>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</si>
  <si>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</si>
  <si>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</si>
  <si>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</si>
  <si>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</si>
  <si>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</si>
  <si>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</si>
  <si>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</si>
  <si>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</si>
  <si>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</si>
  <si>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</si>
  <si>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</si>
  <si>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</si>
  <si>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</si>
  <si>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</si>
  <si>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</si>
  <si>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</si>
  <si>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</si>
  <si>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</si>
  <si>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</si>
  <si>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</si>
  <si>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</si>
  <si>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</si>
  <si>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</si>
  <si>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</si>
  <si>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</si>
  <si>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</si>
  <si>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</si>
  <si>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</si>
  <si>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</si>
  <si>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</si>
  <si>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</si>
  <si>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</si>
  <si>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</si>
  <si>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</si>
  <si>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</si>
  <si>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</si>
  <si>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</si>
  <si>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</si>
  <si>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</si>
  <si>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</si>
  <si>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</si>
  <si>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</si>
  <si>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</si>
  <si>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</si>
  <si>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</si>
  <si>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</si>
  <si>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</si>
  <si>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</si>
  <si>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</si>
  <si>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</si>
  <si>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</si>
  <si>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</si>
  <si>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</si>
  <si>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</si>
  <si>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</si>
  <si>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</si>
  <si>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</si>
  <si>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</si>
  <si>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</si>
  <si>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</si>
  <si>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</si>
  <si>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</si>
  <si>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</si>
  <si>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</si>
  <si>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</si>
  <si>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</si>
  <si>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</si>
  <si>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</si>
  <si>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</si>
  <si>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</si>
  <si>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</si>
  <si>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</si>
  <si>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</si>
  <si>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</si>
  <si>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</si>
  <si>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</si>
  <si>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</si>
  <si>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</si>
  <si>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</si>
  <si>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</si>
  <si>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</si>
  <si>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</si>
  <si>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</si>
  <si>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</si>
  <si>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</si>
  <si>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</si>
  <si>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</si>
  <si>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</si>
  <si>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</si>
  <si>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</si>
  <si>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</si>
  <si>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</si>
  <si>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</si>
  <si>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</si>
  <si>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</si>
  <si>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</si>
  <si>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</si>
  <si>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</si>
  <si>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</si>
  <si>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</si>
  <si>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</si>
  <si>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</si>
  <si>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</si>
  <si>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</si>
  <si>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</si>
  <si>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</si>
  <si>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</si>
  <si>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</si>
  <si>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</si>
  <si>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</si>
  <si>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</si>
  <si>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</si>
  <si>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</si>
  <si>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</si>
  <si>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</si>
  <si>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</si>
  <si>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</si>
  <si>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</si>
  <si>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</si>
  <si>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</si>
  <si>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</si>
  <si>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</si>
  <si>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</si>
  <si>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</si>
  <si>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</si>
  <si>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</si>
  <si>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</si>
  <si>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</si>
  <si>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</si>
  <si>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</si>
  <si>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</si>
  <si>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</si>
  <si>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</si>
  <si>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</si>
  <si>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</si>
  <si>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</si>
  <si>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</si>
  <si>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</si>
  <si>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</si>
  <si>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</si>
  <si>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</si>
  <si>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</si>
  <si>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</si>
  <si>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</si>
  <si>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</si>
  <si>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</si>
  <si>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</si>
  <si>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</si>
  <si>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</si>
  <si>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</si>
  <si>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</si>
  <si>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</si>
  <si>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</si>
  <si>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</si>
  <si>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</si>
  <si>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</si>
  <si>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</si>
  <si>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</si>
  <si>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</si>
  <si>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</si>
  <si>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</si>
  <si>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</si>
  <si>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</si>
  <si>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</si>
  <si>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</si>
  <si>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</si>
  <si>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</si>
  <si>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</si>
  <si>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</si>
  <si>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</si>
  <si>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</si>
  <si>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</si>
  <si>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</si>
  <si>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</si>
  <si>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</si>
  <si>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</si>
  <si>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</si>
  <si>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</si>
  <si>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</si>
  <si>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</si>
  <si>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</si>
  <si>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</si>
  <si>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</si>
  <si>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</si>
  <si>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</si>
  <si>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</si>
  <si>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</si>
  <si>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</si>
  <si>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</si>
  <si>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</si>
  <si>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</si>
  <si>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</si>
  <si>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</si>
  <si>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</si>
  <si>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</si>
  <si>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</si>
  <si>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</si>
  <si>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</si>
  <si>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</si>
  <si>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</si>
  <si>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</si>
  <si>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</si>
  <si>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</si>
  <si>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</si>
  <si>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</si>
  <si>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</si>
  <si>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</si>
  <si>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</si>
  <si>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</si>
  <si>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</si>
  <si>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</si>
  <si>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</si>
  <si>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</si>
  <si>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</si>
  <si>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</si>
  <si>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</si>
  <si>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</si>
  <si>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</si>
  <si>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</si>
  <si>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</si>
  <si>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</si>
  <si>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</si>
  <si>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</si>
  <si>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</si>
  <si>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</si>
  <si>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</si>
  <si>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</si>
  <si>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</si>
  <si>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</si>
  <si>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</si>
  <si>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</si>
  <si>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</si>
  <si>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</si>
  <si>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</si>
  <si>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</si>
  <si>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</si>
  <si>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</si>
  <si>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</si>
  <si>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</si>
  <si>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</si>
  <si>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</si>
  <si>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</si>
  <si>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</si>
  <si>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</si>
  <si>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</si>
  <si>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</si>
  <si>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</si>
  <si>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</si>
  <si>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</si>
  <si>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</si>
  <si>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</si>
  <si>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</si>
  <si>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</si>
  <si>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</si>
  <si>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</si>
  <si>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</si>
  <si>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</si>
  <si>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</si>
  <si>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</si>
  <si>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</si>
  <si>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</si>
  <si>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</si>
  <si>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</si>
  <si>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</si>
  <si>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</si>
  <si>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</si>
  <si>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</si>
  <si>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</si>
  <si>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</si>
  <si>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</si>
  <si>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</si>
  <si>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</si>
  <si>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</si>
  <si>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</si>
  <si>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</si>
  <si>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</si>
  <si>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</si>
  <si>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</si>
  <si>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</si>
  <si>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</si>
  <si>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</si>
  <si>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</si>
  <si>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</si>
  <si>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</si>
  <si>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</si>
  <si>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</si>
  <si>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</si>
  <si>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</si>
  <si>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</si>
  <si>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</si>
  <si>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</si>
  <si>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</si>
  <si>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</si>
  <si>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</si>
  <si>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</si>
  <si>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</si>
  <si>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</si>
  <si>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</si>
  <si>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</si>
  <si>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</si>
  <si>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</si>
  <si>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</si>
  <si>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</si>
  <si>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</si>
  <si>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</si>
  <si>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</si>
  <si>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</si>
  <si>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</si>
  <si>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</si>
  <si>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</si>
  <si>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</si>
  <si>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</si>
  <si>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</si>
  <si>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</si>
  <si>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</si>
  <si>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</si>
  <si>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</si>
  <si>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</si>
  <si>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</si>
  <si>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</si>
  <si>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</si>
  <si>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</si>
  <si>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</si>
  <si>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</si>
  <si>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</si>
  <si>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</si>
  <si>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</si>
  <si>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</si>
  <si>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</si>
  <si>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</si>
  <si>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</si>
  <si>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</si>
  <si>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</si>
  <si>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</si>
  <si>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</si>
  <si>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</si>
  <si>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</si>
  <si>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</si>
  <si>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</si>
  <si>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</si>
  <si>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</si>
  <si>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</si>
  <si>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</si>
  <si>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</si>
  <si>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</si>
  <si>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</si>
  <si>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</si>
  <si>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</si>
  <si>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</si>
  <si>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</si>
  <si>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</si>
  <si>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</si>
  <si>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</si>
  <si>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</si>
  <si>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</si>
  <si>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</si>
  <si>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</si>
  <si>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</si>
  <si>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</si>
  <si>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</si>
  <si>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</si>
  <si>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</si>
  <si>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</si>
  <si>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</si>
  <si>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</si>
  <si>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</si>
  <si>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</si>
  <si>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</si>
  <si>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</si>
  <si>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</si>
  <si>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</si>
  <si>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</si>
  <si>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</si>
  <si>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</si>
  <si>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</si>
  <si>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</si>
  <si>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</si>
  <si>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</si>
  <si>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</si>
  <si>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</si>
  <si>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</si>
  <si>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</si>
  <si>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</si>
  <si>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</si>
  <si>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</si>
  <si>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</si>
  <si>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</si>
  <si>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</si>
  <si>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</si>
  <si>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</si>
  <si>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</si>
  <si>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</si>
  <si>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</si>
  <si>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</si>
  <si>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</si>
  <si>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</si>
  <si>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</si>
  <si>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</si>
  <si>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</si>
  <si>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</si>
  <si>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</si>
  <si>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</si>
  <si>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</si>
  <si>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</si>
  <si>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</si>
  <si>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</si>
  <si>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</si>
  <si>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</si>
  <si>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</si>
  <si>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</si>
  <si>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</si>
  <si>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</si>
  <si>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</si>
  <si>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</si>
  <si>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</si>
  <si>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</si>
  <si>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</si>
  <si>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</si>
  <si>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</si>
  <si>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</si>
  <si>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</si>
  <si>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</si>
  <si>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</si>
  <si>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</si>
  <si>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</si>
  <si>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</si>
  <si>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</si>
  <si>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</si>
  <si>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</si>
  <si>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</si>
  <si>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</si>
  <si>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</si>
  <si>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</si>
  <si>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</si>
  <si>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</si>
  <si>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</si>
  <si>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</si>
  <si>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</si>
  <si>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</si>
  <si>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</si>
  <si>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</si>
  <si>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</si>
  <si>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</si>
  <si>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</si>
  <si>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</si>
  <si>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</si>
  <si>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</si>
  <si>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</si>
  <si>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</si>
  <si>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</si>
  <si>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</si>
  <si>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</si>
  <si>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</si>
  <si>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</si>
  <si>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</si>
  <si>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</si>
  <si>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</si>
  <si>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</si>
  <si>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</si>
  <si>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</si>
  <si>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</si>
  <si>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</si>
  <si>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</si>
  <si>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</si>
  <si>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</si>
  <si>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</si>
  <si>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</si>
  <si>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</si>
  <si>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</si>
  <si>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</si>
  <si>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</si>
  <si>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</si>
  <si>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</si>
  <si>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</si>
  <si>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</si>
  <si>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</si>
  <si>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</si>
  <si>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</si>
  <si>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</si>
  <si>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</si>
  <si>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</si>
  <si>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</si>
  <si>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</si>
  <si>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</si>
  <si>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</si>
  <si>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</si>
  <si>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</si>
  <si>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</si>
  <si>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</si>
  <si>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</si>
  <si>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</si>
  <si>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</si>
  <si>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</si>
  <si>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</si>
  <si>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</si>
  <si>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</si>
  <si>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</si>
  <si>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</si>
  <si>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</si>
  <si>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</si>
  <si>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</si>
  <si>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</si>
  <si>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</si>
  <si>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</si>
  <si>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</si>
  <si>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</si>
  <si>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</si>
  <si>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</si>
  <si>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</si>
  <si>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</si>
  <si>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</si>
  <si>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</si>
  <si>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</si>
  <si>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</si>
  <si>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</si>
  <si>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</si>
  <si>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</si>
  <si>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</si>
  <si>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</si>
  <si>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</si>
  <si>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</si>
  <si>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</si>
  <si>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</si>
  <si>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</si>
  <si>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</si>
  <si>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</si>
  <si>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</si>
  <si>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</si>
  <si>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</si>
  <si>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</si>
  <si>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</si>
  <si>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</si>
  <si>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</si>
  <si>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</si>
  <si>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</si>
  <si>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</si>
  <si>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</si>
  <si>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</si>
  <si>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</si>
  <si>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</si>
  <si>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</si>
  <si>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</si>
  <si>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</si>
  <si>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</si>
  <si>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</si>
  <si>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</si>
  <si>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</si>
  <si>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</si>
  <si>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</si>
  <si>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</si>
  <si>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</si>
  <si>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</si>
  <si>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</si>
  <si>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</si>
  <si>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</si>
  <si>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</si>
  <si>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</si>
  <si>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</si>
  <si>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</si>
  <si>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</si>
  <si>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</si>
  <si>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</si>
  <si>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</si>
  <si>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</si>
  <si>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</si>
  <si>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</si>
  <si>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</si>
  <si>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</si>
  <si>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</si>
  <si>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</si>
  <si>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</si>
  <si>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</si>
  <si>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</si>
  <si>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</si>
  <si>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</si>
  <si>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</si>
  <si>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</si>
  <si>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</si>
  <si>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</si>
  <si>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</si>
  <si>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</si>
  <si>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</si>
  <si>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</si>
  <si>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</si>
  <si>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</si>
  <si>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</si>
  <si>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</si>
  <si>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</si>
  <si>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</si>
  <si>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</si>
  <si>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</si>
  <si>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</si>
  <si>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</si>
  <si>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</si>
  <si>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</si>
  <si>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</si>
  <si>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</si>
  <si>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</si>
  <si>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</si>
  <si>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</si>
  <si>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</si>
  <si>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</si>
  <si>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</si>
  <si>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</si>
  <si>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</si>
  <si>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</si>
  <si>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</si>
  <si>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</si>
  <si>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</si>
  <si>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</si>
  <si>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</si>
  <si>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</si>
  <si>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</si>
  <si>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</si>
  <si>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</si>
  <si>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</si>
  <si>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</si>
  <si>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</si>
  <si>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</si>
  <si>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</si>
  <si>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</si>
  <si>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</si>
  <si>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</si>
  <si>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</si>
  <si>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</si>
  <si>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</si>
  <si>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</si>
  <si>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</si>
  <si>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</si>
  <si>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</si>
  <si>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</si>
  <si>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</si>
  <si>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</si>
  <si>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</si>
  <si>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</si>
  <si>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</si>
  <si>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</si>
  <si>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</si>
  <si>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</si>
  <si>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</si>
  <si>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</si>
  <si>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</si>
  <si>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</si>
  <si>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</si>
  <si>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</si>
  <si>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</si>
  <si>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</si>
  <si>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</si>
  <si>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</si>
  <si>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</si>
  <si>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</si>
  <si>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</si>
  <si>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</si>
  <si>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</si>
  <si>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</si>
  <si>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</si>
  <si>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</si>
  <si>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</si>
  <si>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</si>
  <si>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</si>
  <si>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</si>
  <si>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</si>
  <si>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</si>
  <si>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</si>
  <si>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</si>
  <si>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</si>
  <si>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</si>
  <si>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</si>
  <si>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</si>
  <si>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</si>
  <si>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</si>
  <si>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</si>
  <si>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</si>
  <si>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</si>
  <si>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</si>
  <si>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</si>
  <si>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</si>
  <si>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</si>
  <si>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</si>
  <si>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</si>
  <si>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</si>
  <si>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</si>
  <si>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</si>
  <si>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</si>
  <si>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</si>
  <si>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</si>
  <si>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</si>
  <si>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</si>
  <si>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</si>
  <si>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</si>
  <si>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</si>
  <si>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</si>
  <si>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</si>
  <si>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</si>
  <si>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</si>
  <si>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</si>
  <si>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</si>
  <si>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</si>
  <si>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</si>
  <si>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</si>
  <si>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</si>
  <si>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</si>
  <si>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</si>
  <si>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</si>
  <si>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</si>
  <si>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</si>
  <si>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</si>
  <si>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</si>
  <si>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</si>
  <si>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</si>
  <si>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</si>
  <si>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</si>
  <si>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</si>
  <si>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</si>
  <si>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</si>
  <si>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</si>
  <si>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</si>
  <si>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</si>
  <si>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</si>
  <si>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</si>
  <si>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</si>
  <si>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</si>
  <si>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</si>
  <si>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</si>
  <si>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</si>
  <si>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</si>
  <si>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</si>
  <si>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</si>
  <si>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</si>
  <si>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</si>
  <si>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</si>
  <si>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</si>
  <si>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</si>
  <si>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</si>
  <si>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</si>
  <si>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</si>
  <si>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</si>
  <si>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</si>
  <si>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</si>
  <si>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</si>
  <si>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</si>
  <si>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</si>
  <si>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</si>
  <si>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</si>
  <si>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</si>
  <si>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</si>
  <si>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</si>
  <si>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</si>
  <si>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</si>
  <si>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</si>
  <si>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</si>
  <si>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</si>
  <si>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</si>
  <si>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</si>
  <si>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</si>
  <si>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</si>
  <si>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</si>
  <si>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</si>
  <si>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</si>
  <si>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</si>
  <si>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</si>
  <si>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</si>
  <si>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</si>
  <si>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</si>
  <si>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</si>
  <si>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</si>
  <si>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</si>
  <si>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</si>
  <si>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</si>
  <si>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</si>
  <si>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</si>
  <si>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</si>
  <si>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</si>
  <si>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</si>
  <si>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</si>
  <si>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</si>
  <si>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</si>
  <si>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</si>
  <si>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</si>
  <si>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</si>
  <si>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</si>
  <si>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</si>
  <si>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</si>
  <si>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</si>
  <si>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</si>
  <si>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</si>
  <si>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</si>
  <si>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</si>
  <si>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</si>
  <si>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</si>
  <si>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</si>
  <si>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</si>
  <si>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</si>
  <si>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</si>
  <si>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</si>
  <si>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</si>
  <si>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</si>
  <si>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</si>
  <si>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</si>
  <si>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</si>
  <si>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</si>
  <si>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</si>
  <si>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</si>
  <si>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</si>
  <si>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</si>
  <si>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</si>
  <si>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</si>
  <si>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</si>
  <si>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</si>
  <si>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</si>
  <si>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</si>
  <si>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</si>
  <si>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</si>
  <si>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</si>
  <si>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</si>
  <si>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</si>
  <si>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</si>
  <si>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</si>
  <si>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</si>
  <si>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</si>
  <si>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</si>
  <si>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</si>
  <si>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</si>
  <si>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</si>
  <si>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</si>
  <si>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</si>
  <si>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</si>
  <si>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</si>
  <si>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</si>
  <si>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</si>
  <si>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</si>
  <si>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</si>
  <si>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</si>
  <si>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</si>
  <si>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</si>
  <si>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</si>
  <si>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</si>
  <si>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</si>
  <si>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</si>
  <si>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</si>
  <si>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</si>
  <si>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</si>
  <si>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</si>
  <si>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</si>
  <si>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</si>
  <si>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</si>
  <si>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</si>
  <si>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</si>
  <si>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</si>
  <si>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</si>
  <si>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</si>
  <si>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</si>
  <si>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</si>
  <si>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</si>
  <si>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</si>
  <si>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</si>
  <si>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</si>
  <si>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</si>
  <si>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</si>
  <si>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</si>
  <si>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</si>
  <si>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</si>
  <si>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</si>
  <si>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</si>
  <si>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</si>
  <si>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</si>
  <si>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</si>
  <si>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</si>
  <si>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</si>
  <si>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</si>
  <si>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</si>
  <si>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</si>
  <si>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</si>
  <si>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</si>
  <si>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</si>
  <si>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</si>
  <si>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</si>
  <si>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</si>
  <si>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</si>
  <si>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</si>
  <si>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</si>
  <si>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</si>
  <si>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</si>
  <si>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</si>
  <si>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</si>
  <si>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</si>
  <si>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</si>
  <si>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</si>
  <si>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</si>
  <si>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</si>
  <si>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</si>
  <si>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</si>
  <si>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</si>
  <si>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</si>
  <si>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</si>
  <si>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</si>
  <si>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</si>
  <si>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</si>
  <si>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</si>
  <si>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</si>
  <si>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</si>
  <si>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</si>
  <si>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</si>
  <si>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</si>
  <si>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</si>
  <si>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</si>
  <si>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</si>
  <si>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</si>
  <si>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</si>
  <si>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</si>
  <si>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</si>
  <si>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</si>
  <si>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</si>
  <si>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</si>
  <si>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</si>
  <si>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</si>
  <si>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</si>
  <si>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</si>
  <si>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</si>
  <si>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</si>
  <si>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</si>
  <si>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</si>
  <si>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</si>
  <si>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</si>
  <si>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</si>
  <si>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</si>
  <si>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</si>
  <si>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</si>
  <si>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</si>
  <si>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</si>
  <si>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</si>
  <si>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</si>
  <si>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</si>
  <si>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</si>
  <si>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</si>
  <si>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</si>
  <si>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</si>
  <si>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</si>
  <si>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</si>
  <si>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</si>
  <si>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</si>
  <si>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</si>
  <si>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</si>
  <si>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</si>
  <si>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</si>
  <si>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</si>
  <si>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</si>
  <si>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</si>
  <si>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</si>
  <si>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</si>
  <si>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</si>
  <si>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</si>
  <si>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</si>
  <si>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</si>
  <si>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</si>
  <si>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</si>
  <si>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</si>
  <si>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</si>
  <si>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</si>
  <si>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</si>
  <si>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</si>
  <si>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</si>
  <si>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</si>
  <si>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</si>
  <si>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</si>
  <si>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</si>
  <si>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</si>
  <si>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</si>
  <si>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</si>
  <si>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</si>
  <si>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</si>
  <si>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</si>
  <si>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</si>
  <si>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</si>
  <si>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</si>
  <si>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</si>
  <si>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</si>
  <si>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</si>
  <si>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</si>
  <si>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</si>
  <si>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</si>
  <si>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</si>
  <si>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</si>
  <si>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</si>
  <si>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</si>
  <si>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</si>
  <si>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</si>
  <si>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</si>
  <si>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</si>
  <si>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</si>
  <si>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</si>
  <si>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</si>
  <si>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</si>
  <si>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</si>
  <si>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</si>
  <si>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</si>
  <si>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</si>
  <si>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</si>
  <si>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</si>
  <si>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</si>
  <si>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</si>
  <si>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</si>
  <si>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</si>
  <si>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</si>
  <si>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</si>
  <si>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</si>
  <si>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</si>
  <si>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</si>
  <si>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</si>
  <si>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</si>
  <si>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</si>
  <si>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</si>
  <si>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</si>
  <si>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</si>
  <si>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</si>
  <si>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</si>
  <si>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</si>
  <si>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</si>
  <si>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</si>
  <si>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</si>
  <si>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</si>
  <si>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</si>
  <si>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</si>
  <si>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</si>
  <si>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</si>
  <si>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</si>
  <si>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</si>
  <si>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</si>
  <si>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</si>
  <si>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</si>
  <si>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</si>
  <si>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</si>
  <si>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</si>
  <si>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</si>
  <si>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</si>
  <si>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</si>
  <si>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</si>
  <si>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</si>
  <si>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</si>
  <si>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</si>
  <si>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</si>
  <si>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</si>
  <si>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</si>
  <si>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</si>
  <si>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</si>
  <si>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</si>
  <si>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</si>
  <si>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</si>
  <si>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</si>
  <si>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</si>
  <si>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</si>
  <si>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</si>
  <si>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</si>
  <si>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</si>
  <si>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</si>
  <si>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</si>
  <si>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</si>
  <si>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</si>
  <si>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</si>
  <si>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</si>
  <si>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</si>
  <si>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</si>
  <si>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</si>
  <si>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</si>
  <si>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</si>
  <si>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</si>
  <si>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</si>
  <si>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</si>
  <si>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</si>
  <si>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</si>
  <si>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</si>
  <si>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</si>
  <si>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</si>
  <si>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</si>
  <si>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</si>
  <si>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</si>
  <si>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</si>
  <si>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</si>
  <si>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</si>
  <si>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</si>
  <si>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</si>
  <si>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</si>
  <si>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</si>
  <si>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</si>
  <si>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</si>
  <si>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</si>
  <si>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</si>
  <si>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</si>
  <si>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</si>
  <si>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</si>
  <si>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</si>
  <si>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</si>
  <si>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</si>
  <si>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</si>
  <si>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</si>
  <si>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</si>
  <si>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</si>
  <si>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</si>
  <si>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</si>
  <si>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</si>
  <si>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</si>
  <si>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</si>
  <si>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</si>
  <si>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</si>
  <si>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</si>
  <si>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</si>
  <si>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</si>
  <si>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</si>
  <si>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</si>
  <si>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</si>
  <si>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</si>
  <si>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</si>
  <si>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</si>
  <si>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</si>
  <si>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</si>
  <si>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</si>
  <si>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</si>
  <si>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</si>
  <si>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</si>
  <si>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</si>
  <si>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</si>
  <si>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</si>
  <si>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</si>
  <si>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</si>
  <si>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</si>
  <si>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</si>
  <si>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</si>
  <si>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</si>
  <si>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</si>
  <si>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</si>
  <si>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</si>
  <si>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</si>
  <si>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</si>
  <si>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</si>
  <si>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</si>
  <si>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</si>
  <si>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</si>
  <si>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</si>
  <si>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</si>
  <si>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</si>
  <si>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</si>
  <si>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</si>
  <si>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</si>
  <si>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</si>
  <si>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</si>
  <si>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</si>
  <si>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</si>
  <si>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</si>
  <si>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</si>
  <si>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</si>
  <si>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</si>
  <si>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</si>
  <si>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</si>
  <si>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</si>
  <si>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</si>
  <si>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</si>
  <si>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</si>
  <si>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</si>
  <si>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</si>
  <si>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</si>
  <si>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</si>
  <si>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</si>
  <si>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</si>
  <si>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</si>
  <si>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</si>
  <si>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</si>
  <si>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</si>
  <si>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</si>
  <si>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</si>
  <si>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</si>
  <si>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</si>
  <si>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</si>
  <si>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</si>
  <si>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</si>
  <si>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</si>
  <si>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</si>
  <si>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</si>
  <si>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</si>
  <si>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</si>
  <si>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</si>
  <si>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</si>
  <si>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</si>
  <si>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</si>
  <si>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</si>
  <si>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</si>
  <si>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</si>
  <si>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</si>
  <si>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</si>
  <si>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</si>
  <si>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</si>
  <si>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</si>
  <si>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</si>
  <si>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</si>
  <si>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</si>
  <si>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</si>
  <si>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</si>
  <si>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</si>
  <si>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</si>
  <si>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</si>
  <si>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</si>
  <si>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</si>
  <si>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</si>
  <si>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</si>
  <si>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</si>
  <si>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</si>
  <si>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</si>
  <si>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</si>
  <si>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</si>
  <si>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</si>
  <si>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</si>
  <si>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</si>
  <si>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</si>
  <si>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</si>
  <si>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</si>
  <si>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</si>
  <si>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</si>
  <si>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</si>
  <si>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</si>
  <si>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</si>
  <si>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</si>
  <si>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</si>
  <si>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</si>
  <si>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</si>
  <si>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</si>
  <si>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</si>
  <si>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</si>
  <si>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</si>
  <si>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</si>
  <si>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</si>
  <si>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</si>
  <si>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</si>
  <si>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</si>
  <si>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</si>
  <si>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</si>
  <si>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</si>
  <si>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</si>
  <si>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</si>
  <si>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</si>
  <si>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</si>
  <si>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</si>
  <si>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</si>
  <si>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</si>
  <si>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</si>
  <si>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</si>
  <si>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</si>
  <si>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</si>
  <si>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</si>
  <si>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</si>
  <si>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</si>
  <si>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</si>
  <si>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</si>
  <si>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</si>
  <si>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</si>
  <si>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</si>
  <si>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</si>
  <si>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</si>
  <si>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</si>
  <si>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</si>
  <si>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</si>
  <si>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</si>
  <si>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</si>
  <si>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</si>
  <si>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</si>
  <si>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</si>
  <si>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</si>
  <si>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</si>
  <si>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</si>
  <si>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</si>
  <si>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</si>
  <si>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</si>
  <si>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</si>
  <si>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</si>
  <si>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</si>
  <si>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</si>
  <si>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</si>
  <si>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</si>
  <si>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</si>
  <si>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</si>
  <si>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</si>
  <si>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</si>
  <si>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</si>
  <si>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</si>
  <si>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</si>
  <si>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</si>
  <si>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</si>
  <si>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</si>
  <si>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</si>
  <si>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</si>
  <si>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</si>
  <si>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</si>
  <si>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</si>
  <si>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</si>
  <si>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</si>
  <si>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</si>
  <si>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</si>
  <si>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</si>
  <si>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</si>
  <si>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</si>
  <si>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</si>
  <si>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</si>
  <si>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</si>
  <si>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</si>
  <si>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</si>
  <si>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</si>
  <si>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</si>
  <si>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</si>
  <si>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</si>
  <si>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</si>
  <si>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</si>
  <si>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</si>
  <si>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</si>
  <si>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</si>
  <si>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</si>
  <si>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</si>
  <si>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</si>
  <si>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</si>
  <si>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</si>
  <si>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</si>
  <si>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</si>
  <si>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</si>
  <si>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</si>
  <si>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</si>
  <si>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</si>
  <si>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</si>
  <si>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</si>
  <si>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</si>
  <si>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</si>
  <si>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</si>
  <si>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</si>
  <si>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</si>
  <si>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</si>
  <si>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</si>
  <si>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</si>
  <si>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</si>
  <si>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</si>
  <si>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</si>
  <si>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</si>
  <si>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</si>
  <si>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</si>
  <si>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</si>
  <si>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</si>
  <si>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</si>
  <si>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</si>
  <si>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</si>
  <si>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</si>
  <si>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</si>
  <si>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</si>
  <si>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</si>
  <si>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</si>
  <si>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</si>
  <si>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</si>
  <si>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</si>
  <si>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</si>
  <si>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</si>
  <si>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</si>
  <si>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</si>
  <si>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</si>
  <si>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</si>
  <si>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</si>
  <si>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</si>
  <si>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</si>
  <si>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</si>
  <si>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</si>
  <si>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</si>
  <si>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</si>
  <si>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</si>
  <si>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</si>
  <si>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</si>
  <si>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</si>
  <si>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</si>
  <si>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</si>
  <si>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</si>
  <si>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</si>
  <si>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</si>
  <si>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</si>
  <si>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</si>
  <si>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</si>
  <si>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</si>
  <si>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</si>
  <si>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</si>
  <si>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</si>
  <si>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</si>
  <si>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</si>
  <si>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</si>
  <si>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</si>
  <si>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</si>
  <si>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</si>
  <si>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</si>
  <si>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</si>
  <si>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</si>
  <si>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</si>
  <si>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</si>
  <si>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</si>
  <si>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</si>
  <si>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</si>
  <si>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</si>
  <si>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</si>
  <si>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</si>
  <si>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</si>
  <si>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</si>
  <si>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</si>
  <si>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</si>
  <si>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</si>
  <si>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</si>
  <si>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</si>
  <si>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</si>
  <si>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</si>
  <si>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</si>
  <si>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</si>
  <si>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</si>
  <si>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</si>
  <si>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</si>
  <si>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</si>
  <si>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</si>
  <si>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</si>
  <si>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</si>
  <si>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</si>
  <si>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</si>
  <si>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</si>
  <si>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</si>
  <si>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</si>
  <si>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</si>
  <si>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</si>
  <si>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</si>
  <si>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</si>
  <si>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</si>
  <si>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</si>
  <si>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</si>
  <si>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</si>
  <si>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</si>
  <si>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</si>
  <si>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</si>
  <si>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</si>
  <si>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</si>
  <si>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</si>
  <si>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</si>
  <si>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</si>
  <si>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</si>
  <si>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</si>
  <si>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</si>
  <si>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</si>
  <si>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</si>
  <si>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</si>
  <si>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</si>
  <si>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</si>
  <si>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</si>
  <si>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</si>
  <si>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</si>
  <si>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</si>
  <si>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</si>
  <si>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</si>
  <si>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</si>
  <si>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</si>
  <si>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</si>
  <si>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</si>
  <si>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</si>
  <si>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</si>
  <si>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</si>
  <si>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</si>
  <si>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</si>
  <si>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</si>
  <si>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</si>
  <si>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</si>
  <si>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</si>
  <si>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</si>
  <si>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</si>
  <si>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</si>
  <si>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</si>
  <si>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</si>
  <si>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</si>
  <si>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</si>
  <si>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</si>
  <si>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</si>
  <si>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</si>
  <si>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</si>
  <si>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</si>
  <si>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</si>
  <si>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</si>
  <si>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</si>
  <si>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</si>
  <si>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</si>
  <si>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</si>
  <si>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</si>
  <si>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</si>
  <si>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</si>
  <si>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</si>
  <si>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</si>
  <si>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</si>
  <si>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</si>
  <si>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</si>
  <si>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</si>
  <si>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</si>
  <si>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</si>
  <si>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</si>
  <si>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</si>
  <si>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</si>
  <si>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</si>
  <si>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</si>
  <si>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</si>
  <si>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</si>
  <si>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</si>
  <si>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</si>
  <si>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</si>
  <si>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</si>
  <si>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</si>
  <si>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</si>
  <si>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</si>
  <si>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</si>
  <si>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</si>
  <si>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</si>
  <si>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</si>
  <si>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</si>
  <si>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</si>
  <si>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</si>
  <si>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</si>
  <si>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</si>
  <si>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</si>
  <si>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</si>
  <si>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</si>
  <si>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</si>
  <si>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</si>
  <si>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</si>
  <si>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</si>
  <si>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</si>
  <si>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</si>
  <si>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</si>
  <si>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</si>
  <si>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</si>
  <si>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</si>
  <si>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</si>
  <si>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</si>
  <si>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</si>
  <si>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</si>
  <si>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</si>
  <si>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</si>
  <si>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</si>
  <si>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</si>
  <si>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</si>
  <si>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</si>
  <si>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</si>
  <si>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</si>
  <si>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</si>
  <si>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</si>
  <si>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</si>
  <si>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</si>
  <si>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</si>
  <si>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</si>
  <si>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</si>
  <si>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</si>
  <si>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</si>
  <si>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</si>
  <si>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</si>
  <si>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</si>
  <si>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</si>
  <si>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</si>
  <si>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</si>
  <si>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</si>
  <si>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</si>
  <si>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</si>
  <si>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</si>
  <si>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</si>
  <si>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</si>
  <si>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</si>
  <si>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</si>
  <si>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</si>
  <si>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</si>
  <si>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</si>
  <si>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</si>
  <si>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</si>
  <si>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</si>
  <si>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</si>
  <si>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</si>
  <si>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</si>
  <si>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</si>
  <si>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</si>
  <si>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</si>
  <si>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</si>
  <si>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</si>
  <si>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</si>
  <si>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</si>
  <si>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</si>
  <si>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</si>
  <si>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</si>
  <si>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</si>
  <si>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</si>
  <si>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</si>
  <si>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</si>
  <si>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</si>
  <si>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</si>
  <si>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</si>
  <si>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</si>
  <si>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</si>
  <si>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</si>
  <si>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</si>
  <si>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</si>
  <si>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</si>
  <si>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</si>
  <si>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</si>
  <si>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</si>
  <si>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</si>
  <si>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</si>
  <si>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</si>
  <si>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</si>
  <si>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</si>
  <si>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</si>
  <si>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</si>
  <si>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</si>
  <si>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</si>
  <si>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</si>
  <si>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</si>
  <si>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</si>
  <si>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</si>
  <si>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</si>
  <si>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</si>
  <si>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</si>
  <si>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</si>
  <si>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</si>
  <si>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</si>
  <si>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</si>
  <si>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</si>
  <si>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</si>
  <si>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</si>
  <si>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</si>
  <si>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</si>
  <si>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</si>
  <si>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</si>
  <si>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</si>
  <si>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</si>
  <si>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</si>
  <si>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</si>
  <si>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</si>
  <si>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</si>
  <si>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</si>
  <si>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</si>
  <si>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</si>
  <si>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</si>
  <si>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</si>
  <si>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</si>
  <si>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</si>
  <si>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</si>
  <si>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</si>
  <si>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</si>
  <si>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</si>
  <si>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</si>
  <si>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</si>
  <si>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</si>
  <si>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</si>
  <si>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</si>
  <si>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</si>
  <si>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</si>
  <si>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</si>
  <si>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</si>
  <si>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</si>
  <si>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</si>
  <si>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</si>
  <si>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</si>
  <si>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</si>
  <si>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</si>
  <si>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</si>
  <si>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</si>
  <si>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</si>
  <si>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</si>
  <si>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</si>
  <si>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</si>
  <si>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</si>
  <si>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</si>
  <si>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</si>
  <si>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</si>
  <si>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</si>
  <si>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</si>
  <si>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</si>
  <si>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</si>
  <si>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</si>
  <si>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</si>
  <si>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</si>
  <si>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</si>
  <si>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</si>
  <si>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</si>
  <si>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</si>
  <si>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</si>
  <si>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</si>
  <si>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</si>
  <si>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</si>
  <si>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</si>
  <si>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</si>
  <si>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</si>
  <si>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</si>
  <si>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</si>
  <si>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</si>
  <si>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</si>
  <si>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</si>
  <si>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</si>
  <si>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</si>
  <si>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</si>
  <si>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</si>
  <si>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</si>
  <si>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</si>
  <si>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</si>
  <si>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</si>
  <si>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</si>
  <si>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</si>
  <si>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</si>
  <si>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</si>
  <si>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</si>
  <si>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</si>
  <si>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</si>
  <si>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</si>
  <si>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</si>
  <si>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</si>
  <si>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</si>
  <si>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</si>
  <si>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</si>
  <si>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</si>
  <si>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</si>
  <si>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</si>
  <si>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</si>
  <si>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</si>
  <si>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</si>
  <si>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</si>
  <si>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</si>
  <si>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</si>
  <si>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</si>
  <si>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</si>
  <si>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</si>
  <si>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</si>
  <si>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</si>
  <si>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</si>
  <si>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</si>
  <si>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</si>
  <si>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</si>
  <si>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</si>
  <si>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</si>
  <si>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</si>
  <si>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</si>
  <si>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</si>
  <si>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</si>
  <si>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</si>
  <si>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</si>
  <si>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</si>
  <si>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</si>
  <si>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</si>
  <si>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</si>
  <si>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</si>
  <si>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</si>
  <si>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</si>
  <si>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</si>
  <si>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</si>
  <si>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</si>
  <si>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</si>
  <si>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</si>
  <si>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</si>
  <si>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</si>
  <si>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</si>
  <si>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</si>
  <si>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</si>
  <si>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</si>
  <si>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</si>
  <si>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</si>
  <si>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</si>
  <si>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</si>
  <si>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</si>
  <si>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</si>
  <si>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</si>
  <si>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</si>
  <si>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</si>
  <si>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</si>
  <si>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</si>
  <si>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</si>
  <si>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</si>
  <si>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</si>
  <si>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</si>
  <si>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</si>
  <si>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</si>
  <si>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</si>
  <si>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</si>
  <si>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</si>
  <si>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</si>
  <si>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</si>
  <si>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</si>
  <si>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</si>
  <si>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</si>
  <si>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</si>
  <si>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</si>
  <si>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</si>
  <si>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</si>
  <si>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</si>
  <si>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</si>
  <si>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</si>
  <si>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</si>
  <si>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</si>
  <si>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</si>
  <si>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</si>
  <si>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</si>
  <si>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</si>
  <si>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</si>
  <si>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</si>
  <si>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</si>
  <si>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</si>
  <si>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</si>
  <si>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</si>
  <si>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</si>
  <si>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</si>
  <si>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</si>
  <si>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</si>
  <si>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</si>
  <si>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</si>
  <si>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</si>
  <si>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</si>
  <si>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</si>
  <si>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</si>
  <si>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</si>
  <si>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</si>
  <si>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</si>
  <si>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</si>
  <si>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</si>
  <si>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</si>
  <si>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</si>
  <si>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</si>
  <si>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</si>
  <si>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</si>
  <si>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</si>
  <si>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</si>
  <si>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</si>
  <si>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</si>
  <si>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</si>
  <si>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</si>
  <si>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</si>
  <si>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</si>
  <si>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</si>
  <si>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</si>
  <si>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</si>
  <si>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</si>
  <si>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</si>
  <si>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</si>
  <si>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</si>
  <si>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</si>
  <si>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</si>
  <si>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</si>
  <si>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</si>
  <si>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</si>
  <si>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</si>
  <si>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</si>
  <si>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</si>
  <si>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</si>
  <si>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</si>
  <si>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</si>
  <si>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</si>
  <si>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</si>
  <si>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</si>
  <si>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</si>
  <si>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</si>
  <si>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</si>
  <si>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</si>
  <si>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</si>
  <si>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</si>
  <si>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</si>
  <si>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</si>
  <si>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</si>
  <si>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</si>
  <si>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</si>
  <si>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</si>
  <si>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</si>
  <si>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</si>
  <si>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</si>
  <si>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</si>
  <si>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</si>
  <si>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</si>
  <si>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</si>
  <si>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</si>
  <si>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</si>
  <si>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</si>
  <si>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</si>
  <si>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</si>
  <si>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</si>
  <si>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</si>
  <si>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</si>
  <si>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</si>
  <si>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</si>
  <si>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</si>
  <si>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</si>
  <si>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</si>
  <si>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</si>
  <si>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</si>
  <si>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</si>
  <si>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</si>
  <si>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</si>
  <si>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</si>
  <si>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</si>
  <si>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</si>
  <si>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</si>
  <si>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</si>
  <si>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</si>
  <si>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</si>
  <si>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</si>
  <si>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</si>
  <si>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</si>
  <si>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</si>
  <si>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</si>
  <si>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</si>
  <si>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</si>
  <si>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</si>
  <si>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</si>
  <si>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</si>
  <si>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</si>
  <si>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</si>
  <si>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</si>
  <si>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</si>
  <si>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</si>
  <si>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</si>
  <si>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</si>
  <si>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</si>
  <si>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</si>
  <si>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</si>
  <si>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</si>
  <si>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</si>
  <si>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</si>
  <si>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</si>
  <si>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</si>
  <si>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</si>
  <si>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</si>
  <si>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</si>
  <si>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</si>
  <si>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</si>
  <si>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</si>
  <si>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</si>
  <si>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</si>
  <si>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</si>
  <si>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</si>
  <si>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</si>
  <si>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</si>
  <si>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</si>
  <si>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</si>
  <si>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</si>
  <si>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</si>
  <si>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</si>
  <si>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</si>
  <si>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</si>
  <si>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</si>
  <si>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</si>
  <si>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</si>
  <si>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</si>
  <si>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</si>
  <si>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</si>
  <si>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</si>
  <si>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</si>
  <si>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</si>
  <si>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</si>
  <si>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</si>
  <si>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</si>
  <si>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</si>
  <si>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</si>
  <si>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</si>
  <si>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</si>
  <si>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</si>
  <si>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</si>
  <si>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</si>
  <si>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</si>
  <si>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</si>
  <si>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</si>
  <si>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</si>
  <si>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</si>
  <si>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</si>
  <si>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</si>
  <si>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</si>
  <si>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</si>
  <si>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</si>
  <si>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</si>
  <si>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</si>
  <si>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</si>
  <si>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</si>
  <si>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</si>
  <si>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</si>
  <si>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</si>
  <si>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</si>
  <si>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</si>
  <si>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</si>
  <si>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</si>
  <si>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</si>
  <si>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</si>
  <si>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</si>
  <si>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</si>
  <si>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</si>
  <si>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</si>
  <si>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</si>
  <si>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</si>
  <si>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</si>
  <si>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</si>
  <si>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</si>
  <si>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</si>
  <si>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</si>
  <si>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</si>
  <si>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</si>
  <si>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</si>
  <si>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</si>
  <si>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</si>
  <si>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</si>
  <si>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</si>
  <si>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</si>
  <si>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</si>
  <si>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</si>
  <si>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</si>
  <si>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</si>
  <si>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</si>
  <si>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</si>
  <si>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</si>
  <si>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</si>
  <si>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</si>
  <si>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</si>
  <si>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</si>
  <si>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</si>
  <si>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</si>
  <si>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</si>
  <si>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</si>
  <si>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</si>
  <si>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</si>
  <si>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</si>
  <si>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</si>
  <si>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</si>
  <si>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</si>
  <si>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</si>
  <si>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</si>
  <si>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</si>
  <si>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</si>
  <si>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</si>
  <si>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</si>
  <si>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</si>
  <si>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</si>
  <si>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</si>
  <si>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</si>
  <si>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</si>
  <si>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</si>
  <si>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</si>
  <si>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</si>
  <si>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</si>
  <si>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</si>
  <si>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</si>
  <si>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</si>
  <si>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</si>
  <si>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</si>
  <si>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</si>
  <si>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</si>
  <si>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</si>
  <si>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</si>
  <si>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</si>
  <si>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</si>
  <si>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</si>
  <si>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</si>
  <si>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</si>
  <si>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</si>
  <si>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</si>
  <si>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</si>
  <si>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</si>
  <si>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</si>
  <si>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</si>
  <si>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</si>
  <si>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</si>
  <si>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</si>
  <si>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</si>
  <si>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</si>
  <si>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</si>
  <si>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</si>
  <si>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</si>
  <si>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</si>
  <si>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</si>
  <si>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</si>
  <si>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</si>
  <si>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</si>
  <si>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</si>
  <si>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</si>
  <si>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</si>
  <si>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</si>
  <si>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</si>
  <si>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</si>
  <si>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</si>
  <si>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</si>
  <si>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</si>
  <si>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</si>
  <si>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</si>
  <si>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</si>
  <si>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</si>
  <si>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</si>
  <si>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</si>
  <si>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</si>
  <si>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</si>
  <si>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</si>
  <si>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</si>
  <si>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</si>
  <si>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</si>
  <si>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</si>
  <si>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</si>
  <si>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</si>
  <si>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</si>
  <si>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</si>
  <si>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</si>
  <si>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</si>
  <si>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</si>
  <si>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</si>
  <si>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</si>
  <si>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</si>
  <si>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</si>
  <si>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</si>
  <si>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</si>
  <si>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</si>
  <si>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</si>
  <si>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</si>
  <si>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</si>
  <si>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</si>
  <si>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</si>
  <si>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</si>
  <si>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</si>
  <si>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</si>
  <si>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</si>
  <si>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</si>
  <si>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</si>
  <si>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</si>
  <si>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</si>
  <si>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</si>
  <si>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</si>
  <si>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</si>
  <si>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</si>
  <si>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</si>
  <si>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</si>
  <si>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</si>
  <si>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</si>
  <si>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</si>
  <si>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</si>
  <si>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</si>
  <si>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</si>
  <si>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</si>
  <si>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</si>
  <si>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</si>
  <si>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</si>
  <si>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</si>
  <si>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</si>
  <si>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</si>
  <si>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</si>
  <si>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</si>
  <si>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</si>
  <si>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</si>
  <si>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</si>
  <si>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</si>
  <si>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</si>
  <si>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</si>
  <si>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</si>
  <si>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</si>
  <si>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</si>
  <si>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</si>
  <si>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</si>
  <si>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</si>
  <si>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</si>
  <si>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</si>
  <si>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</si>
  <si>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</si>
  <si>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</si>
  <si>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</si>
  <si>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</si>
  <si>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</si>
  <si>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</si>
  <si>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</si>
  <si>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</si>
  <si>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</si>
  <si>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</si>
  <si>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</si>
  <si>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</si>
  <si>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</si>
  <si>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</si>
  <si>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</si>
  <si>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</si>
  <si>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</si>
  <si>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</si>
  <si>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</si>
  <si>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</si>
  <si>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</si>
  <si>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</si>
  <si>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</si>
  <si>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</si>
  <si>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</si>
  <si>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</si>
  <si>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</si>
  <si>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</si>
  <si>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</si>
  <si>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</si>
  <si>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</si>
  <si>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</si>
  <si>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</si>
  <si>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</si>
  <si>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</si>
  <si>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</si>
  <si>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</si>
  <si>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</si>
  <si>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</si>
  <si>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</si>
  <si>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</si>
  <si>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</si>
  <si>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</si>
  <si>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</si>
  <si>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</si>
  <si>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</si>
  <si>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</si>
  <si>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</si>
  <si>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</si>
  <si>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</si>
  <si>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</si>
  <si>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</si>
  <si>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</si>
  <si>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</si>
  <si>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</si>
  <si>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</si>
  <si>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</si>
  <si>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</si>
  <si>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</si>
  <si>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</si>
  <si>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</si>
  <si>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</si>
  <si>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</si>
  <si>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</si>
  <si>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</si>
  <si>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</si>
  <si>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</si>
  <si>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</si>
  <si>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</si>
  <si>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</si>
  <si>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</si>
  <si>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</si>
  <si>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</si>
  <si>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</si>
  <si>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</si>
  <si>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</si>
  <si>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</si>
  <si>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</si>
  <si>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</si>
  <si>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</si>
  <si>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</si>
  <si>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</si>
  <si>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</si>
  <si>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</si>
  <si>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</si>
  <si>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</si>
  <si>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</si>
  <si>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</si>
  <si>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</si>
  <si>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</si>
  <si>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</si>
  <si>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</si>
  <si>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</si>
  <si>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</si>
  <si>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</si>
  <si>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</si>
  <si>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</si>
  <si>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</si>
  <si>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</si>
  <si>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</si>
  <si>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</si>
  <si>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</si>
  <si>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</si>
  <si>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</si>
  <si>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</si>
  <si>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</si>
  <si>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</si>
  <si>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</si>
  <si>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</si>
  <si>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</si>
  <si>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</si>
  <si>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</si>
  <si>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</si>
  <si>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</si>
  <si>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</si>
  <si>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</si>
  <si>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</si>
  <si>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</si>
  <si>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</si>
  <si>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</si>
  <si>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</si>
  <si>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</si>
  <si>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</si>
  <si>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</si>
  <si>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</si>
  <si>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</si>
  <si>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</si>
  <si>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</si>
  <si>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</si>
  <si>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</si>
  <si>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</si>
  <si>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</si>
  <si>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</si>
  <si>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</si>
  <si>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</si>
  <si>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</si>
  <si>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</si>
  <si>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</si>
  <si>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</si>
  <si>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</si>
  <si>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</si>
  <si>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</si>
  <si>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</si>
  <si>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</si>
  <si>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</si>
  <si>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</si>
  <si>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</si>
  <si>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</si>
  <si>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</si>
  <si>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</si>
  <si>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</si>
  <si>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</si>
  <si>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</si>
  <si>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</si>
  <si>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</si>
  <si>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</si>
  <si>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</si>
  <si>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</si>
  <si>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</si>
  <si>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</si>
  <si>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</si>
  <si>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</si>
  <si>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</si>
  <si>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</si>
  <si>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</si>
  <si>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</si>
  <si>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</si>
  <si>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</si>
  <si>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</si>
  <si>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</si>
  <si>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</si>
  <si>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</si>
  <si>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</si>
  <si>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</si>
  <si>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</si>
  <si>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</si>
  <si>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</si>
  <si>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</si>
  <si>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</si>
  <si>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</si>
  <si>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</si>
  <si>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</si>
  <si>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</si>
  <si>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</si>
  <si>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</si>
  <si>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</si>
  <si>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</si>
  <si>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</si>
  <si>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</si>
  <si>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</si>
  <si>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</si>
  <si>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</si>
  <si>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</si>
  <si>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</si>
  <si>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</si>
  <si>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</si>
  <si>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</si>
  <si>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</si>
  <si>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</si>
  <si>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</si>
  <si>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</si>
  <si>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</si>
  <si>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</si>
  <si>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</si>
  <si>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</si>
  <si>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</si>
  <si>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</si>
  <si>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</si>
  <si>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</si>
  <si>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</si>
  <si>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</si>
  <si>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</si>
  <si>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</si>
  <si>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</si>
  <si>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</si>
  <si>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</si>
  <si>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</si>
  <si>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</si>
  <si>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</si>
  <si>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</si>
  <si>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</si>
  <si>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</si>
  <si>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</si>
  <si>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</si>
  <si>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</si>
  <si>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</si>
  <si>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</si>
  <si>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</si>
  <si>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</si>
  <si>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</si>
  <si>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</si>
  <si>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</si>
  <si>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</si>
  <si>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</si>
  <si>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</si>
  <si>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</si>
  <si>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</si>
  <si>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</si>
  <si>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</si>
  <si>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</si>
  <si>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</si>
  <si>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</si>
  <si>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</si>
  <si>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</si>
  <si>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</si>
  <si>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</si>
  <si>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</si>
  <si>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</si>
  <si>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</si>
  <si>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</si>
  <si>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</si>
  <si>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</si>
  <si>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</si>
  <si>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</si>
  <si>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</si>
  <si>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</si>
  <si>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</si>
  <si>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</si>
  <si>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</si>
  <si>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</si>
  <si>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</si>
  <si>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</si>
  <si>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</si>
  <si>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</si>
  <si>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</si>
  <si>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</si>
  <si>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</si>
  <si>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</si>
  <si>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</si>
  <si>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</si>
  <si>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</si>
  <si>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</si>
  <si>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</si>
  <si>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</si>
  <si>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</si>
  <si>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</si>
  <si>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</si>
  <si>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</si>
  <si>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</si>
  <si>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</si>
  <si>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</si>
  <si>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</si>
  <si>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</si>
  <si>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</si>
  <si>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</si>
  <si>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</si>
  <si>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</si>
  <si>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</si>
  <si>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</si>
  <si>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</si>
  <si>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</si>
  <si>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</si>
  <si>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</si>
  <si>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</si>
  <si>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</si>
  <si>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</si>
  <si>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</si>
  <si>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</si>
  <si>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</si>
  <si>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</si>
  <si>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</si>
  <si>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</si>
  <si>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</si>
  <si>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</si>
  <si>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</si>
  <si>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</si>
  <si>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</si>
  <si>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</si>
  <si>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</si>
  <si>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</si>
  <si>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</si>
  <si>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</si>
  <si>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</si>
  <si>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</si>
  <si>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</si>
  <si>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</si>
  <si>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</si>
  <si>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</si>
  <si>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</si>
  <si>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</si>
  <si>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</si>
  <si>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</si>
  <si>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</si>
  <si>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</si>
  <si>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</si>
  <si>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</si>
  <si>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</si>
  <si>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</si>
  <si>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</si>
  <si>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</si>
  <si>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</si>
  <si>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</si>
  <si>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</si>
  <si>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</si>
  <si>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</si>
  <si>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</si>
  <si>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</si>
  <si>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</si>
  <si>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</si>
  <si>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</si>
  <si>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</si>
  <si>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</si>
  <si>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</si>
  <si>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</si>
  <si>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</si>
  <si>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</si>
  <si>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</si>
  <si>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</si>
  <si>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</si>
  <si>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</si>
  <si>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</si>
  <si>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</si>
  <si>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</si>
  <si>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</si>
  <si>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</si>
  <si>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</si>
  <si>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</si>
  <si>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</si>
  <si>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</si>
  <si>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</si>
  <si>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</si>
  <si>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</si>
  <si>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</si>
  <si>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</si>
  <si>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</si>
  <si>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</si>
  <si>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</si>
  <si>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</si>
  <si>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</si>
  <si>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</si>
  <si>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</si>
  <si>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</si>
  <si>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</si>
  <si>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</si>
  <si>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</si>
  <si>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</si>
  <si>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</si>
  <si>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</si>
  <si>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</si>
  <si>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</si>
  <si>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</si>
  <si>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</si>
  <si>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</si>
  <si>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</si>
  <si>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</si>
  <si>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</si>
  <si>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</si>
  <si>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</si>
  <si>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</si>
  <si>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</si>
  <si>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</si>
  <si>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</si>
  <si>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</si>
  <si>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</si>
  <si>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</si>
  <si>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</si>
  <si>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</si>
  <si>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</si>
  <si>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</si>
  <si>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</si>
  <si>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</si>
  <si>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</si>
  <si>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</si>
  <si>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</si>
  <si>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</si>
  <si>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</si>
  <si>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</si>
  <si>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</si>
  <si>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</si>
  <si>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</si>
  <si>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</si>
  <si>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</si>
  <si>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</si>
  <si>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</si>
  <si>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</si>
  <si>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</si>
  <si>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</si>
  <si>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</si>
  <si>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</si>
  <si>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</si>
  <si>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</si>
  <si>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</si>
  <si>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</si>
  <si>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</si>
  <si>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</si>
  <si>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</si>
  <si>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</si>
  <si>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</si>
  <si>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</si>
  <si>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</si>
  <si>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</si>
  <si>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</si>
  <si>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</si>
  <si>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</si>
  <si>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</si>
  <si>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</si>
  <si>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</si>
  <si>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</si>
  <si>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</si>
  <si>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</si>
  <si>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</si>
  <si>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</si>
  <si>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</si>
  <si>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</si>
  <si>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</si>
  <si>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</si>
  <si>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</si>
  <si>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</si>
  <si>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</si>
  <si>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</si>
  <si>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</si>
  <si>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</si>
  <si>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</si>
  <si>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</si>
  <si>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</si>
  <si>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</si>
  <si>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</si>
  <si>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</si>
  <si>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</si>
  <si>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</si>
  <si>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</si>
  <si>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</si>
  <si>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</si>
  <si>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</si>
  <si>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</si>
  <si>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</si>
  <si>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</si>
  <si>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</si>
  <si>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</si>
  <si>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</si>
  <si>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</si>
  <si>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</si>
  <si>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</si>
  <si>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</si>
  <si>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</si>
  <si>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</si>
  <si>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</si>
  <si>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</si>
  <si>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</si>
  <si>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</si>
  <si>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</si>
  <si>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</si>
  <si>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</si>
  <si>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</si>
  <si>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</si>
  <si>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</si>
  <si>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</si>
  <si>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</si>
  <si>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</si>
  <si>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</si>
  <si>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</si>
  <si>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</si>
  <si>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</si>
  <si>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</si>
  <si>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</si>
  <si>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</si>
  <si>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</si>
  <si>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</si>
  <si>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</si>
  <si>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</si>
  <si>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</si>
  <si>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</si>
  <si>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</si>
  <si>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</si>
  <si>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</si>
  <si>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</si>
  <si>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</si>
  <si>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</si>
  <si>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</si>
  <si>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</si>
  <si>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</si>
  <si>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</si>
  <si>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</si>
  <si>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</si>
  <si>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</si>
  <si>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</si>
  <si>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</si>
  <si>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</si>
  <si>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</si>
  <si>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</si>
  <si>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</si>
  <si>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</si>
  <si>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</si>
  <si>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</si>
  <si>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</si>
  <si>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</si>
  <si>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</si>
  <si>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</si>
  <si>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</si>
  <si>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</si>
  <si>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</si>
  <si>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</si>
  <si>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</si>
  <si>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</si>
  <si>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</si>
  <si>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</si>
  <si>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</si>
  <si>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</si>
  <si>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</si>
  <si>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</si>
  <si>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</si>
  <si>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</si>
  <si>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</si>
  <si>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</si>
  <si>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</si>
  <si>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</si>
  <si>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</si>
  <si>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</si>
  <si>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</si>
  <si>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</si>
  <si>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</si>
  <si>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</si>
  <si>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</si>
  <si>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</si>
  <si>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</si>
  <si>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</si>
  <si>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</si>
  <si>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</si>
  <si>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</si>
  <si>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</si>
  <si>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</si>
  <si>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</si>
  <si>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</si>
  <si>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</si>
  <si>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</si>
  <si>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</si>
  <si>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</si>
  <si>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</si>
  <si>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</si>
  <si>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</si>
  <si>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</si>
  <si>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</si>
  <si>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</si>
  <si>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</si>
  <si>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</si>
  <si>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</si>
  <si>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</si>
  <si>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</si>
  <si>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</si>
  <si>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</si>
  <si>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</si>
  <si>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</si>
  <si>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</si>
  <si>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</si>
  <si>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</si>
  <si>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</si>
  <si>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</si>
  <si>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</si>
  <si>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</si>
  <si>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</si>
  <si>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</si>
  <si>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</si>
  <si>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</si>
  <si>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</si>
  <si>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</si>
  <si>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</si>
  <si>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</si>
  <si>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</si>
  <si>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</si>
  <si>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</si>
  <si>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</si>
  <si>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</si>
  <si>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</si>
  <si>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</si>
  <si>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</si>
  <si>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</si>
  <si>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</si>
  <si>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</si>
  <si>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</si>
  <si>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</si>
  <si>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</si>
  <si>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</si>
  <si>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</si>
  <si>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</si>
  <si>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</si>
  <si>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</si>
  <si>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</si>
  <si>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</si>
  <si>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</si>
  <si>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</si>
  <si>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</si>
  <si>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</si>
  <si>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</si>
  <si>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</si>
  <si>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</si>
  <si>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</si>
  <si>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</si>
  <si>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</si>
  <si>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</si>
  <si>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</si>
  <si>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</si>
  <si>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</si>
  <si>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</si>
  <si>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</si>
  <si>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</si>
  <si>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</si>
  <si>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</si>
  <si>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</si>
  <si>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</si>
  <si>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</si>
  <si>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</si>
  <si>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</si>
  <si>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</si>
  <si>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</si>
  <si>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</si>
  <si>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</si>
  <si>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</si>
  <si>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</si>
  <si>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</si>
  <si>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</si>
  <si>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</si>
  <si>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</si>
  <si>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</si>
  <si>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</si>
  <si>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</si>
  <si>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</si>
  <si>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</si>
  <si>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</si>
  <si>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</si>
  <si>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</si>
  <si>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</si>
  <si>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</si>
  <si>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</si>
  <si>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</si>
  <si>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</si>
  <si>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</si>
  <si>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</si>
  <si>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</si>
  <si>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</si>
  <si>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</si>
  <si>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</si>
  <si>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</si>
  <si>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</si>
  <si>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</si>
  <si>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</si>
  <si>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</si>
  <si>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</si>
  <si>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</si>
  <si>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</si>
  <si>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</si>
  <si>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</si>
  <si>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</si>
  <si>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</si>
  <si>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</si>
  <si>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</si>
  <si>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</si>
  <si>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</si>
  <si>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</si>
  <si>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</si>
  <si>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</si>
  <si>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</si>
  <si>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</si>
  <si>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</si>
  <si>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</si>
  <si>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</si>
  <si>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</si>
  <si>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</si>
  <si>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</si>
  <si>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</si>
  <si>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</si>
  <si>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</si>
  <si>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</si>
  <si>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</si>
  <si>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</si>
  <si>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</si>
  <si>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</si>
  <si>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</si>
  <si>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</si>
  <si>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</si>
  <si>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</si>
  <si>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</si>
  <si>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</si>
  <si>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</si>
  <si>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</si>
  <si>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</si>
  <si>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</si>
  <si>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</si>
  <si>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</si>
  <si>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</si>
  <si>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</si>
  <si>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</si>
  <si>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</si>
  <si>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</si>
  <si>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</si>
  <si>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</si>
  <si>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</si>
  <si>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</si>
  <si>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</si>
  <si>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</si>
  <si>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</si>
  <si>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</si>
  <si>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</si>
  <si>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</si>
  <si>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</si>
  <si>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</si>
  <si>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</si>
  <si>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</si>
  <si>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</si>
  <si>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</si>
  <si>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</si>
  <si>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</si>
  <si>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</si>
  <si>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</si>
  <si>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</si>
  <si>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</si>
  <si>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</si>
  <si>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</si>
  <si>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</si>
  <si>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</si>
  <si>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</si>
  <si>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</si>
  <si>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</si>
  <si>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</si>
  <si>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</si>
  <si>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</si>
  <si>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</si>
  <si>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</si>
  <si>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</si>
  <si>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</si>
  <si>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</si>
  <si>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</si>
  <si>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</si>
  <si>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</si>
  <si>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</si>
  <si>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</si>
  <si>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</si>
  <si>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</si>
  <si>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</si>
  <si>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</si>
  <si>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</si>
  <si>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</si>
  <si>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</si>
  <si>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</si>
  <si>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</si>
  <si>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</si>
  <si>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</si>
  <si>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</si>
  <si>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</si>
  <si>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</si>
  <si>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</si>
  <si>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</si>
  <si>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</si>
  <si>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</si>
  <si>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</si>
  <si>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</si>
  <si>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</si>
  <si>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</si>
  <si>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</si>
  <si>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</si>
  <si>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</si>
  <si>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</si>
  <si>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</si>
  <si>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</si>
  <si>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</si>
  <si>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</si>
  <si>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</si>
  <si>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</si>
  <si>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</si>
  <si>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</si>
  <si>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</si>
  <si>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</si>
  <si>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</si>
  <si>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</si>
  <si>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</si>
  <si>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</si>
  <si>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</si>
  <si>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</si>
  <si>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</si>
  <si>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</si>
  <si>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</si>
  <si>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</si>
  <si>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</si>
  <si>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</si>
  <si>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</si>
  <si>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</si>
  <si>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</si>
  <si>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</si>
  <si>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</si>
  <si>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</si>
  <si>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</si>
  <si>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</si>
  <si>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</si>
  <si>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</si>
  <si>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</si>
  <si>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</si>
  <si>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</si>
  <si>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</si>
  <si>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</si>
  <si>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</si>
  <si>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</si>
  <si>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</si>
  <si>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</si>
  <si>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</si>
  <si>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</si>
  <si>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</si>
  <si>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</si>
  <si>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</si>
  <si>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</si>
  <si>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</si>
  <si>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</si>
  <si>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</si>
  <si>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</si>
  <si>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</si>
  <si>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</si>
  <si>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</si>
  <si>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</si>
  <si>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</si>
  <si>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</si>
  <si>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</si>
  <si>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</si>
  <si>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</si>
  <si>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</si>
  <si>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</si>
  <si>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</si>
  <si>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</si>
  <si>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</si>
  <si>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</si>
  <si>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</si>
  <si>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</si>
  <si>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</si>
  <si>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</si>
  <si>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</si>
  <si>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</si>
  <si>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</si>
  <si>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</si>
  <si>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</si>
  <si>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</si>
  <si>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</si>
  <si>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</si>
  <si>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</si>
  <si>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</si>
  <si>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</si>
  <si>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</si>
  <si>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</si>
  <si>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</si>
  <si>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</si>
  <si>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</si>
  <si>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</si>
  <si>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</si>
  <si>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</si>
  <si>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</si>
  <si>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</si>
  <si>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</si>
  <si>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</si>
  <si>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</si>
  <si>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</si>
  <si>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</si>
  <si>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</si>
  <si>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</si>
  <si>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</si>
  <si>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</si>
  <si>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</si>
  <si>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</si>
  <si>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</si>
  <si>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</si>
  <si>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</si>
  <si>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</si>
  <si>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</si>
  <si>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</si>
  <si>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</si>
  <si>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</si>
  <si>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</si>
  <si>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</si>
  <si>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</si>
  <si>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</si>
  <si>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</si>
  <si>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</si>
  <si>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</si>
  <si>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</si>
  <si>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</si>
  <si>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</si>
  <si>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</si>
  <si>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</si>
  <si>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</si>
  <si>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</si>
  <si>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</si>
  <si>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</si>
  <si>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</si>
  <si>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</si>
  <si>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</si>
  <si>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</si>
  <si>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</si>
  <si>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</si>
  <si>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</si>
  <si>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</si>
  <si>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</si>
  <si>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</si>
  <si>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</si>
  <si>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</si>
  <si>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</si>
  <si>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</si>
  <si>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</si>
  <si>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</si>
  <si>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</si>
  <si>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</si>
  <si>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</si>
  <si>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</si>
  <si>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</si>
  <si>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</si>
  <si>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</si>
  <si>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</si>
  <si>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</si>
  <si>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</si>
  <si>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</si>
  <si>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</si>
  <si>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</si>
  <si>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</si>
  <si>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</si>
  <si>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</si>
  <si>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</si>
  <si>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</si>
  <si>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</si>
  <si>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</si>
  <si>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</si>
  <si>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</si>
  <si>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</si>
  <si>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</si>
  <si>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</si>
  <si>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</si>
  <si>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</si>
  <si>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</si>
  <si>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</si>
  <si>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</si>
  <si>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</si>
  <si>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</si>
  <si>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</si>
  <si>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</si>
  <si>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</si>
  <si>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</si>
  <si>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</si>
  <si>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</si>
  <si>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</si>
  <si>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</si>
  <si>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</si>
  <si>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</si>
  <si>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</si>
  <si>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</si>
  <si>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</si>
  <si>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</si>
  <si>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</si>
  <si>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</si>
  <si>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</si>
  <si>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</si>
  <si>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</si>
  <si>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</si>
  <si>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</si>
  <si>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</si>
  <si>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</si>
  <si>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</si>
  <si>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</si>
  <si>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</si>
  <si>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</si>
  <si>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</si>
  <si>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</si>
  <si>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</si>
  <si>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</si>
  <si>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</si>
  <si>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</si>
  <si>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</si>
  <si>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</si>
  <si>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</si>
  <si>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</si>
  <si>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</si>
  <si>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</si>
  <si>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</si>
  <si>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</si>
  <si>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</si>
  <si>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</si>
  <si>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</si>
  <si>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</si>
  <si>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</si>
  <si>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</si>
  <si>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</si>
  <si>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</si>
  <si>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</si>
  <si>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</si>
  <si>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</si>
  <si>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</si>
  <si>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</si>
  <si>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</si>
  <si>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</si>
  <si>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</si>
  <si>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</si>
  <si>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</si>
  <si>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</si>
  <si>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</si>
  <si>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</si>
  <si>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</si>
  <si>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</si>
  <si>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</si>
  <si>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</si>
  <si>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</si>
  <si>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</si>
  <si>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</si>
  <si>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</si>
  <si>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</si>
  <si>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</si>
  <si>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</si>
  <si>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</si>
  <si>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</si>
  <si>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</si>
  <si>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</si>
  <si>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</si>
  <si>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</si>
  <si>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</si>
  <si>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</si>
  <si>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</si>
  <si>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</si>
  <si>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</si>
  <si>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</si>
  <si>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</si>
  <si>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</si>
  <si>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</si>
  <si>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</si>
  <si>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</si>
  <si>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</si>
  <si>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</si>
  <si>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</si>
  <si>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</si>
  <si>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</si>
  <si>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</si>
  <si>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</si>
  <si>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</si>
  <si>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</si>
  <si>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</si>
  <si>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</si>
  <si>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</si>
  <si>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</si>
  <si>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</si>
  <si>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</si>
  <si>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</si>
  <si>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</si>
  <si>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</si>
  <si>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</si>
  <si>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</si>
  <si>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</si>
  <si>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</si>
  <si>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</si>
  <si>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</si>
  <si>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</si>
  <si>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</si>
  <si>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</si>
  <si>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</si>
  <si>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</si>
  <si>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</si>
  <si>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</si>
  <si>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</si>
  <si>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</si>
  <si>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</si>
  <si>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</si>
  <si>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</si>
  <si>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</si>
  <si>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</si>
  <si>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</si>
  <si>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</si>
  <si>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</si>
  <si>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</si>
  <si>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</si>
  <si>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</si>
  <si>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</si>
  <si>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</si>
  <si>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</si>
  <si>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</si>
  <si>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</si>
  <si>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</si>
  <si>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</si>
  <si>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</si>
  <si>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</si>
  <si>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</si>
  <si>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</si>
  <si>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</si>
  <si>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</si>
  <si>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</si>
  <si>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</si>
  <si>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</si>
  <si>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</si>
  <si>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</si>
  <si>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</si>
  <si>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</si>
  <si>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</si>
  <si>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</si>
  <si>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</si>
  <si>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</si>
  <si>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</si>
  <si>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</si>
  <si>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</si>
  <si>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</si>
  <si>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</si>
  <si>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</si>
  <si>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</si>
  <si>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</si>
  <si>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</si>
  <si>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</si>
  <si>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</si>
  <si>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</si>
  <si>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</si>
  <si>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</si>
  <si>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</si>
  <si>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</si>
  <si>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</si>
  <si>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</si>
  <si>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</si>
  <si>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</si>
  <si>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</si>
  <si>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</si>
  <si>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</si>
  <si>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</si>
  <si>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</si>
  <si>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</si>
  <si>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</si>
  <si>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</si>
  <si>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</si>
  <si>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</si>
  <si>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</si>
  <si>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</si>
  <si>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</si>
  <si>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</si>
  <si>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</si>
  <si>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</si>
  <si>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</si>
  <si>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</si>
  <si>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</si>
  <si>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</si>
  <si>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</si>
  <si>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</si>
  <si>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</si>
  <si>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</si>
  <si>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</si>
  <si>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</si>
  <si>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</si>
  <si>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</si>
  <si>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</si>
  <si>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</si>
  <si>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</si>
  <si>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</si>
  <si>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</si>
  <si>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</si>
  <si>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</si>
  <si>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</si>
  <si>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</si>
  <si>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</si>
  <si>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</si>
  <si>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</si>
  <si>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</si>
  <si>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</si>
  <si>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</si>
  <si>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</si>
  <si>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</si>
  <si>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</si>
  <si>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</si>
  <si>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</si>
  <si>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</si>
  <si>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</si>
  <si>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</si>
  <si>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</si>
  <si>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</si>
  <si>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</si>
  <si>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</si>
  <si>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</si>
  <si>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</si>
  <si>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</si>
  <si>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</si>
  <si>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</si>
  <si>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</si>
  <si>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</si>
  <si>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</si>
  <si>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</si>
  <si>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</si>
  <si>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</si>
  <si>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</si>
  <si>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</si>
  <si>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</si>
  <si>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</si>
  <si>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</si>
  <si>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</si>
  <si>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</si>
  <si>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</si>
  <si>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</si>
  <si>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</si>
  <si>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</si>
  <si>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</si>
  <si>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</si>
  <si>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</si>
  <si>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</si>
  <si>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</si>
  <si>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</si>
  <si>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</si>
  <si>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</si>
  <si>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</si>
  <si>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</si>
  <si>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</si>
  <si>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</si>
  <si>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</si>
  <si>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</si>
  <si>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</si>
  <si>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</si>
  <si>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</si>
  <si>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</si>
  <si>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</si>
  <si>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</si>
  <si>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</si>
  <si>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</si>
  <si>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</si>
  <si>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</si>
  <si>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</si>
  <si>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</si>
  <si>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</si>
  <si>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</si>
  <si>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</si>
  <si>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</si>
  <si>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</si>
  <si>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</si>
  <si>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</si>
  <si>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</si>
  <si>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</si>
  <si>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</si>
  <si>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</si>
  <si>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</si>
  <si>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</si>
  <si>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</si>
  <si>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</si>
  <si>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</si>
  <si>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</si>
  <si>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</si>
  <si>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</si>
  <si>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</si>
  <si>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</si>
  <si>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</si>
  <si>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</si>
  <si>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</si>
  <si>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</si>
  <si>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</si>
  <si>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</si>
  <si>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</si>
  <si>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</si>
  <si>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</si>
  <si>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</si>
  <si>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</si>
  <si>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</si>
  <si>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</si>
  <si>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</si>
  <si>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</si>
  <si>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</si>
  <si>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</si>
  <si>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</si>
  <si>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</si>
  <si>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</si>
  <si>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</si>
  <si>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</si>
  <si>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</si>
  <si>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</si>
  <si>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</si>
  <si>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</si>
  <si>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</si>
  <si>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</si>
  <si>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</si>
  <si>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</si>
  <si>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</si>
  <si>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</si>
  <si>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</si>
  <si>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</si>
  <si>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</si>
  <si>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</si>
  <si>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</si>
  <si>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</si>
  <si>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</si>
  <si>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</si>
  <si>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</si>
  <si>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</si>
  <si>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</si>
  <si>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</si>
  <si>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</si>
  <si>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</si>
  <si>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</si>
  <si>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</si>
  <si>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</si>
  <si>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</si>
  <si>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</si>
  <si>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</si>
  <si>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</si>
  <si>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</si>
  <si>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</si>
  <si>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</si>
  <si>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</si>
  <si>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</si>
  <si>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</si>
  <si>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</si>
  <si>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</si>
  <si>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</si>
  <si>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</si>
  <si>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</si>
  <si>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</si>
  <si>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</si>
  <si>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</si>
  <si>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</si>
  <si>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</si>
  <si>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</si>
  <si>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</si>
  <si>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</si>
  <si>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</si>
  <si>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</si>
  <si>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</si>
  <si>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</si>
  <si>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</si>
  <si>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</si>
  <si>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</si>
  <si>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</si>
  <si>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</si>
  <si>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</si>
  <si>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</si>
  <si>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</si>
  <si>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</si>
  <si>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</si>
  <si>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</si>
  <si>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</si>
  <si>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</si>
  <si>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</si>
  <si>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</si>
  <si>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</si>
  <si>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</si>
  <si>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</si>
  <si>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</si>
  <si>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</si>
  <si>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</si>
  <si>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</si>
  <si>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</si>
  <si>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</si>
  <si>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</si>
  <si>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</si>
  <si>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</si>
  <si>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</si>
  <si>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</si>
  <si>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</si>
  <si>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</si>
  <si>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</si>
  <si>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</si>
  <si>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</si>
  <si>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</si>
  <si>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</si>
  <si>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</si>
  <si>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</si>
  <si>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</si>
  <si>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</si>
  <si>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</si>
  <si>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</si>
  <si>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</si>
  <si>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</si>
  <si>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</si>
  <si>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</si>
  <si>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</si>
  <si>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</si>
  <si>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</si>
  <si>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</si>
  <si>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</si>
  <si>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</si>
  <si>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</si>
  <si>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</si>
  <si>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</si>
  <si>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</si>
  <si>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</si>
  <si>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</si>
  <si>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</si>
  <si>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</si>
  <si>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</si>
  <si>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</si>
  <si>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</si>
  <si>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</si>
  <si>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</si>
  <si>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</si>
  <si>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</si>
  <si>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</si>
  <si>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</si>
  <si>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</si>
  <si>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</si>
  <si>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</si>
  <si>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</si>
  <si>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</si>
  <si>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</si>
  <si>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</si>
  <si>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</si>
  <si>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</si>
  <si>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</si>
  <si>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</si>
  <si>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</si>
  <si>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</si>
  <si>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</si>
  <si>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</si>
  <si>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</si>
  <si>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</si>
  <si>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</si>
  <si>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</si>
  <si>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</si>
  <si>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</si>
  <si>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</si>
  <si>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</si>
  <si>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</si>
  <si>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</si>
  <si>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</si>
  <si>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</si>
  <si>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</si>
  <si>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</si>
  <si>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</si>
  <si>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</si>
  <si>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</si>
  <si>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</si>
  <si>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</si>
  <si>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</si>
  <si>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</si>
  <si>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</si>
  <si>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</si>
  <si>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</si>
  <si>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</si>
  <si>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</si>
  <si>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</si>
  <si>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</si>
  <si>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</si>
  <si>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</si>
  <si>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</si>
  <si>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</si>
  <si>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</si>
  <si>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</si>
  <si>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</si>
  <si>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</si>
  <si>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</si>
  <si>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</si>
  <si>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</si>
  <si>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</si>
  <si>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</si>
  <si>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</si>
  <si>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</si>
  <si>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</si>
  <si>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</si>
  <si>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</si>
  <si>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</si>
  <si>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</si>
  <si>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</si>
  <si>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</si>
  <si>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</si>
  <si>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</si>
  <si>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</si>
  <si>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</si>
  <si>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</si>
  <si>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</si>
  <si>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</si>
  <si>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</si>
  <si>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</si>
  <si>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</si>
  <si>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</si>
  <si>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</si>
  <si>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</si>
  <si>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</si>
  <si>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</si>
  <si>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</si>
  <si>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</si>
  <si>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</si>
  <si>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</si>
  <si>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</si>
  <si>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</si>
  <si>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</si>
  <si>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</si>
  <si>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</si>
  <si>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</si>
  <si>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</si>
  <si>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</si>
  <si>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</si>
  <si>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</si>
  <si>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</si>
  <si>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</si>
  <si>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</si>
  <si>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</si>
  <si>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</si>
  <si>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</si>
  <si>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</si>
  <si>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</si>
  <si>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</si>
  <si>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</si>
  <si>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</si>
  <si>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</si>
  <si>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</si>
  <si>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</si>
  <si>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</si>
  <si>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</si>
  <si>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</si>
  <si>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</si>
  <si>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</si>
  <si>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</si>
  <si>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</si>
  <si>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</si>
  <si>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</si>
  <si>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</si>
  <si>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</si>
  <si>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</si>
  <si>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</si>
  <si>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</si>
  <si>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</si>
  <si>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</si>
  <si>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</si>
  <si>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</si>
  <si>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</si>
  <si>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</si>
  <si>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</si>
  <si>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</si>
  <si>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</si>
  <si>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</si>
  <si>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</si>
  <si>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</si>
  <si>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</si>
  <si>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</si>
  <si>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</si>
  <si>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</si>
  <si>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</si>
  <si>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</si>
  <si>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</si>
  <si>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</si>
  <si>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</si>
  <si>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</si>
  <si>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</si>
  <si>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</si>
  <si>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</si>
  <si>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</si>
  <si>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</si>
  <si>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</si>
  <si>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</si>
  <si>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</si>
  <si>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</si>
  <si>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</si>
  <si>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</si>
  <si>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</si>
  <si>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</si>
  <si>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</si>
  <si>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</si>
  <si>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</si>
  <si>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</si>
  <si>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</si>
  <si>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</si>
  <si>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</si>
  <si>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</si>
  <si>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</si>
  <si>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</si>
  <si>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</si>
  <si>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</si>
  <si>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</si>
  <si>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</si>
  <si>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</si>
  <si>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</si>
  <si>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</si>
  <si>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</si>
  <si>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</si>
  <si>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</si>
  <si>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</si>
  <si>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</si>
  <si>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</si>
  <si>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</si>
  <si>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</si>
  <si>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</si>
  <si>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</si>
  <si>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</si>
  <si>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</si>
  <si>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</si>
  <si>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</si>
  <si>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</si>
  <si>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</si>
  <si>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</si>
  <si>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</si>
  <si>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</si>
  <si>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</si>
  <si>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</si>
  <si>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</si>
  <si>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</si>
  <si>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</si>
  <si>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</si>
  <si>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</si>
  <si>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</si>
  <si>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</si>
  <si>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</si>
  <si>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</si>
  <si>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</si>
  <si>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</si>
  <si>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</si>
  <si>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</si>
  <si>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</si>
  <si>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</si>
  <si>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</si>
  <si>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</si>
  <si>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</si>
  <si>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</si>
  <si>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</si>
  <si>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</si>
  <si>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</si>
  <si>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</si>
  <si>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</si>
  <si>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</si>
  <si>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</si>
  <si>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</si>
  <si>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</si>
  <si>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</si>
  <si>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</si>
  <si>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</si>
  <si>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</si>
  <si>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</si>
  <si>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</si>
  <si>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</si>
  <si>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</si>
  <si>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</si>
  <si>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</si>
  <si>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</si>
  <si>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</si>
  <si>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</si>
  <si>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</si>
  <si>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</si>
  <si>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</si>
  <si>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</si>
  <si>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</si>
  <si>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</si>
  <si>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</si>
  <si>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</si>
  <si>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</si>
  <si>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</si>
  <si>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</si>
  <si>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</si>
  <si>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</si>
  <si>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</si>
  <si>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</si>
  <si>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</si>
  <si>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</si>
  <si>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</si>
  <si>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</si>
  <si>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</si>
  <si>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</si>
  <si>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</si>
  <si>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</si>
  <si>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</si>
  <si>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</si>
  <si>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</si>
  <si>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</si>
  <si>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</si>
  <si>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</si>
  <si>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</si>
  <si>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</si>
  <si>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</si>
  <si>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</si>
  <si>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</si>
  <si>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</si>
  <si>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</si>
  <si>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</si>
  <si>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</si>
  <si>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</si>
  <si>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</si>
  <si>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</si>
  <si>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</si>
  <si>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</si>
  <si>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</si>
  <si>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</si>
  <si>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</si>
  <si>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</si>
  <si>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</si>
  <si>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</si>
  <si>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</si>
  <si>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</si>
  <si>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</si>
  <si>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</si>
  <si>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</si>
  <si>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</si>
  <si>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</si>
  <si>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</si>
  <si>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</si>
  <si>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</si>
  <si>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</si>
  <si>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</si>
  <si>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</si>
  <si>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</si>
  <si>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</si>
  <si>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</si>
  <si>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</si>
  <si>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</si>
  <si>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</si>
  <si>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</si>
  <si>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</si>
  <si>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</si>
  <si>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</si>
  <si>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</si>
  <si>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</si>
  <si>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</si>
  <si>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</si>
  <si>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</si>
  <si>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</si>
  <si>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</si>
  <si>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</si>
  <si>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</si>
  <si>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</si>
  <si>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</si>
  <si>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</si>
  <si>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</si>
  <si>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</si>
  <si>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</si>
  <si>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</si>
  <si>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</si>
  <si>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</si>
  <si>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</si>
  <si>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</si>
  <si>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</si>
  <si>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</si>
  <si>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</si>
  <si>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</si>
  <si>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</si>
  <si>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</si>
  <si>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</si>
  <si>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</si>
  <si>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</si>
  <si>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</si>
  <si>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</si>
  <si>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</si>
  <si>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</si>
  <si>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</si>
  <si>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</si>
  <si>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</si>
  <si>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</si>
  <si>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</si>
  <si>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</si>
  <si>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</si>
  <si>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</si>
  <si>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</si>
  <si>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</si>
  <si>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</si>
  <si>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</si>
  <si>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</si>
  <si>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</si>
  <si>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</si>
  <si>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</si>
  <si>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</si>
  <si>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</si>
  <si>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</si>
  <si>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</si>
  <si>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</si>
  <si>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</si>
  <si>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</si>
  <si>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</si>
  <si>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</si>
  <si>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</si>
  <si>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</si>
  <si>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</si>
  <si>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</si>
  <si>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</si>
  <si>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</si>
  <si>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</si>
  <si>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</si>
  <si>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</si>
  <si>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</si>
  <si>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</si>
  <si>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</si>
  <si>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</si>
  <si>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</si>
  <si>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</si>
  <si>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</si>
  <si>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</si>
  <si>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</si>
  <si>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</si>
  <si>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</si>
  <si>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</si>
  <si>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</si>
  <si>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</si>
  <si>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</si>
  <si>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</si>
  <si>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</si>
  <si>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</si>
  <si>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</si>
  <si>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</si>
  <si>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</si>
  <si>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</si>
  <si>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</si>
  <si>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</si>
  <si>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</si>
  <si>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</si>
  <si>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</si>
  <si>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</si>
  <si>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</si>
  <si>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</si>
  <si>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</si>
  <si>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</si>
  <si>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</si>
  <si>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</si>
  <si>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</si>
  <si>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</si>
  <si>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</si>
  <si>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</si>
  <si>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</si>
  <si>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</si>
  <si>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</si>
  <si>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</si>
  <si>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</si>
  <si>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</si>
  <si>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</si>
  <si>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</si>
  <si>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</si>
  <si>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</si>
  <si>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</si>
  <si>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</si>
  <si>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</si>
  <si>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</si>
  <si>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</si>
  <si>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</si>
  <si>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</si>
  <si>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</si>
  <si>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</si>
  <si>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</si>
  <si>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</si>
  <si>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</si>
  <si>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</si>
  <si>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</si>
  <si>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</si>
  <si>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</si>
  <si>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</si>
  <si>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</si>
  <si>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</si>
  <si>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</si>
  <si>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</si>
  <si>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</si>
  <si>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</si>
  <si>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</si>
  <si>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</si>
  <si>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</si>
  <si>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</si>
  <si>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</si>
  <si>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</si>
  <si>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</si>
  <si>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</si>
  <si>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</si>
  <si>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</si>
  <si>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</si>
  <si>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</si>
  <si>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</si>
  <si>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</si>
  <si>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</si>
  <si>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</si>
  <si>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</si>
  <si>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</si>
  <si>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</si>
  <si>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</si>
  <si>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</si>
  <si>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</si>
  <si>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</si>
  <si>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</si>
  <si>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</si>
  <si>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</si>
  <si>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</si>
  <si>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</si>
  <si>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</si>
  <si>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</si>
  <si>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</si>
  <si>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</si>
  <si>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</si>
  <si>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</si>
  <si>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</si>
  <si>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</si>
  <si>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</si>
  <si>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</si>
  <si>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</si>
  <si>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</si>
  <si>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</si>
  <si>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</si>
  <si>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</si>
  <si>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</si>
  <si>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</si>
  <si>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</si>
  <si>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</si>
  <si>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</si>
  <si>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</si>
  <si>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</si>
  <si>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</si>
  <si>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</si>
  <si>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</si>
  <si>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</si>
  <si>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</si>
  <si>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</si>
  <si>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</si>
  <si>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</si>
  <si>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</si>
  <si>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</si>
  <si>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</si>
  <si>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</si>
  <si>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</si>
  <si>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</si>
  <si>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</si>
  <si>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</si>
  <si>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</si>
  <si>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</si>
  <si>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</si>
  <si>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</si>
  <si>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</si>
  <si>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</si>
  <si>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</si>
  <si>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</si>
  <si>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</si>
  <si>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</si>
  <si>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</si>
  <si>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</si>
  <si>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</si>
  <si>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</si>
  <si>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</si>
  <si>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</si>
  <si>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</si>
  <si>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</si>
  <si>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</si>
  <si>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</si>
  <si>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</si>
  <si>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</si>
  <si>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</si>
  <si>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</si>
  <si>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</si>
  <si>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</si>
  <si>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</si>
  <si>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</si>
  <si>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</si>
  <si>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</si>
  <si>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</si>
  <si>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</si>
  <si>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</si>
  <si>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</si>
  <si>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</si>
  <si>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</si>
  <si>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</si>
  <si>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</si>
  <si>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</si>
  <si>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</si>
  <si>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</si>
  <si>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</si>
  <si>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</si>
  <si>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</si>
  <si>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</si>
  <si>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</si>
  <si>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</si>
  <si>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</si>
  <si>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</si>
  <si>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</si>
  <si>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</si>
  <si>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</si>
  <si>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</si>
  <si>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</si>
  <si>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</si>
  <si>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</si>
  <si>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</si>
  <si>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</si>
  <si>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</si>
  <si>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</si>
  <si>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</si>
  <si>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</si>
  <si>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</si>
  <si>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</si>
  <si>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</si>
  <si>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</si>
  <si>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</si>
  <si>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</si>
  <si>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</si>
  <si>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</si>
  <si>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</si>
  <si>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</si>
  <si>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</si>
  <si>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</si>
  <si>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</si>
  <si>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</si>
  <si>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</si>
  <si>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</si>
  <si>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</si>
  <si>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</si>
  <si>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</si>
  <si>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</si>
  <si>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</si>
  <si>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</si>
  <si>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</si>
  <si>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</si>
  <si>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</si>
  <si>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</si>
  <si>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</si>
  <si>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</si>
  <si>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</si>
  <si>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</si>
  <si>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</si>
  <si>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</si>
  <si>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</si>
  <si>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</si>
  <si>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</si>
  <si>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</si>
  <si>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</si>
  <si>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</si>
  <si>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</si>
  <si>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</si>
  <si>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</si>
  <si>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</si>
  <si>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</si>
  <si>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</si>
  <si>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</si>
  <si>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</si>
  <si>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</si>
  <si>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</si>
  <si>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</si>
  <si>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</si>
  <si>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</si>
  <si>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</si>
  <si>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</si>
  <si>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</si>
  <si>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</si>
  <si>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</si>
  <si>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</si>
  <si>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</si>
  <si>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</si>
  <si>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</si>
  <si>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</si>
  <si>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</si>
  <si>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</si>
  <si>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</si>
  <si>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</si>
  <si>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</si>
  <si>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</si>
  <si>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</si>
  <si>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</si>
  <si>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</si>
  <si>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</si>
  <si>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</si>
  <si>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</si>
  <si>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</si>
  <si>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</si>
  <si>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</si>
  <si>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</si>
  <si>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</si>
  <si>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</si>
  <si>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</si>
  <si>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</si>
  <si>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</si>
  <si>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</si>
  <si>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</si>
  <si>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</si>
  <si>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</si>
  <si>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</si>
  <si>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</si>
  <si>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</si>
  <si>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</si>
  <si>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</si>
  <si>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</si>
  <si>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</si>
  <si>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</si>
  <si>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</si>
  <si>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</si>
  <si>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</si>
  <si>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</si>
  <si>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</si>
  <si>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</si>
  <si>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</si>
  <si>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</si>
  <si>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</si>
  <si>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</si>
  <si>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</si>
  <si>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</si>
  <si>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</si>
  <si>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</si>
  <si>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</si>
  <si>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</si>
  <si>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</si>
  <si>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</si>
  <si>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</si>
  <si>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</si>
  <si>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</si>
  <si>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</si>
  <si>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</si>
  <si>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</si>
  <si>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</si>
  <si>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</si>
  <si>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</si>
  <si>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</si>
  <si>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</si>
  <si>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</si>
  <si>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</si>
  <si>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</si>
  <si>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</si>
  <si>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</si>
  <si>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</si>
  <si>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</si>
  <si>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</si>
  <si>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</si>
  <si>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</si>
  <si>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</si>
  <si>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</si>
  <si>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</si>
  <si>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</si>
  <si>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</si>
  <si>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</si>
  <si>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</si>
  <si>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</si>
  <si>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</si>
  <si>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</si>
  <si>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</si>
  <si>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</si>
  <si>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</si>
  <si>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</si>
  <si>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</si>
  <si>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</si>
  <si>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</si>
  <si>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</si>
  <si>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</si>
  <si>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</si>
  <si>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</si>
  <si>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</si>
  <si>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</si>
  <si>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</si>
  <si>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</si>
  <si>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</si>
  <si>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</si>
  <si>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</si>
  <si>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</si>
  <si>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</si>
  <si>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</si>
  <si>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</si>
  <si>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</si>
  <si>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</si>
  <si>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</si>
  <si>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</si>
  <si>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</si>
  <si>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</si>
  <si>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</si>
  <si>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</si>
  <si>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</si>
  <si>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</si>
  <si>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</si>
  <si>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</si>
  <si>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</si>
  <si>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</si>
  <si>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</si>
  <si>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</si>
  <si>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</si>
  <si>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</si>
  <si>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</si>
  <si>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</si>
  <si>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</si>
  <si>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</si>
  <si>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</si>
  <si>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</si>
  <si>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</si>
  <si>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</si>
  <si>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</si>
  <si>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</si>
  <si>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</si>
  <si>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</si>
  <si>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</si>
  <si>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</si>
  <si>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</si>
  <si>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</si>
  <si>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</si>
  <si>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</si>
  <si>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</si>
  <si>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</si>
  <si>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</si>
  <si>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</si>
  <si>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</si>
  <si>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</si>
  <si>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</si>
  <si>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</si>
  <si>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</si>
  <si>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</si>
  <si>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</si>
  <si>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</si>
  <si>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</si>
  <si>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</si>
  <si>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</si>
  <si>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</si>
  <si>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</si>
  <si>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</si>
  <si>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</si>
  <si>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</si>
  <si>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</si>
  <si>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</si>
  <si>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</si>
  <si>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</si>
  <si>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</si>
  <si>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</si>
  <si>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</si>
  <si>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</si>
  <si>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</si>
  <si>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</si>
  <si>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</si>
  <si>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</si>
  <si>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</si>
  <si>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</si>
  <si>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</si>
  <si>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</si>
  <si>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</si>
  <si>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</si>
  <si>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</si>
  <si>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</si>
  <si>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</si>
  <si>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</si>
  <si>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</si>
  <si>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</si>
  <si>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</si>
  <si>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</si>
  <si>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</si>
  <si>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</si>
  <si>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</si>
  <si>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</si>
  <si>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</si>
  <si>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</si>
  <si>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</si>
  <si>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</si>
  <si>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</si>
  <si>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</si>
  <si>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</si>
  <si>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</si>
  <si>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</si>
  <si>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</si>
  <si>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</si>
  <si>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</si>
  <si>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</si>
  <si>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</si>
  <si>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</si>
  <si>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</si>
  <si>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</si>
  <si>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</si>
  <si>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</si>
  <si>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</si>
  <si>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</si>
  <si>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</si>
  <si>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</si>
  <si>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</si>
  <si>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</si>
  <si>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</si>
  <si>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</si>
  <si>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</si>
  <si>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</si>
  <si>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</si>
  <si>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</si>
  <si>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</si>
  <si>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</si>
  <si>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</si>
  <si>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</si>
  <si>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</si>
  <si>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</si>
  <si>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</si>
  <si>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</si>
  <si>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</si>
  <si>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</si>
  <si>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</si>
  <si>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</si>
  <si>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</si>
  <si>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</si>
  <si>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</si>
  <si>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</si>
  <si>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</si>
  <si>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</si>
  <si>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</si>
  <si>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</si>
  <si>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</si>
  <si>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</si>
  <si>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</si>
  <si>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</si>
  <si>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</si>
  <si>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</si>
  <si>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</si>
  <si>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</si>
  <si>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</si>
  <si>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</si>
  <si>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</si>
  <si>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</si>
  <si>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</si>
  <si>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</si>
  <si>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</si>
  <si>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</si>
  <si>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</si>
  <si>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</si>
  <si>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</si>
  <si>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</si>
  <si>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</si>
  <si>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</si>
  <si>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</si>
  <si>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</si>
  <si>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</si>
  <si>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</si>
  <si>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</si>
  <si>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</si>
  <si>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</si>
  <si>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</si>
  <si>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</si>
  <si>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</si>
  <si>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</si>
  <si>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</si>
  <si>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</si>
  <si>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</si>
  <si>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</si>
  <si>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</si>
  <si>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</si>
  <si>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</si>
  <si>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</si>
  <si>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</si>
  <si>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</si>
  <si>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</si>
  <si>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</si>
  <si>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</si>
  <si>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</si>
  <si>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</si>
  <si>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</si>
  <si>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</si>
  <si>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</si>
  <si>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</si>
  <si>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</si>
  <si>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</si>
  <si>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</si>
  <si>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</si>
  <si>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</si>
  <si>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</si>
  <si>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</si>
  <si>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</si>
  <si>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</si>
  <si>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</si>
  <si>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</si>
  <si>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</si>
  <si>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</si>
  <si>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</si>
  <si>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</si>
  <si>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</si>
  <si>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</si>
  <si>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</si>
  <si>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</si>
  <si>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</si>
  <si>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</si>
  <si>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</si>
  <si>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</si>
  <si>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</si>
  <si>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</si>
  <si>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</si>
  <si>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</si>
  <si>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</si>
  <si>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</si>
  <si>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</si>
  <si>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</si>
  <si>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</si>
  <si>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</si>
  <si>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</si>
  <si>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</si>
  <si>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</si>
  <si>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</si>
  <si>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</si>
  <si>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</si>
  <si>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</si>
  <si>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</si>
  <si>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</si>
  <si>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</si>
  <si>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</si>
  <si>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</si>
  <si>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</si>
  <si>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</si>
  <si>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</si>
  <si>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</si>
  <si>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</si>
  <si>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</si>
  <si>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</si>
  <si>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</si>
  <si>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</si>
  <si>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</si>
  <si>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</si>
  <si>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</si>
  <si>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</si>
  <si>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</si>
  <si>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</si>
  <si>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</si>
  <si>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</si>
  <si>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</si>
  <si>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</si>
  <si>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</si>
  <si>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</si>
  <si>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</si>
  <si>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</si>
  <si>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</si>
  <si>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</si>
  <si>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</si>
  <si>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</si>
  <si>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</si>
  <si>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</si>
  <si>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</si>
  <si>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</si>
  <si>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</si>
  <si>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</si>
  <si>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</si>
  <si>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</si>
  <si>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</si>
  <si>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</si>
  <si>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</si>
  <si>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</si>
  <si>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</si>
  <si>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</si>
  <si>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</si>
  <si>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</si>
  <si>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</si>
  <si>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</si>
  <si>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</si>
  <si>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</si>
  <si>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</si>
  <si>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</si>
  <si>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</si>
  <si>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</si>
  <si>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</si>
  <si>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</si>
  <si>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</si>
  <si>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</si>
  <si>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</si>
  <si>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</si>
  <si>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</si>
  <si>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</si>
  <si>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</si>
  <si>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</si>
  <si>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</si>
  <si>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</si>
  <si>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</si>
  <si>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</si>
  <si>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</si>
  <si>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</si>
  <si>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</si>
  <si>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</si>
  <si>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</si>
  <si>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</si>
  <si>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</si>
  <si>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</si>
  <si>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</si>
  <si>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</si>
  <si>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</si>
  <si>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</si>
  <si>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</si>
  <si>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</si>
  <si>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</si>
  <si>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</si>
  <si>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</si>
  <si>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</si>
  <si>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</si>
  <si>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</si>
  <si>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</si>
  <si>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</si>
  <si>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</si>
  <si>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</si>
  <si>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</si>
  <si>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</si>
  <si>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</si>
  <si>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</si>
  <si>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</si>
  <si>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</si>
  <si>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</si>
  <si>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</si>
  <si>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</si>
  <si>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</si>
  <si>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</si>
  <si>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</si>
  <si>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</si>
  <si>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</si>
  <si>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</si>
  <si>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</si>
  <si>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</si>
  <si>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</si>
  <si>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</si>
  <si>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</si>
  <si>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</si>
  <si>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</si>
  <si>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</si>
  <si>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</si>
  <si>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</si>
  <si>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</si>
  <si>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</si>
  <si>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</si>
  <si>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</si>
  <si>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</si>
  <si>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</si>
  <si>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</si>
  <si>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</si>
  <si>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</si>
  <si>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</si>
  <si>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</si>
  <si>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</si>
  <si>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</si>
  <si>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</si>
  <si>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</si>
  <si>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</si>
  <si>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</si>
  <si>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</si>
  <si>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</si>
  <si>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</si>
  <si>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</si>
  <si>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</si>
  <si>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</si>
  <si>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</si>
  <si>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</si>
  <si>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</si>
  <si>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</si>
  <si>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</si>
  <si>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</si>
  <si>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</si>
  <si>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</si>
  <si>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</si>
  <si>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</si>
  <si>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</si>
  <si>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</si>
  <si>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</si>
  <si>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</si>
  <si>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</si>
  <si>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</si>
  <si>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</si>
  <si>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</si>
  <si>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</si>
  <si>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</si>
  <si>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</si>
  <si>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</si>
  <si>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</si>
  <si>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</si>
  <si>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</si>
  <si>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</si>
  <si>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</si>
  <si>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</si>
  <si>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</si>
  <si>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</si>
  <si>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</si>
  <si>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</si>
  <si>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</si>
  <si>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</si>
  <si>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</si>
  <si>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</si>
  <si>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</si>
  <si>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</si>
  <si>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</si>
  <si>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</si>
  <si>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</si>
  <si>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</si>
  <si>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</si>
  <si>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</si>
  <si>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</si>
  <si>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</si>
  <si>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</si>
  <si>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</si>
  <si>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</si>
  <si>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</si>
  <si>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</si>
  <si>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</si>
  <si>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</si>
  <si>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</si>
  <si>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</si>
  <si>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</si>
  <si>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</si>
  <si>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</si>
  <si>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</si>
  <si>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</si>
  <si>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</si>
  <si>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</si>
  <si>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</si>
  <si>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</si>
  <si>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</si>
  <si>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</si>
  <si>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</si>
  <si>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</si>
  <si>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</si>
  <si>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</si>
  <si>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</si>
  <si>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</si>
  <si>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</si>
  <si>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</si>
  <si>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</si>
  <si>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</si>
  <si>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</si>
  <si>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</si>
  <si>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</si>
  <si>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</si>
  <si>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</si>
  <si>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</si>
  <si>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</si>
  <si>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</si>
  <si>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</si>
  <si>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</si>
  <si>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</si>
  <si>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</si>
  <si>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</si>
  <si>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</si>
  <si>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</si>
  <si>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</si>
  <si>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</si>
  <si>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</si>
  <si>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</si>
  <si>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</si>
  <si>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</si>
  <si>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</si>
  <si>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</si>
  <si>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</si>
  <si>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</si>
  <si>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</si>
  <si>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</si>
  <si>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</si>
  <si>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</si>
  <si>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</si>
  <si>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</si>
  <si>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</si>
  <si>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</si>
  <si>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</si>
  <si>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</si>
  <si>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</si>
  <si>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</si>
  <si>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</si>
  <si>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</si>
  <si>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</si>
  <si>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</si>
  <si>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</si>
  <si>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</si>
  <si>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</si>
  <si>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</si>
  <si>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</si>
  <si>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</si>
  <si>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</si>
  <si>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</si>
  <si>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</si>
  <si>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</si>
  <si>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</si>
  <si>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</si>
  <si>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</si>
  <si>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</si>
  <si>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</si>
  <si>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</si>
  <si>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</si>
  <si>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</si>
  <si>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</si>
  <si>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</si>
  <si>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</si>
  <si>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</si>
  <si>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</si>
  <si>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</si>
  <si>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</si>
  <si>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</si>
  <si>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</si>
  <si>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</si>
  <si>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</si>
  <si>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</si>
  <si>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</si>
  <si>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</si>
  <si>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</si>
  <si>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</si>
  <si>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</si>
  <si>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</si>
  <si>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</si>
  <si>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</si>
  <si>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</si>
  <si>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</si>
  <si>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</si>
  <si>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</si>
  <si>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</si>
  <si>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</si>
  <si>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</si>
  <si>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</si>
  <si>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</si>
  <si>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</si>
  <si>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</si>
  <si>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</si>
  <si>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</si>
  <si>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</si>
  <si>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</si>
  <si>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</si>
  <si>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</si>
  <si>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</si>
  <si>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</si>
  <si>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</si>
  <si>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</si>
  <si>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</si>
  <si>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</si>
  <si>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</si>
  <si>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</si>
  <si>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</si>
  <si>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</si>
  <si>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</si>
  <si>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</si>
  <si>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</si>
  <si>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</si>
  <si>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</si>
  <si>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</si>
  <si>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</si>
  <si>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</si>
  <si>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</si>
  <si>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</si>
  <si>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</si>
  <si>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</si>
  <si>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</si>
  <si>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</si>
  <si>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</si>
  <si>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</si>
  <si>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</si>
  <si>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</si>
  <si>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</si>
  <si>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</si>
  <si>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</si>
  <si>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</si>
  <si>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</si>
  <si>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</si>
  <si>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</si>
  <si>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</si>
  <si>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</si>
  <si>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</si>
  <si>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</si>
  <si>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</si>
  <si>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</si>
  <si>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</si>
  <si>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</si>
  <si>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</si>
  <si>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</si>
  <si>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</si>
  <si>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</si>
  <si>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</si>
  <si>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</si>
  <si>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</si>
  <si>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</si>
  <si>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</si>
  <si>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</si>
  <si>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</si>
  <si>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</si>
  <si>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</si>
  <si>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</si>
  <si>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</si>
  <si>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</si>
  <si>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</si>
  <si>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</si>
  <si>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</si>
  <si>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</si>
  <si>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</si>
  <si>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</si>
  <si>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</si>
  <si>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</si>
  <si>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</si>
  <si>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</si>
  <si>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</si>
  <si>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</si>
  <si>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</si>
  <si>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</si>
  <si>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</si>
  <si>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</si>
  <si>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</si>
  <si>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</si>
  <si>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</si>
  <si>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</si>
  <si>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</si>
  <si>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</si>
  <si>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</si>
  <si>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</si>
  <si>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</si>
  <si>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</si>
  <si>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</si>
  <si>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</si>
  <si>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</si>
  <si>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</si>
  <si>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</si>
  <si>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</si>
  <si>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</si>
  <si>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</si>
  <si>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</si>
  <si>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</si>
  <si>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</si>
  <si>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</si>
  <si>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</si>
  <si>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</si>
  <si>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</si>
  <si>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</si>
  <si>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</si>
  <si>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</si>
  <si>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</si>
  <si>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</si>
  <si>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</si>
  <si>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</si>
  <si>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</si>
  <si>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</si>
  <si>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</si>
  <si>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</si>
  <si>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</si>
  <si>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</si>
  <si>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</si>
  <si>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</si>
  <si>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</si>
  <si>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</si>
  <si>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</si>
  <si>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</si>
  <si>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</si>
  <si>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</si>
  <si>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</si>
  <si>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</si>
  <si>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</si>
  <si>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</si>
  <si>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</si>
  <si>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</si>
  <si>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</si>
  <si>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</si>
  <si>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</si>
  <si>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</si>
  <si>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</si>
  <si>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</si>
  <si>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</si>
  <si>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</si>
  <si>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</si>
  <si>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</si>
  <si>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</si>
  <si>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</si>
  <si>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</si>
  <si>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</si>
  <si>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</si>
  <si>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</si>
  <si>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</si>
  <si>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</si>
  <si>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</si>
  <si>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</si>
  <si>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</si>
  <si>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</si>
  <si>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</si>
  <si>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</si>
  <si>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</si>
  <si>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</si>
  <si>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</si>
  <si>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</si>
  <si>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</si>
  <si>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</si>
  <si>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</si>
  <si>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</si>
  <si>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</si>
  <si>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</si>
  <si>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</si>
  <si>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</si>
  <si>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</si>
  <si>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</si>
  <si>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</si>
  <si>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</si>
  <si>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</si>
  <si>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</si>
  <si>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</si>
  <si>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</si>
  <si>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</si>
  <si>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</si>
  <si>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</si>
  <si>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</si>
  <si>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</si>
  <si>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</si>
  <si>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</si>
  <si>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</si>
  <si>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</si>
  <si>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</si>
  <si>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</si>
  <si>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</si>
  <si>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</si>
  <si>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</si>
  <si>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</si>
  <si>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</si>
  <si>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</si>
  <si>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</si>
  <si>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</si>
  <si>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</si>
  <si>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</si>
  <si>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</si>
  <si>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</si>
  <si>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</si>
  <si>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</si>
  <si>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</si>
  <si>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</si>
  <si>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</si>
  <si>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</si>
  <si>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</si>
  <si>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</si>
  <si>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</si>
  <si>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</si>
  <si>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</si>
  <si>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</si>
  <si>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</si>
  <si>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</si>
  <si>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</si>
  <si>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</si>
  <si>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</si>
  <si>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</si>
  <si>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</si>
  <si>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</si>
  <si>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</si>
  <si>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</si>
  <si>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</si>
  <si>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</si>
  <si>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</si>
  <si>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</si>
  <si>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</si>
  <si>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</si>
  <si>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</si>
  <si>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</si>
  <si>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</si>
  <si>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</si>
  <si>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</si>
  <si>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</si>
  <si>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</si>
  <si>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</si>
  <si>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</si>
  <si>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</si>
  <si>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</si>
  <si>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</si>
  <si>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</si>
  <si>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</si>
  <si>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</si>
  <si>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</si>
  <si>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</si>
  <si>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</si>
  <si>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</si>
  <si>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</si>
  <si>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</si>
  <si>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</si>
  <si>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</si>
  <si>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</si>
  <si>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</si>
  <si>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</si>
  <si>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</si>
  <si>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</si>
  <si>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</si>
  <si>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</si>
  <si>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</si>
  <si>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</si>
  <si>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</si>
  <si>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</si>
  <si>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</si>
  <si>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</si>
  <si>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</si>
  <si>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</si>
  <si>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</si>
  <si>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</si>
  <si>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</si>
  <si>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</si>
  <si>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</si>
  <si>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</si>
  <si>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</si>
  <si>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</si>
  <si>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</si>
  <si>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</si>
  <si>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</si>
  <si>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</si>
  <si>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</si>
  <si>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</si>
  <si>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</si>
  <si>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</si>
  <si>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</si>
  <si>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</si>
  <si>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</si>
  <si>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</si>
  <si>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</si>
  <si>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</si>
  <si>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</si>
  <si>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</si>
  <si>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</si>
  <si>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</si>
  <si>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</si>
  <si>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</si>
  <si>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</si>
  <si>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</si>
  <si>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</si>
  <si>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</si>
  <si>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</si>
  <si>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</si>
  <si>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</si>
  <si>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</si>
  <si>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</si>
  <si>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</si>
  <si>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</si>
  <si>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</si>
  <si>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</si>
  <si>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</si>
  <si>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</si>
  <si>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</si>
  <si>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</si>
  <si>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</si>
  <si>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</si>
  <si>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</si>
  <si>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</si>
  <si>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</si>
  <si>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</si>
  <si>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</si>
  <si>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</si>
  <si>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</si>
  <si>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</si>
  <si>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</si>
  <si>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</si>
  <si>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</si>
  <si>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</si>
  <si>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</si>
  <si>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</si>
  <si>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</si>
  <si>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</si>
  <si>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</si>
  <si>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</si>
  <si>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</si>
  <si>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</si>
  <si>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</si>
  <si>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</si>
  <si>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</si>
  <si>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</si>
  <si>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</si>
  <si>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</si>
  <si>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</si>
  <si>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</si>
  <si>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</si>
  <si>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</si>
  <si>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</si>
  <si>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</si>
  <si>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</si>
  <si>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</si>
  <si>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</si>
  <si>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</si>
  <si>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</si>
  <si>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</si>
  <si>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</si>
  <si>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</si>
  <si>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</si>
  <si>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</si>
  <si>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</si>
  <si>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</si>
  <si>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</si>
  <si>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</si>
  <si>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</si>
  <si>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</si>
  <si>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</si>
  <si>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</si>
  <si>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</si>
  <si>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</si>
  <si>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</si>
  <si>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</si>
  <si>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</si>
  <si>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</si>
  <si>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</si>
  <si>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</si>
  <si>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</si>
  <si>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</si>
  <si>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</si>
  <si>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</si>
  <si>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</si>
  <si>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</si>
  <si>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</si>
  <si>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</si>
  <si>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</si>
  <si>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</si>
  <si>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</si>
  <si>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</si>
  <si>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</si>
  <si>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</si>
  <si>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</si>
  <si>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</si>
  <si>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</si>
  <si>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</si>
  <si>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</si>
  <si>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</si>
  <si>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</si>
  <si>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</si>
  <si>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</si>
  <si>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</si>
  <si>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</si>
  <si>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</si>
  <si>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</si>
  <si>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</si>
  <si>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</si>
  <si>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</si>
  <si>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</si>
  <si>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</si>
  <si>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</si>
  <si>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</si>
  <si>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</si>
  <si>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</si>
  <si>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</si>
  <si>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</si>
  <si>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</si>
  <si>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</si>
  <si>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</si>
  <si>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</si>
  <si>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</si>
  <si>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</si>
  <si>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</si>
  <si>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</si>
  <si>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</si>
  <si>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</si>
  <si>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</si>
  <si>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</si>
  <si>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</si>
  <si>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</si>
  <si>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</si>
  <si>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</si>
  <si>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</si>
  <si>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</si>
  <si>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</si>
  <si>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</si>
  <si>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</si>
  <si>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</si>
  <si>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</si>
  <si>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</si>
  <si>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</si>
  <si>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</si>
  <si>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</si>
  <si>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</si>
  <si>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</si>
  <si>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</si>
  <si>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</si>
  <si>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</si>
  <si>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</si>
  <si>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</si>
  <si>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</si>
  <si>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</si>
  <si>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</si>
  <si>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</si>
  <si>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</si>
  <si>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</si>
  <si>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</si>
  <si>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</si>
  <si>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</si>
  <si>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</si>
  <si>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</si>
  <si>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</si>
  <si>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</si>
  <si>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</si>
  <si>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</si>
  <si>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</si>
  <si>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</si>
  <si>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</si>
  <si>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</si>
  <si>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</si>
  <si>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</si>
  <si>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</si>
  <si>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</si>
  <si>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</si>
  <si>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</si>
  <si>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</si>
  <si>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</si>
  <si>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</si>
  <si>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</si>
  <si>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</si>
  <si>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</si>
  <si>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</si>
  <si>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</si>
  <si>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</si>
  <si>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</si>
  <si>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</si>
  <si>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</si>
  <si>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</si>
  <si>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</si>
  <si>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</si>
  <si>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</si>
  <si>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</si>
  <si>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</si>
  <si>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</si>
  <si>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</si>
  <si>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</si>
  <si>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</si>
  <si>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</si>
  <si>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</si>
  <si>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</si>
  <si>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</si>
  <si>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</si>
  <si>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</si>
  <si>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</si>
  <si>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</si>
  <si>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</si>
  <si>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</si>
  <si>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</si>
  <si>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</si>
  <si>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</si>
  <si>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</si>
  <si>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</si>
  <si>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</si>
  <si>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</si>
  <si>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</si>
  <si>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</si>
  <si>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</si>
  <si>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</si>
  <si>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</si>
  <si>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</si>
  <si>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</si>
  <si>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</si>
  <si>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</si>
  <si>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</si>
  <si>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</si>
  <si>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</si>
  <si>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</si>
  <si>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</si>
  <si>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</si>
  <si>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</si>
  <si>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</si>
  <si>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</si>
  <si>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</si>
  <si>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</si>
  <si>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</si>
  <si>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</si>
  <si>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</si>
  <si>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</si>
  <si>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</si>
  <si>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</si>
  <si>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</si>
  <si>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</si>
  <si>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</si>
  <si>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</si>
  <si>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</si>
  <si>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</si>
  <si>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</si>
  <si>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</si>
  <si>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</si>
  <si>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</si>
  <si>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</si>
  <si>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</si>
  <si>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</si>
  <si>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</si>
  <si>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</si>
  <si>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</si>
  <si>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</si>
  <si>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</si>
  <si>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</si>
  <si>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</si>
  <si>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</si>
  <si>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</si>
  <si>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</si>
  <si>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</si>
  <si>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</si>
  <si>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</si>
  <si>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</si>
  <si>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</si>
  <si>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</si>
  <si>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</si>
  <si>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</si>
  <si>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</si>
  <si>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</si>
  <si>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</si>
  <si>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</si>
  <si>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</si>
  <si>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</si>
  <si>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</si>
  <si>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</si>
  <si>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</si>
  <si>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</si>
  <si>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</si>
  <si>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</si>
  <si>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</si>
  <si>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</si>
  <si>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</si>
  <si>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</si>
  <si>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</si>
  <si>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</si>
  <si>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</si>
  <si>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</si>
  <si>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</si>
  <si>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</si>
  <si>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</si>
  <si>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</si>
  <si>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</si>
  <si>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</si>
  <si>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</si>
  <si>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</si>
  <si>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</si>
  <si>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</si>
  <si>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</si>
  <si>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</si>
  <si>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</si>
  <si>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</si>
  <si>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</si>
  <si>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</si>
  <si>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</si>
  <si>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</si>
  <si>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</si>
  <si>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</si>
  <si>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</si>
  <si>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</si>
  <si>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</si>
  <si>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</si>
  <si>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</si>
  <si>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</si>
  <si>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</si>
  <si>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</si>
  <si>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</si>
  <si>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</si>
  <si>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</si>
  <si>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</si>
  <si>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</si>
  <si>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</si>
  <si>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</si>
  <si>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</si>
  <si>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</si>
  <si>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</si>
  <si>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</si>
  <si>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</si>
  <si>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</si>
  <si>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</si>
  <si>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</si>
  <si>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</si>
  <si>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</si>
  <si>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</si>
  <si>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</si>
  <si>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</si>
  <si>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</si>
  <si>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</si>
  <si>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</si>
  <si>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</si>
  <si>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</si>
  <si>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</si>
  <si>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</si>
  <si>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</si>
  <si>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</si>
  <si>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</si>
  <si>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</si>
  <si>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</si>
  <si>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</si>
  <si>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</si>
  <si>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</si>
  <si>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</si>
  <si>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</si>
  <si>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</si>
  <si>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</si>
  <si>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</si>
  <si>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</si>
  <si>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</si>
  <si>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</si>
  <si>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</si>
  <si>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</si>
  <si>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</si>
  <si>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</si>
  <si>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</si>
  <si>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</si>
  <si>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</si>
  <si>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</si>
  <si>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</si>
  <si>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</si>
  <si>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</si>
  <si>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</si>
  <si>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</si>
  <si>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</si>
  <si>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</si>
  <si>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</si>
  <si>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</si>
  <si>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</si>
  <si>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</si>
  <si>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</si>
  <si>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</si>
  <si>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</si>
  <si>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</si>
  <si>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</si>
  <si>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</si>
  <si>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</si>
  <si>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</si>
  <si>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</si>
  <si>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</si>
  <si>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</si>
  <si>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</si>
  <si>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</si>
  <si>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</si>
  <si>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</si>
  <si>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</si>
  <si>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</si>
  <si>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</si>
  <si>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</si>
  <si>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</si>
  <si>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</si>
  <si>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</si>
  <si>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</si>
  <si>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</si>
  <si>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</si>
  <si>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</si>
  <si>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</si>
  <si>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</si>
  <si>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</si>
  <si>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</si>
  <si>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</si>
  <si>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</si>
  <si>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</si>
  <si>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</si>
  <si>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</si>
  <si>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</si>
  <si>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</si>
  <si>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</si>
  <si>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</si>
  <si>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</si>
  <si>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</si>
  <si>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</si>
  <si>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</si>
  <si>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</si>
  <si>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</si>
  <si>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</si>
  <si>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</si>
  <si>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</si>
  <si>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</si>
  <si>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</si>
  <si>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</si>
  <si>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</si>
  <si>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</si>
  <si>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</si>
  <si>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</si>
  <si>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</si>
  <si>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</si>
  <si>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</si>
  <si>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</si>
  <si>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</si>
  <si>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</si>
  <si>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</si>
  <si>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</si>
  <si>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</si>
  <si>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</si>
  <si>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</si>
  <si>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</si>
  <si>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</si>
  <si>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</si>
  <si>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</si>
  <si>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</si>
  <si>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</si>
  <si>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</si>
  <si>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</si>
  <si>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</si>
  <si>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</si>
  <si>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</si>
  <si>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</si>
  <si>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</si>
  <si>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</si>
  <si>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</si>
  <si>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</si>
  <si>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</si>
  <si>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</si>
  <si>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</si>
  <si>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</si>
  <si>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</si>
  <si>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</si>
  <si>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</si>
  <si>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</si>
  <si>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</si>
  <si>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</si>
  <si>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</si>
  <si>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</si>
  <si>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</si>
  <si>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</si>
  <si>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</si>
  <si>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</si>
  <si>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</si>
  <si>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</si>
  <si>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</si>
  <si>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</si>
  <si>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</si>
  <si>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</si>
  <si>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</si>
  <si>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</si>
  <si>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</si>
  <si>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</si>
  <si>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</si>
  <si>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</si>
  <si>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</si>
  <si>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</si>
  <si>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</si>
  <si>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</si>
  <si>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</si>
  <si>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</si>
  <si>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</si>
  <si>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</si>
  <si>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</si>
  <si>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</si>
  <si>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</si>
  <si>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</si>
  <si>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</si>
  <si>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</si>
  <si>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</si>
  <si>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</si>
  <si>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</si>
  <si>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</si>
  <si>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</si>
  <si>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</si>
  <si>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</si>
  <si>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</si>
  <si>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</si>
  <si>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</si>
  <si>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</si>
  <si>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</si>
  <si>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</si>
  <si>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</si>
  <si>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</si>
  <si>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</si>
  <si>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</si>
  <si>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</si>
  <si>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</si>
  <si>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</si>
  <si>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</si>
  <si>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</si>
  <si>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</si>
  <si>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</si>
  <si>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</si>
  <si>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</si>
  <si>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</si>
  <si>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</si>
  <si>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</si>
  <si>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</si>
  <si>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</si>
  <si>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</si>
  <si>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</si>
  <si>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</si>
  <si>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</si>
  <si>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</si>
  <si>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</si>
  <si>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</si>
  <si>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</si>
  <si>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</si>
  <si>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</si>
  <si>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</si>
  <si>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</si>
  <si>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</si>
  <si>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</si>
  <si>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</si>
  <si>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</si>
  <si>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</si>
  <si>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</si>
  <si>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</si>
  <si>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</si>
  <si>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</si>
  <si>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</si>
  <si>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</si>
  <si>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</si>
  <si>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</si>
  <si>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</si>
  <si>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</si>
  <si>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</si>
  <si>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</si>
  <si>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</si>
  <si>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</si>
  <si>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</si>
  <si>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</si>
  <si>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</si>
  <si>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</si>
  <si>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</si>
  <si>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</si>
  <si>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</si>
  <si>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</si>
  <si>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</si>
  <si>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</si>
  <si>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</si>
  <si>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</si>
  <si>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</si>
  <si>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</si>
  <si>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</si>
  <si>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</si>
  <si>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</si>
  <si>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</si>
  <si>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</si>
  <si>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</si>
  <si>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</si>
  <si>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</si>
  <si>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</si>
  <si>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</si>
  <si>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</si>
  <si>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</si>
  <si>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</si>
  <si>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</si>
  <si>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</si>
  <si>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</si>
  <si>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</si>
  <si>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</si>
  <si>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</si>
  <si>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</si>
  <si>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</si>
  <si>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</si>
  <si>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</si>
  <si>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</si>
  <si>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</si>
  <si>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</si>
  <si>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</si>
  <si>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</si>
  <si>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</si>
  <si>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</si>
  <si>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</si>
  <si>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</si>
  <si>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</si>
  <si>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</si>
  <si>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</si>
  <si>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</si>
  <si>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</si>
  <si>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</si>
  <si>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</si>
  <si>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</si>
  <si>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</si>
  <si>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</si>
  <si>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</si>
  <si>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</si>
  <si>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</si>
  <si>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</si>
  <si>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</si>
  <si>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</si>
  <si>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</si>
  <si>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</si>
  <si>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</si>
  <si>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</si>
  <si>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</si>
  <si>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</si>
  <si>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</si>
  <si>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</si>
  <si>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</si>
  <si>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</si>
  <si>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</si>
  <si>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</si>
  <si>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</si>
  <si>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</si>
  <si>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</si>
  <si>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</si>
  <si>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</si>
  <si>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</si>
  <si>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</si>
  <si>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</si>
  <si>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</si>
  <si>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</si>
  <si>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</si>
  <si>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</si>
  <si>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</si>
  <si>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</si>
  <si>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</si>
  <si>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</si>
  <si>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</si>
  <si>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</si>
  <si>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</si>
  <si>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</si>
  <si>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</si>
  <si>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</si>
  <si>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</si>
  <si>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</si>
  <si>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</si>
  <si>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</si>
  <si>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</si>
  <si>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</si>
  <si>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</si>
  <si>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</si>
  <si>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</si>
  <si>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</si>
  <si>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</si>
  <si>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</si>
  <si>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</si>
  <si>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</si>
  <si>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</si>
  <si>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</si>
  <si>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</si>
  <si>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</si>
  <si>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</si>
  <si>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</si>
  <si>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</si>
  <si>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</si>
  <si>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</si>
  <si>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</si>
  <si>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</si>
  <si>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</si>
  <si>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</si>
  <si>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</si>
  <si>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</si>
  <si>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</si>
  <si>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</si>
  <si>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</si>
  <si>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</si>
  <si>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</si>
  <si>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</si>
  <si>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</si>
  <si>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</si>
  <si>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</si>
  <si>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</si>
  <si>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</si>
  <si>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</si>
  <si>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</si>
  <si>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</si>
  <si>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</si>
  <si>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</si>
  <si>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</si>
  <si>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</si>
  <si>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</si>
  <si>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</si>
  <si>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</si>
  <si>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</si>
  <si>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</si>
  <si>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</si>
  <si>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</si>
  <si>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</si>
  <si>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</si>
  <si>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</si>
  <si>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</si>
  <si>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</si>
  <si>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</si>
  <si>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</si>
  <si>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</si>
  <si>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</si>
  <si>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</si>
  <si>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</si>
  <si>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</si>
  <si>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</si>
  <si>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</si>
  <si>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</si>
  <si>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</si>
  <si>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</si>
  <si>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</si>
  <si>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</si>
  <si>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</si>
  <si>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</si>
  <si>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</si>
  <si>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</si>
  <si>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</si>
  <si>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</si>
  <si>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</si>
  <si>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</si>
  <si>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</si>
  <si>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</si>
  <si>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</si>
  <si>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</si>
  <si>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</si>
  <si>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</si>
  <si>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</si>
  <si>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</si>
  <si>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</si>
  <si>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</si>
  <si>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</si>
  <si>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</si>
  <si>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</si>
  <si>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</si>
  <si>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</si>
  <si>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</si>
  <si>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</si>
  <si>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</si>
  <si>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</si>
  <si>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</si>
  <si>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</si>
  <si>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</si>
  <si>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</si>
  <si>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</si>
  <si>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</si>
  <si>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</si>
  <si>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</si>
  <si>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</si>
  <si>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</si>
  <si>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</si>
  <si>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</si>
  <si>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</si>
  <si>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</si>
  <si>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</si>
  <si>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</si>
  <si>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</si>
  <si>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</si>
  <si>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</si>
  <si>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</si>
  <si>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</si>
  <si>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</si>
  <si>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</si>
  <si>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</si>
  <si>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</si>
  <si>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</si>
  <si>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</si>
  <si>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</si>
  <si>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</si>
  <si>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</si>
  <si>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</si>
  <si>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</si>
  <si>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</si>
  <si>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</si>
  <si>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</si>
  <si>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</si>
  <si>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</si>
  <si>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</si>
  <si>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</si>
  <si>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</si>
  <si>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</si>
  <si>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</si>
  <si>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</si>
  <si>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</si>
  <si>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</si>
  <si>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</si>
  <si>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</si>
  <si>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</si>
  <si>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</si>
  <si>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</si>
  <si>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</si>
  <si>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</si>
  <si>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</si>
  <si>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</si>
  <si>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</si>
  <si>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</si>
  <si>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</si>
  <si>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</si>
  <si>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</si>
  <si>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</si>
  <si>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</si>
  <si>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</si>
  <si>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</si>
  <si>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</si>
  <si>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</si>
  <si>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</si>
  <si>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</si>
  <si>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</si>
  <si>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</si>
  <si>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</si>
  <si>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</si>
  <si>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</si>
  <si>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</si>
  <si>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</si>
  <si>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</si>
  <si>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</si>
  <si>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</si>
  <si>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</si>
  <si>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</si>
  <si>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</si>
  <si>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</si>
  <si>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</si>
  <si>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</si>
  <si>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</si>
  <si>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</si>
  <si>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</si>
  <si>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</si>
  <si>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</si>
  <si>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</si>
  <si>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</si>
  <si>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</si>
  <si>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</si>
  <si>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</si>
  <si>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</si>
  <si>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</si>
  <si>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</si>
  <si>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</si>
  <si>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</si>
  <si>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</si>
  <si>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</si>
  <si>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</si>
  <si>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</si>
  <si>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</si>
  <si>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</si>
  <si>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</si>
  <si>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</si>
  <si>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</si>
  <si>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</si>
  <si>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</si>
  <si>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</si>
  <si>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</si>
  <si>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</si>
  <si>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</si>
  <si>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</si>
  <si>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</si>
  <si>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</si>
  <si>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</si>
  <si>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</si>
  <si>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</si>
  <si>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</si>
  <si>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</si>
  <si>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</si>
  <si>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</si>
  <si>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</si>
  <si>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</si>
  <si>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</si>
  <si>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</si>
  <si>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</si>
  <si>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</si>
  <si>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</si>
  <si>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</si>
  <si>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</si>
  <si>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</si>
  <si>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</si>
  <si>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</si>
  <si>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</si>
  <si>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</si>
  <si>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</si>
  <si>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</si>
  <si>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</si>
  <si>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</si>
  <si>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</si>
  <si>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</si>
  <si>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</si>
  <si>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</si>
  <si>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</si>
  <si>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</si>
  <si>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</si>
  <si>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</si>
  <si>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</si>
  <si>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</si>
  <si>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</si>
  <si>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</si>
  <si>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</si>
  <si>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</si>
  <si>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</si>
  <si>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</si>
  <si>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</si>
  <si>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</si>
  <si>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</si>
  <si>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</si>
  <si>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</si>
  <si>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</si>
  <si>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</si>
  <si>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</si>
  <si>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</si>
  <si>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</si>
  <si>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</si>
  <si>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</si>
  <si>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</si>
  <si>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</si>
  <si>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</si>
  <si>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</si>
  <si>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</si>
  <si>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</si>
  <si>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</si>
  <si>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</si>
  <si>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</si>
  <si>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</si>
  <si>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</si>
  <si>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</si>
  <si>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</si>
  <si>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</si>
  <si>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</si>
  <si>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</si>
  <si>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</si>
  <si>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</si>
  <si>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</si>
  <si>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</si>
  <si>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</si>
  <si>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</si>
  <si>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</si>
  <si>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</si>
  <si>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</si>
  <si>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</si>
  <si>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</si>
  <si>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</si>
  <si>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</si>
  <si>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</si>
  <si>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</si>
  <si>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</si>
  <si>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</si>
  <si>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</si>
  <si>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</si>
  <si>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</si>
  <si>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</si>
  <si>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</si>
  <si>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</si>
  <si>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</si>
  <si>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</si>
  <si>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</si>
  <si>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</si>
  <si>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</si>
  <si>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</si>
  <si>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</si>
  <si>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</si>
  <si>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</si>
  <si>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</si>
  <si>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</si>
  <si>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</si>
  <si>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</si>
  <si>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</si>
  <si>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</si>
  <si>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</si>
  <si>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</si>
  <si>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</si>
  <si>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</si>
  <si>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</si>
  <si>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</si>
  <si>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</si>
  <si>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</si>
  <si>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</si>
  <si>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</si>
  <si>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</si>
  <si>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</si>
  <si>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</si>
  <si>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</si>
  <si>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</si>
  <si>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</si>
  <si>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</si>
  <si>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</si>
  <si>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</si>
  <si>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</si>
  <si>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</si>
  <si>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</si>
  <si>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</si>
  <si>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</si>
  <si>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</si>
  <si>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</si>
  <si>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</si>
  <si>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</si>
  <si>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</si>
  <si>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</si>
  <si>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</si>
  <si>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</si>
  <si>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</si>
  <si>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</si>
  <si>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</si>
  <si>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</si>
  <si>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</si>
  <si>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</si>
  <si>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</si>
  <si>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</si>
  <si>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</si>
  <si>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</si>
  <si>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</si>
  <si>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</si>
  <si>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</si>
  <si>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</si>
  <si>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</si>
  <si>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</si>
  <si>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</si>
  <si>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</si>
  <si>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</si>
  <si>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</si>
  <si>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</si>
  <si>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</si>
  <si>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</si>
  <si>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</si>
  <si>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</si>
  <si>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</si>
  <si>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</si>
  <si>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</si>
  <si>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</si>
  <si>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</si>
  <si>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</si>
  <si>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</si>
  <si>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</si>
  <si>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</si>
  <si>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</si>
  <si>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</si>
  <si>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</si>
  <si>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</si>
  <si>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</si>
  <si>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</si>
  <si>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</si>
  <si>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</si>
  <si>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</si>
  <si>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</si>
  <si>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</si>
  <si>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</si>
  <si>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</si>
  <si>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</si>
  <si>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</si>
  <si>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</si>
  <si>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</si>
  <si>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</si>
  <si>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</si>
  <si>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</si>
  <si>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</si>
  <si>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</si>
  <si>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</si>
  <si>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</si>
  <si>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</si>
  <si>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</si>
  <si>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</si>
  <si>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</si>
  <si>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</si>
  <si>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</si>
  <si>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</si>
  <si>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</si>
  <si>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</si>
  <si>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</si>
  <si>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</si>
  <si>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</si>
  <si>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</si>
  <si>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</si>
  <si>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</si>
  <si>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</si>
  <si>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</si>
  <si>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</si>
  <si>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</si>
  <si>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</si>
  <si>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</si>
  <si>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</si>
  <si>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</si>
  <si>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</si>
  <si>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</si>
  <si>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</si>
  <si>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</si>
  <si>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</si>
  <si>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</si>
  <si>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</si>
  <si>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</si>
  <si>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</si>
  <si>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</si>
  <si>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</si>
  <si>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</si>
  <si>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</si>
  <si>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</si>
  <si>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</si>
  <si>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</si>
  <si>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</si>
  <si>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</si>
  <si>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</si>
  <si>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</si>
  <si>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</si>
  <si>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</si>
  <si>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</si>
  <si>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</si>
  <si>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</si>
  <si>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</si>
  <si>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</si>
  <si>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</si>
  <si>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</si>
  <si>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</si>
  <si>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</si>
  <si>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</si>
  <si>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</si>
  <si>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</si>
  <si>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</si>
  <si>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</si>
  <si>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</si>
  <si>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</si>
  <si>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</si>
  <si>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</si>
  <si>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</si>
  <si>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</si>
  <si>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</si>
  <si>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</si>
  <si>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</si>
  <si>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</si>
  <si>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</si>
  <si>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</si>
  <si>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</si>
  <si>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</si>
  <si>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</si>
  <si>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</si>
  <si>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</si>
  <si>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</si>
  <si>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</si>
  <si>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</si>
  <si>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</si>
  <si>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</si>
  <si>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</si>
  <si>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</si>
  <si>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</si>
  <si>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</si>
  <si>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</si>
  <si>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</si>
  <si>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</si>
  <si>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</si>
  <si>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</si>
  <si>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</si>
  <si>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</si>
  <si>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</si>
  <si>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</si>
  <si>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</si>
  <si>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</si>
  <si>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</si>
  <si>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</si>
  <si>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</si>
  <si>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</si>
  <si>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</si>
  <si>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</si>
  <si>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</si>
  <si>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</si>
  <si>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</si>
  <si>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</si>
  <si>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</si>
  <si>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</si>
  <si>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</si>
  <si>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</si>
  <si>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</si>
  <si>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</si>
  <si>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</si>
  <si>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</si>
  <si>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</si>
  <si>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</si>
  <si>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</si>
  <si>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</si>
  <si>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</si>
  <si>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</si>
  <si>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</si>
  <si>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</si>
  <si>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</si>
  <si>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</si>
  <si>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</si>
  <si>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</si>
  <si>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</si>
  <si>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</si>
  <si>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</si>
  <si>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</si>
  <si>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</si>
  <si>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</si>
  <si>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</si>
  <si>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</si>
  <si>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</si>
  <si>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</si>
  <si>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</si>
  <si>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</si>
  <si>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</si>
  <si>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</si>
  <si>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</si>
  <si>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</si>
  <si>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</si>
  <si>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</si>
  <si>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</si>
  <si>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</si>
  <si>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</si>
  <si>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</si>
  <si>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</si>
  <si>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</si>
  <si>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</si>
  <si>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</si>
  <si>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</si>
  <si>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</si>
  <si>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</si>
  <si>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</si>
  <si>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</si>
  <si>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</si>
  <si>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</si>
  <si>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</si>
  <si>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</si>
  <si>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</si>
  <si>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</si>
  <si>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</si>
  <si>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</si>
  <si>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</si>
  <si>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</si>
  <si>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</si>
  <si>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</si>
  <si>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</si>
  <si>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</si>
  <si>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</si>
  <si>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</si>
  <si>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</si>
  <si>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</si>
  <si>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</si>
  <si>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</si>
  <si>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</si>
  <si>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</si>
  <si>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</si>
  <si>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</si>
  <si>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</si>
  <si>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</si>
  <si>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</si>
  <si>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</si>
  <si>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</si>
  <si>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</si>
  <si>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</si>
  <si>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</si>
  <si>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</si>
  <si>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</si>
  <si>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</si>
  <si>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</si>
  <si>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</si>
  <si>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</si>
  <si>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</si>
  <si>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</si>
  <si>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</si>
  <si>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</si>
  <si>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</si>
  <si>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</si>
  <si>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</si>
  <si>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</si>
  <si>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</si>
  <si>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</si>
  <si>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</si>
  <si>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</si>
  <si>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</si>
  <si>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</si>
  <si>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</si>
  <si>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</si>
  <si>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</si>
  <si>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</si>
  <si>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</si>
  <si>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</si>
  <si>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</si>
  <si>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</si>
  <si>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</si>
  <si>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</si>
  <si>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</si>
  <si>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</si>
  <si>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</si>
  <si>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</si>
  <si>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</si>
  <si>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</si>
  <si>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</si>
  <si>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</si>
  <si>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</si>
  <si>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</si>
  <si>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</si>
  <si>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</si>
  <si>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</si>
  <si>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</si>
  <si>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</si>
  <si>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</si>
  <si>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</si>
  <si>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</si>
  <si>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</si>
  <si>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</si>
  <si>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</si>
  <si>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</si>
  <si>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</si>
  <si>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</si>
  <si>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</si>
  <si>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</si>
  <si>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</si>
  <si>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</si>
  <si>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</si>
  <si>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</si>
  <si>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</si>
  <si>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</si>
  <si>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</si>
  <si>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</si>
  <si>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</si>
  <si>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</si>
  <si>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</si>
  <si>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</si>
  <si>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</si>
  <si>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</si>
  <si>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</si>
  <si>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</si>
  <si>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</si>
  <si>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</si>
  <si>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</si>
  <si>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</si>
  <si>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</si>
  <si>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</si>
  <si>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</si>
  <si>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</si>
  <si>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</si>
  <si>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</si>
  <si>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</si>
  <si>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</si>
  <si>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</si>
  <si>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</si>
  <si>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</si>
  <si>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</si>
  <si>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</si>
  <si>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</si>
  <si>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</si>
  <si>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</si>
  <si>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</si>
  <si>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</si>
  <si>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</si>
  <si>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</si>
  <si>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</si>
  <si>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</si>
  <si>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</si>
  <si>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</si>
  <si>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</si>
  <si>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</si>
  <si>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</si>
  <si>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</si>
  <si>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</si>
  <si>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</si>
  <si>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</si>
  <si>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</si>
  <si>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</si>
  <si>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</si>
  <si>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</si>
  <si>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</si>
  <si>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</si>
  <si>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</si>
  <si>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</si>
  <si>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</si>
  <si>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</si>
  <si>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</si>
  <si>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</si>
  <si>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</si>
  <si>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</si>
  <si>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</si>
  <si>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</si>
  <si>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</si>
  <si>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</si>
  <si>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</si>
  <si>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</si>
  <si>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</si>
  <si>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</si>
  <si>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</si>
  <si>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</si>
  <si>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</si>
  <si>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</si>
  <si>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</si>
  <si>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</si>
  <si>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</si>
  <si>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</si>
  <si>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</si>
  <si>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</si>
  <si>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</si>
  <si>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</si>
  <si>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</si>
  <si>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</si>
  <si>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</si>
  <si>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</si>
  <si>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</si>
  <si>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</si>
  <si>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</si>
  <si>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</si>
  <si>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</si>
  <si>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</si>
  <si>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</si>
  <si>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</si>
  <si>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</si>
  <si>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</si>
  <si>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</si>
  <si>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</si>
  <si>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</si>
  <si>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</si>
  <si>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</si>
  <si>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</si>
  <si>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</si>
  <si>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</si>
  <si>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</si>
  <si>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</si>
  <si>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</si>
  <si>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</si>
  <si>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</si>
  <si>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</si>
  <si>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</si>
  <si>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</si>
  <si>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</si>
  <si>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</si>
  <si>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</si>
  <si>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</si>
  <si>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</si>
  <si>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</si>
  <si>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</si>
  <si>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</si>
  <si>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</si>
  <si>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</si>
  <si>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</si>
  <si>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</si>
  <si>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</si>
  <si>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</si>
  <si>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</si>
  <si>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</si>
  <si>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</si>
  <si>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</si>
  <si>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</si>
  <si>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</si>
  <si>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</si>
  <si>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</si>
  <si>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</si>
  <si>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</si>
  <si>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</si>
  <si>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</si>
  <si>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</si>
  <si>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</si>
  <si>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</si>
  <si>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</si>
  <si>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</si>
  <si>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</si>
  <si>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</si>
  <si>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</si>
  <si>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</si>
  <si>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</si>
  <si>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</si>
  <si>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</si>
  <si>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</si>
  <si>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</si>
  <si>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</si>
  <si>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</si>
  <si>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</si>
  <si>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</si>
  <si>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</si>
  <si>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</si>
  <si>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</si>
  <si>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</si>
  <si>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</si>
  <si>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</si>
  <si>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</si>
  <si>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</si>
  <si>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</si>
  <si>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</si>
  <si>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</si>
  <si>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</si>
  <si>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</si>
  <si>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</si>
  <si>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</si>
  <si>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</si>
  <si>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</si>
  <si>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</si>
  <si>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</si>
  <si>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</si>
  <si>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</si>
  <si>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</si>
  <si>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</si>
  <si>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</si>
  <si>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</si>
  <si>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</si>
  <si>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</si>
  <si>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</si>
  <si>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</si>
  <si>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</si>
  <si>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</si>
  <si>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</si>
  <si>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</si>
  <si>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</si>
  <si>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</si>
  <si>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</si>
  <si>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</si>
  <si>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</si>
  <si>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</si>
  <si>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</si>
  <si>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</si>
  <si>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</si>
  <si>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</si>
  <si>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</si>
  <si>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</si>
  <si>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</si>
  <si>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</si>
  <si>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</si>
  <si>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</si>
  <si>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</si>
  <si>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</si>
  <si>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</si>
  <si>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</si>
  <si>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</si>
  <si>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</si>
  <si>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</si>
  <si>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</si>
  <si>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</si>
  <si>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</si>
  <si>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</si>
  <si>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</si>
  <si>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</si>
  <si>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</si>
  <si>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</si>
  <si>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</si>
  <si>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</si>
  <si>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</si>
  <si>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</si>
  <si>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</si>
  <si>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</si>
  <si>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</si>
  <si>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</si>
  <si>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</si>
  <si>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</si>
  <si>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</si>
  <si>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</si>
  <si>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</si>
  <si>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</si>
  <si>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</si>
  <si>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</si>
  <si>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</si>
  <si>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</si>
  <si>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</si>
  <si>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</si>
  <si>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</si>
  <si>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</si>
  <si>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</si>
  <si>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</si>
  <si>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</si>
  <si>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</si>
  <si>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</si>
  <si>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</si>
  <si>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</si>
  <si>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</si>
  <si>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</si>
  <si>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</si>
  <si>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</si>
  <si>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</si>
  <si>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</si>
  <si>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</si>
  <si>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</si>
  <si>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</si>
  <si>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</si>
  <si>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</si>
  <si>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</si>
  <si>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</si>
  <si>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</si>
  <si>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</si>
  <si>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</si>
  <si>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</si>
  <si>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</si>
  <si>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</si>
  <si>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</si>
  <si>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</si>
  <si>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</si>
  <si>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</si>
  <si>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</si>
  <si>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</si>
  <si>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</si>
  <si>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</si>
  <si>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</si>
  <si>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</si>
  <si>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</si>
  <si>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</si>
  <si>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</si>
  <si>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</si>
  <si>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</si>
  <si>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</si>
  <si>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</si>
  <si>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</si>
  <si>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</si>
  <si>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</si>
  <si>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</si>
  <si>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</si>
  <si>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</si>
  <si>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</si>
  <si>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</si>
  <si>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</si>
  <si>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</si>
  <si>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</si>
  <si>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</si>
  <si>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</si>
  <si>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</si>
  <si>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</si>
  <si>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</si>
  <si>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</si>
  <si>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</si>
  <si>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</si>
  <si>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</si>
  <si>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</si>
  <si>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</si>
  <si>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</si>
  <si>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</si>
  <si>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</si>
  <si>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</si>
  <si>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</si>
  <si>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</si>
  <si>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</si>
  <si>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</si>
  <si>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</si>
  <si>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</si>
  <si>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</si>
  <si>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</si>
  <si>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</si>
  <si>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</si>
  <si>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</si>
  <si>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</si>
  <si>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</si>
  <si>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</si>
  <si>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</si>
  <si>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</si>
  <si>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</si>
  <si>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</si>
  <si>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</si>
  <si>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</si>
  <si>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</si>
  <si>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</si>
  <si>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</si>
  <si>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</si>
  <si>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</si>
  <si>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</si>
  <si>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</si>
  <si>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</si>
  <si>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</si>
  <si>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</si>
  <si>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</si>
  <si>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</si>
  <si>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</si>
  <si>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</si>
  <si>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</si>
  <si>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</si>
  <si>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</si>
  <si>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</si>
  <si>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</si>
  <si>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</si>
  <si>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</si>
  <si>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</si>
  <si>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</si>
  <si>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</si>
  <si>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</si>
  <si>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</si>
  <si>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</si>
  <si>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</si>
  <si>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</si>
  <si>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</si>
  <si>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</si>
  <si>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</si>
  <si>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</si>
  <si>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</si>
  <si>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</si>
  <si>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</si>
  <si>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</si>
  <si>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</si>
  <si>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</si>
  <si>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</si>
  <si>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</si>
  <si>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</si>
  <si>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</si>
  <si>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</si>
  <si>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</si>
  <si>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</si>
  <si>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</si>
  <si>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</si>
  <si>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</si>
  <si>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</si>
  <si>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</si>
  <si>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</si>
  <si>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</si>
  <si>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</si>
  <si>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</si>
  <si>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</si>
  <si>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</si>
  <si>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</si>
  <si>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</si>
  <si>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</si>
  <si>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</si>
  <si>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</si>
  <si>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</si>
  <si>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</si>
  <si>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</si>
  <si>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</si>
  <si>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</si>
  <si>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</si>
  <si>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</si>
  <si>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</si>
  <si>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</si>
  <si>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</si>
  <si>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</si>
  <si>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</si>
  <si>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</si>
  <si>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</si>
  <si>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</si>
  <si>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</si>
  <si>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</si>
  <si>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</si>
  <si>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</si>
  <si>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</si>
  <si>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</si>
  <si>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</si>
  <si>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</si>
  <si>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</si>
  <si>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</si>
  <si>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</si>
  <si>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</si>
  <si>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</si>
  <si>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</si>
  <si>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</si>
  <si>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</si>
  <si>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</si>
  <si>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</si>
  <si>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</si>
  <si>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</si>
  <si>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</si>
  <si>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</si>
  <si>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</si>
  <si>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</si>
  <si>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</si>
  <si>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</si>
  <si>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</si>
  <si>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</si>
  <si>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</si>
  <si>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</si>
  <si>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</si>
  <si>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</si>
  <si>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</si>
  <si>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</si>
  <si>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</si>
  <si>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</si>
  <si>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</si>
  <si>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</si>
  <si>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</si>
  <si>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</si>
  <si>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</si>
  <si>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</si>
  <si>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</si>
  <si>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</si>
  <si>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</si>
  <si>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</si>
  <si>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</si>
  <si>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</si>
  <si>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</si>
  <si>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</si>
  <si>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</si>
  <si>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</si>
  <si>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</si>
  <si>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</si>
  <si>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</si>
  <si>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</si>
  <si>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</si>
  <si>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</si>
  <si>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</si>
  <si>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</si>
  <si>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</si>
  <si>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</si>
  <si>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</si>
  <si>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</si>
  <si>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</si>
  <si>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</si>
  <si>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</si>
  <si>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</si>
  <si>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</si>
  <si>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</si>
  <si>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</si>
  <si>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</si>
  <si>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</si>
  <si>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</si>
  <si>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</si>
  <si>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</si>
  <si>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</si>
  <si>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</si>
  <si>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</si>
  <si>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</si>
  <si>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</si>
  <si>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</si>
  <si>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</si>
  <si>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</si>
  <si>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</si>
  <si>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</si>
  <si>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</si>
  <si>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</si>
  <si>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</si>
  <si>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</si>
  <si>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</si>
  <si>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</si>
  <si>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</si>
  <si>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</si>
  <si>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</si>
  <si>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</si>
  <si>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</si>
  <si>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</si>
  <si>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</si>
  <si>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</si>
  <si>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</si>
  <si>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</si>
  <si>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</si>
  <si>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</si>
  <si>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</si>
  <si>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</si>
  <si>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</si>
  <si>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</si>
  <si>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</si>
  <si>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</si>
  <si>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</si>
  <si>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</si>
  <si>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</si>
  <si>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</si>
  <si>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</si>
  <si>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</si>
  <si>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</si>
  <si>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</si>
  <si>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</si>
  <si>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</si>
  <si>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</si>
  <si>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</si>
  <si>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</si>
  <si>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</si>
  <si>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</si>
  <si>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</si>
  <si>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</si>
  <si>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</si>
  <si>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</si>
  <si>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</si>
  <si>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</si>
  <si>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</si>
  <si>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</si>
  <si>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</si>
  <si>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</si>
  <si>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</si>
  <si>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</si>
  <si>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</si>
  <si>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</si>
  <si>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</si>
  <si>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</si>
  <si>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</si>
  <si>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</si>
  <si>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</si>
  <si>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</si>
  <si>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</si>
  <si>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</si>
  <si>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</si>
  <si>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</si>
  <si>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</si>
  <si>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</si>
  <si>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</si>
  <si>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</si>
  <si>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</si>
  <si>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</si>
  <si>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</si>
  <si>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</si>
  <si>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</si>
  <si>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</si>
  <si>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</si>
  <si>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</si>
  <si>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</si>
  <si>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</si>
  <si>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</si>
  <si>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</si>
  <si>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</si>
  <si>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</si>
  <si>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</si>
  <si>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</si>
  <si>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</si>
  <si>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</si>
  <si>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</si>
  <si>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</si>
  <si>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</si>
  <si>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</si>
  <si>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</si>
  <si>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</si>
  <si>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</si>
  <si>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</si>
  <si>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</si>
  <si>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</si>
  <si>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</si>
  <si>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</si>
  <si>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</si>
  <si>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</si>
  <si>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</si>
  <si>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</si>
  <si>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</si>
  <si>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</si>
  <si>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</si>
  <si>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</si>
  <si>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</si>
  <si>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</si>
  <si>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</si>
  <si>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</si>
  <si>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</si>
  <si>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</si>
  <si>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</si>
  <si>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</si>
  <si>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</si>
  <si>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</si>
  <si>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</si>
  <si>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</si>
  <si>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</si>
  <si>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</si>
  <si>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</si>
  <si>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</si>
  <si>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</si>
  <si>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</si>
  <si>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</si>
  <si>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</si>
  <si>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</si>
  <si>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</si>
  <si>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</si>
  <si>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</si>
  <si>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</si>
  <si>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</si>
  <si>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</si>
  <si>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</si>
  <si>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</si>
  <si>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</si>
  <si>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</si>
  <si>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</si>
  <si>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</si>
  <si>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</si>
  <si>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</si>
  <si>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</si>
  <si>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</si>
  <si>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</si>
  <si>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</si>
  <si>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</si>
  <si>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</si>
  <si>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</si>
  <si>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</si>
  <si>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</si>
  <si>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</si>
  <si>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</si>
  <si>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</si>
  <si>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</si>
  <si>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</si>
  <si>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</si>
  <si>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</si>
  <si>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</si>
  <si>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</si>
  <si>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</si>
  <si>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</si>
  <si>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</si>
  <si>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</si>
  <si>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</si>
  <si>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</si>
  <si>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</si>
  <si>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</si>
  <si>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</si>
  <si>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</si>
  <si>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</si>
  <si>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</si>
  <si>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</si>
  <si>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</si>
  <si>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</si>
  <si>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</si>
  <si>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</si>
  <si>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</si>
  <si>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</si>
  <si>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</si>
  <si>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</si>
  <si>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</si>
  <si>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</si>
  <si>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</si>
  <si>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</si>
  <si>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</si>
  <si>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</si>
  <si>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</si>
  <si>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</si>
  <si>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</si>
  <si>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</si>
  <si>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</si>
  <si>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</si>
  <si>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</si>
  <si>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</si>
  <si>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</si>
  <si>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</si>
  <si>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</si>
  <si>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</si>
  <si>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</si>
  <si>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</si>
  <si>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</si>
  <si>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</si>
  <si>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</si>
  <si>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</si>
  <si>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</si>
  <si>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</si>
  <si>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</si>
  <si>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</si>
  <si>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</si>
  <si>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</si>
  <si>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</si>
  <si>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</si>
  <si>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</si>
  <si>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</si>
  <si>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</si>
  <si>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</si>
  <si>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</si>
  <si>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</si>
  <si>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</si>
  <si>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</si>
  <si>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</si>
  <si>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</si>
  <si>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</si>
  <si>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</si>
  <si>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</si>
  <si>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</si>
  <si>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</si>
  <si>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</si>
  <si>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</si>
  <si>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</si>
  <si>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</si>
  <si>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</si>
  <si>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</si>
  <si>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</si>
  <si>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</si>
  <si>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</si>
  <si>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</si>
  <si>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</si>
  <si>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</si>
  <si>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</si>
  <si>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</si>
  <si>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</si>
  <si>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</si>
  <si>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</si>
  <si>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</si>
  <si>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</si>
  <si>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</si>
  <si>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</si>
  <si>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</si>
  <si>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</si>
  <si>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</si>
  <si>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</si>
  <si>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</si>
  <si>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</si>
  <si>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</si>
  <si>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</si>
  <si>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</si>
  <si>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</si>
  <si>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</si>
  <si>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</si>
  <si>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</si>
  <si>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</si>
  <si>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</si>
  <si>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</si>
  <si>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</si>
  <si>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</si>
  <si>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</si>
  <si>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</si>
  <si>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</si>
  <si>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</si>
  <si>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</si>
  <si>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</si>
  <si>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</si>
  <si>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</si>
  <si>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</si>
  <si>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</si>
  <si>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</si>
  <si>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</si>
  <si>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</si>
  <si>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</si>
  <si>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</si>
  <si>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</si>
  <si>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</si>
  <si>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</si>
  <si>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</si>
  <si>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</si>
  <si>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</si>
  <si>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</si>
  <si>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</si>
  <si>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</si>
  <si>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</si>
  <si>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</si>
  <si>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</si>
  <si>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</si>
  <si>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</si>
  <si>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</si>
  <si>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</si>
  <si>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</si>
  <si>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</si>
  <si>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</si>
  <si>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</si>
  <si>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</si>
  <si>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</si>
  <si>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</si>
  <si>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</si>
  <si>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</si>
  <si>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</si>
  <si>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</si>
  <si>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</si>
  <si>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</si>
  <si>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</si>
  <si>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</si>
  <si>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</si>
  <si>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</si>
  <si>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</si>
  <si>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</si>
  <si>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</si>
  <si>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</si>
  <si>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</si>
  <si>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</si>
  <si>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</si>
  <si>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</si>
  <si>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</si>
  <si>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</si>
  <si>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</si>
  <si>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</si>
  <si>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</si>
  <si>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</si>
  <si>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</si>
  <si>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</si>
  <si>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</si>
  <si>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</si>
  <si>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</si>
  <si>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</si>
  <si>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</si>
  <si>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</si>
  <si>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</si>
  <si>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</si>
  <si>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</si>
  <si>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</si>
  <si>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</si>
  <si>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</si>
  <si>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</si>
  <si>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</si>
  <si>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</si>
  <si>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</si>
  <si>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</si>
  <si>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</si>
  <si>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</si>
  <si>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</si>
  <si>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</si>
  <si>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</si>
  <si>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</si>
  <si>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</si>
  <si>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</si>
  <si>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</si>
  <si>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</si>
  <si>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</si>
  <si>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</si>
  <si>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</si>
  <si>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</si>
  <si>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</si>
  <si>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</si>
  <si>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</si>
  <si>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</si>
  <si>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</si>
  <si>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</si>
  <si>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</si>
  <si>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</si>
  <si>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</si>
  <si>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</si>
  <si>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</si>
  <si>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</si>
  <si>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</si>
  <si>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</si>
  <si>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</si>
  <si>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</si>
  <si>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</si>
  <si>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</si>
  <si>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</si>
  <si>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</si>
  <si>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</si>
  <si>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</si>
  <si>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</si>
  <si>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</si>
  <si>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</si>
  <si>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</si>
  <si>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</si>
  <si>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</si>
  <si>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</si>
  <si>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</si>
  <si>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</si>
  <si>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</si>
  <si>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</si>
  <si>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</si>
  <si>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</si>
  <si>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</si>
  <si>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</si>
  <si>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</si>
  <si>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</si>
  <si>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</si>
  <si>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</si>
  <si>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</si>
  <si>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</si>
  <si>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</si>
  <si>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</si>
  <si>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</si>
  <si>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</si>
  <si>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</si>
  <si>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</si>
  <si>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</si>
  <si>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</si>
  <si>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</si>
  <si>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</si>
  <si>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</si>
  <si>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</si>
  <si>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</si>
  <si>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</si>
  <si>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</si>
  <si>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</si>
  <si>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</si>
  <si>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</si>
  <si>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</si>
  <si>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</si>
  <si>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</si>
  <si>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</si>
  <si>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</si>
  <si>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</si>
  <si>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</si>
  <si>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</si>
  <si>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</si>
  <si>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</si>
  <si>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</si>
  <si>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</si>
  <si>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</si>
  <si>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</si>
  <si>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</si>
  <si>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</si>
  <si>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</si>
  <si>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</si>
  <si>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</si>
  <si>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</si>
  <si>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</si>
  <si>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</si>
  <si>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</si>
  <si>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</si>
  <si>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</si>
  <si>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</si>
  <si>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</si>
  <si>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</si>
  <si>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</si>
  <si>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</si>
  <si>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</si>
  <si>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</si>
  <si>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</si>
  <si>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</si>
  <si>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</si>
  <si>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</si>
  <si>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</si>
  <si>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</si>
  <si>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</si>
  <si>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</si>
  <si>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</si>
  <si>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</si>
  <si>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</si>
  <si>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</si>
  <si>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</si>
  <si>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</si>
  <si>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</si>
  <si>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</si>
  <si>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</si>
  <si>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</si>
  <si>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</si>
  <si>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</si>
  <si>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</si>
  <si>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</si>
  <si>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</si>
  <si>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</si>
  <si>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</si>
  <si>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</si>
  <si>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</si>
  <si>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</si>
  <si>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</si>
  <si>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</si>
  <si>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</si>
  <si>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</si>
  <si>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</si>
  <si>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</si>
  <si>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</si>
  <si>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</si>
  <si>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</si>
  <si>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</si>
  <si>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</si>
  <si>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</si>
  <si>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</si>
  <si>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</si>
  <si>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</si>
  <si>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</si>
  <si>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</si>
  <si>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</si>
  <si>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</si>
  <si>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</si>
  <si>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</si>
  <si>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</si>
  <si>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</si>
  <si>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</si>
  <si>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</si>
  <si>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</si>
  <si>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</si>
  <si>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</si>
  <si>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</si>
  <si>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</si>
  <si>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</si>
  <si>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</si>
  <si>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</si>
  <si>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</si>
  <si>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</si>
  <si>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</si>
  <si>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</si>
  <si>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</si>
  <si>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</si>
  <si>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</si>
  <si>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</si>
  <si>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</si>
  <si>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</si>
  <si>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</si>
  <si>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</si>
  <si>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</si>
  <si>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</si>
  <si>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</si>
  <si>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</si>
  <si>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</si>
  <si>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</si>
  <si>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</si>
  <si>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</si>
  <si>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</si>
  <si>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</si>
  <si>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</si>
  <si>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</si>
  <si>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</si>
  <si>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</si>
  <si>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</si>
  <si>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</si>
  <si>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</si>
  <si>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</si>
  <si>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</si>
  <si>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</si>
  <si>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</si>
  <si>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</si>
  <si>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</si>
  <si>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</si>
  <si>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</si>
  <si>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</si>
  <si>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</si>
  <si>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</si>
  <si>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</si>
  <si>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</si>
  <si>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</si>
  <si>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</si>
  <si>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</si>
  <si>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</si>
  <si>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</si>
  <si>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</si>
  <si>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</si>
  <si>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</si>
  <si>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</si>
  <si>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</si>
  <si>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</si>
  <si>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</si>
  <si>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</si>
  <si>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</si>
  <si>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</si>
  <si>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</si>
  <si>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</si>
  <si>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</si>
  <si>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</si>
  <si>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</si>
  <si>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</si>
  <si>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</si>
  <si>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</si>
  <si>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</si>
  <si>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</si>
  <si>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</si>
  <si>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</si>
  <si>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</si>
  <si>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</si>
  <si>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</si>
  <si>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</si>
  <si>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</si>
  <si>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</si>
  <si>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</si>
  <si>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</si>
  <si>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</si>
  <si>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</si>
  <si>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</si>
  <si>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</si>
  <si>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</si>
  <si>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</si>
  <si>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</si>
  <si>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</si>
  <si>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</si>
  <si>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</si>
  <si>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</si>
  <si>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</si>
  <si>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</si>
  <si>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</si>
  <si>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</si>
  <si>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</si>
  <si>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</si>
  <si>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</si>
  <si>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</si>
  <si>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</si>
  <si>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</si>
  <si>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</si>
  <si>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</si>
  <si>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</si>
  <si>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</si>
  <si>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</si>
  <si>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</si>
  <si>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</si>
  <si>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</si>
  <si>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</si>
  <si>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</si>
  <si>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</si>
  <si>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</si>
  <si>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</si>
  <si>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</si>
  <si>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</si>
  <si>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</si>
  <si>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</si>
  <si>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</si>
  <si>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</si>
  <si>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</si>
  <si>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</si>
  <si>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</si>
  <si>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</si>
  <si>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</si>
  <si>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</si>
  <si>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</si>
  <si>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</si>
  <si>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</si>
  <si>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</si>
  <si>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</si>
  <si>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</si>
  <si>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</si>
  <si>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</si>
  <si>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</si>
  <si>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</si>
  <si>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</si>
  <si>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</si>
  <si>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</si>
  <si>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</si>
  <si>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</si>
  <si>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</si>
  <si>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</si>
  <si>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</si>
  <si>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</si>
  <si>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</si>
  <si>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</si>
  <si>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</si>
  <si>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</si>
  <si>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</si>
  <si>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</si>
  <si>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</si>
  <si>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</si>
  <si>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</si>
  <si>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</si>
  <si>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</si>
  <si>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</si>
  <si>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</si>
  <si>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</si>
  <si>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</si>
  <si>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</si>
  <si>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</si>
  <si>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</si>
  <si>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</si>
  <si>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</si>
  <si>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</si>
  <si>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</si>
  <si>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</si>
  <si>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</si>
  <si>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</si>
  <si>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</si>
  <si>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</si>
  <si>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</si>
  <si>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</si>
  <si>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</si>
  <si>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</si>
  <si>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</si>
  <si>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</si>
  <si>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</si>
  <si>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</si>
  <si>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</si>
  <si>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</si>
  <si>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</si>
  <si>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</si>
  <si>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</si>
  <si>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</si>
  <si>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</si>
  <si>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</si>
  <si>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</si>
  <si>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</si>
  <si>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</si>
  <si>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</si>
  <si>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</si>
  <si>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</si>
  <si>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</si>
  <si>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</si>
  <si>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</si>
  <si>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</si>
  <si>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</si>
  <si>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</si>
  <si>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</si>
  <si>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</si>
  <si>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</si>
  <si>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</si>
  <si>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</si>
  <si>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</si>
  <si>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</si>
  <si>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</si>
  <si>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</si>
  <si>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</si>
  <si>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</si>
  <si>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</si>
  <si>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</si>
  <si>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</si>
  <si>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</si>
  <si>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</si>
  <si>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</si>
  <si>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</si>
  <si>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</si>
  <si>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</si>
  <si>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</si>
  <si>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</si>
  <si>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</si>
  <si>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</si>
  <si>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</si>
  <si>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</si>
  <si>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</si>
  <si>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</si>
  <si>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</si>
  <si>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</si>
  <si>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</si>
  <si>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</si>
  <si>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</si>
  <si>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</si>
  <si>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</si>
  <si>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</si>
  <si>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</si>
  <si>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</si>
  <si>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</si>
  <si>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</si>
  <si>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</si>
  <si>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</si>
  <si>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</si>
  <si>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</si>
  <si>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</si>
  <si>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</si>
  <si>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</si>
  <si>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</si>
  <si>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</si>
  <si>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</si>
  <si>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</si>
  <si>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</si>
  <si>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</si>
  <si>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</si>
  <si>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</si>
  <si>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</si>
  <si>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</si>
  <si>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</si>
  <si>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</si>
  <si>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</si>
  <si>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</si>
  <si>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</si>
  <si>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</si>
  <si>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</si>
  <si>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</si>
  <si>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</si>
  <si>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</si>
  <si>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</si>
  <si>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</si>
  <si>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</si>
  <si>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</si>
  <si>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</si>
  <si>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</si>
  <si>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</si>
  <si>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</si>
  <si>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</si>
  <si>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</si>
  <si>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</si>
  <si>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</si>
  <si>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</si>
  <si>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</si>
  <si>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</si>
  <si>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</si>
  <si>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</si>
  <si>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</si>
  <si>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</si>
  <si>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</si>
  <si>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</si>
  <si>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</si>
  <si>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</si>
  <si>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</si>
  <si>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</si>
  <si>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</si>
  <si>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</si>
  <si>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</si>
  <si>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</si>
  <si>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</si>
  <si>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</si>
  <si>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</si>
  <si>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</si>
  <si>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</si>
  <si>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</si>
  <si>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</si>
  <si>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</si>
  <si>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</si>
  <si>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</si>
  <si>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</si>
  <si>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</si>
  <si>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</si>
  <si>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</si>
  <si>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</si>
  <si>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</si>
  <si>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</si>
  <si>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</si>
  <si>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</si>
  <si>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</si>
  <si>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</si>
  <si>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</si>
  <si>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</si>
  <si>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</si>
  <si>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</si>
  <si>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</si>
  <si>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</si>
  <si>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</si>
  <si>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</si>
  <si>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</si>
  <si>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</si>
  <si>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</si>
  <si>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</si>
  <si>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</si>
  <si>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</si>
  <si>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</si>
  <si>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</si>
  <si>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</si>
  <si>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</si>
  <si>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</si>
  <si>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</si>
  <si>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</si>
  <si>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</si>
  <si>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</si>
  <si>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</si>
  <si>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</si>
  <si>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</si>
  <si>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</si>
  <si>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</si>
  <si>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</si>
  <si>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</si>
  <si>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</si>
  <si>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</si>
  <si>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</si>
  <si>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</si>
  <si>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</si>
  <si>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</si>
  <si>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</si>
  <si>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</si>
  <si>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</si>
  <si>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</si>
  <si>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</si>
  <si>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</si>
  <si>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</si>
  <si>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</si>
  <si>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</si>
  <si>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</si>
  <si>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</si>
  <si>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</si>
  <si>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</si>
  <si>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</si>
  <si>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</si>
  <si>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</si>
  <si>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</si>
  <si>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</si>
  <si>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</si>
  <si>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</si>
  <si>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</si>
  <si>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</si>
  <si>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</si>
  <si>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</si>
  <si>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</si>
  <si>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</si>
  <si>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</si>
  <si>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</si>
  <si>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</si>
  <si>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</si>
  <si>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</si>
  <si>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</si>
  <si>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</si>
  <si>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</si>
  <si>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</si>
  <si>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</si>
  <si>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</si>
  <si>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</si>
  <si>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</si>
  <si>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</si>
  <si>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</si>
  <si>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</si>
  <si>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</si>
  <si>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</si>
  <si>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</si>
  <si>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</si>
  <si>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</si>
  <si>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</si>
  <si>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</si>
  <si>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</si>
  <si>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</si>
  <si>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</si>
  <si>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</si>
  <si>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</si>
  <si>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</si>
  <si>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</si>
  <si>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</si>
  <si>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</si>
  <si>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</si>
  <si>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</si>
  <si>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</si>
  <si>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</si>
  <si>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</si>
  <si>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</si>
  <si>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</si>
  <si>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</si>
  <si>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</si>
  <si>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</si>
  <si>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</si>
  <si>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</si>
  <si>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</si>
  <si>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</si>
  <si>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</si>
  <si>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</si>
  <si>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</si>
  <si>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</si>
  <si>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</si>
  <si>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</si>
  <si>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</si>
  <si>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</si>
  <si>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</si>
  <si>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</si>
  <si>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</si>
  <si>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</si>
  <si>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</si>
  <si>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</si>
  <si>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</si>
  <si>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</si>
  <si>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</si>
  <si>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</si>
  <si>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</si>
  <si>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</si>
  <si>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</si>
  <si>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</si>
  <si>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</si>
  <si>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</si>
  <si>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</si>
  <si>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</si>
  <si>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</si>
  <si>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</si>
  <si>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</si>
  <si>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</si>
  <si>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</si>
  <si>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</si>
  <si>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</si>
  <si>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</si>
  <si>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</si>
  <si>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</si>
  <si>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</si>
  <si>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</si>
  <si>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</si>
  <si>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</si>
  <si>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</si>
  <si>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</si>
  <si>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</si>
  <si>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</si>
  <si>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</si>
  <si>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</si>
  <si>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</si>
  <si>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</si>
  <si>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</si>
  <si>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</si>
  <si>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</si>
  <si>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</si>
  <si>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</si>
  <si>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</si>
  <si>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</si>
  <si>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</si>
  <si>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</si>
  <si>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</si>
  <si>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</si>
  <si>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</si>
  <si>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</si>
  <si>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</si>
  <si>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</si>
  <si>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</si>
  <si>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</si>
  <si>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</si>
  <si>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</si>
  <si>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</si>
  <si>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</si>
  <si>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</si>
  <si>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</si>
  <si>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</si>
  <si>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</si>
  <si>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</si>
  <si>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</si>
  <si>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</si>
  <si>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</si>
  <si>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</si>
  <si>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</si>
  <si>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</si>
  <si>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</si>
  <si>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</si>
  <si>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</si>
  <si>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</si>
  <si>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</si>
  <si>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</si>
  <si>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</si>
  <si>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</si>
  <si>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</si>
  <si>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</si>
  <si>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</si>
  <si>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</si>
  <si>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</si>
  <si>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</si>
  <si>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</si>
  <si>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</si>
  <si>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</si>
  <si>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</si>
  <si>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</si>
  <si>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</si>
  <si>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</si>
  <si>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</si>
  <si>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</si>
  <si>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</si>
  <si>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</si>
  <si>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</si>
  <si>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</si>
  <si>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</si>
  <si>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</si>
  <si>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</si>
  <si>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</si>
  <si>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</si>
  <si>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</si>
  <si>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</si>
  <si>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</si>
  <si>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</si>
  <si>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</si>
  <si>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</si>
  <si>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</si>
  <si>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</si>
  <si>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</si>
  <si>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</si>
  <si>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</si>
  <si>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</si>
  <si>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</si>
  <si>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</si>
  <si>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</si>
  <si>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</si>
  <si>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</si>
  <si>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</si>
  <si>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</si>
  <si>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</si>
  <si>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</si>
  <si>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</si>
  <si>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</si>
  <si>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</si>
  <si>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</si>
  <si>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</si>
  <si>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</si>
  <si>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</si>
  <si>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</si>
  <si>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</si>
  <si>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</si>
  <si>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</si>
  <si>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</si>
  <si>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</si>
  <si>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</si>
  <si>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</si>
  <si>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</si>
  <si>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</si>
  <si>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</si>
  <si>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</si>
  <si>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</si>
  <si>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</si>
  <si>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</si>
  <si>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</si>
  <si>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</si>
  <si>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</si>
  <si>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</si>
  <si>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</si>
  <si>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</si>
  <si>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</si>
  <si>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</si>
  <si>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</si>
  <si>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</si>
  <si>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</si>
  <si>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</si>
  <si>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</si>
  <si>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</si>
  <si>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</si>
  <si>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</si>
  <si>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</si>
  <si>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</si>
  <si>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</si>
  <si>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</si>
  <si>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</si>
  <si>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</si>
  <si>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</si>
  <si>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</si>
  <si>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</si>
  <si>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</si>
  <si>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</si>
  <si>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</si>
  <si>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</si>
  <si>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</si>
  <si>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</si>
  <si>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</si>
  <si>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</si>
  <si>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</si>
  <si>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</si>
  <si>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</si>
  <si>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</si>
  <si>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</si>
  <si>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</si>
  <si>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</si>
  <si>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</si>
  <si>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</si>
  <si>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</si>
  <si>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</si>
  <si>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</si>
  <si>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</si>
  <si>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</si>
  <si>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</si>
  <si>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</si>
  <si>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</si>
  <si>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</si>
  <si>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</si>
  <si>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</si>
  <si>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</si>
  <si>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</si>
  <si>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</si>
  <si>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</si>
  <si>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</si>
  <si>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</si>
  <si>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</si>
  <si>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</si>
  <si>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</si>
  <si>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</si>
  <si>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</si>
  <si>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</si>
  <si>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</si>
  <si>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</si>
  <si>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</si>
  <si>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</si>
  <si>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</si>
  <si>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</si>
  <si>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</si>
  <si>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</si>
  <si>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</si>
  <si>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</si>
  <si>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</si>
  <si>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</si>
  <si>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</si>
  <si>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</si>
  <si>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</si>
  <si>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</si>
  <si>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</si>
  <si>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</si>
  <si>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</si>
  <si>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</si>
  <si>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</si>
  <si>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</si>
  <si>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</si>
  <si>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</si>
  <si>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</si>
  <si>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</si>
  <si>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</si>
  <si>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</si>
  <si>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</si>
  <si>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</si>
  <si>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</si>
  <si>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</si>
  <si>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</si>
  <si>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</si>
  <si>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</si>
  <si>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</si>
  <si>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</si>
  <si>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</si>
  <si>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</si>
  <si>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</si>
  <si>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</si>
  <si>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</si>
  <si>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</si>
  <si>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</si>
  <si>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</si>
  <si>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</si>
  <si>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</si>
  <si>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</si>
  <si>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</si>
  <si>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</si>
  <si>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</si>
  <si>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</si>
  <si>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</si>
  <si>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</si>
  <si>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</si>
  <si>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</si>
  <si>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</si>
  <si>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</si>
  <si>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</si>
  <si>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</si>
  <si>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</si>
  <si>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</si>
  <si>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</si>
  <si>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</si>
  <si>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</si>
  <si>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</si>
  <si>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</si>
  <si>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</si>
  <si>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</si>
  <si>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</si>
  <si>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</si>
  <si>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</si>
  <si>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</si>
  <si>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</si>
  <si>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</si>
  <si>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</si>
  <si>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</si>
  <si>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</si>
  <si>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</si>
  <si>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</si>
  <si>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</si>
  <si>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</si>
  <si>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</si>
  <si>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</si>
  <si>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</si>
  <si>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</si>
  <si>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</si>
  <si>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</si>
  <si>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</si>
  <si>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</si>
  <si>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</si>
  <si>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</si>
  <si>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</si>
  <si>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</si>
  <si>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</si>
  <si>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</si>
  <si>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</si>
  <si>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</si>
  <si>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</si>
  <si>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</si>
  <si>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</si>
  <si>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</si>
  <si>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</si>
  <si>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</si>
  <si>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</si>
  <si>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</si>
  <si>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</si>
  <si>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</si>
  <si>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</si>
  <si>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</si>
  <si>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</si>
  <si>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</si>
  <si>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</si>
  <si>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</si>
  <si>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</si>
  <si>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</si>
  <si>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</si>
  <si>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</si>
  <si>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</si>
  <si>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</si>
  <si>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</si>
  <si>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</si>
  <si>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</si>
  <si>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</si>
  <si>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</si>
  <si>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</si>
  <si>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</si>
  <si>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</si>
  <si>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</si>
  <si>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</si>
  <si>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</si>
  <si>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</si>
  <si>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</si>
  <si>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</si>
  <si>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</si>
  <si>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</si>
  <si>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</si>
  <si>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</si>
  <si>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</si>
  <si>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</si>
  <si>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</si>
  <si>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</si>
  <si>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</si>
  <si>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</si>
  <si>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</si>
  <si>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</si>
  <si>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</si>
  <si>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</si>
  <si>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</si>
  <si>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</si>
  <si>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</si>
  <si>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</si>
  <si>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</si>
  <si>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</si>
  <si>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</si>
  <si>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</si>
  <si>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</si>
  <si>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</si>
  <si>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</si>
  <si>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</si>
  <si>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</si>
  <si>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</si>
  <si>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</si>
  <si>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</si>
  <si>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</si>
  <si>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</si>
  <si>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</si>
  <si>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</si>
  <si>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</si>
  <si>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</si>
  <si>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</si>
  <si>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</si>
  <si>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</si>
  <si>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</si>
  <si>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</si>
  <si>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</si>
  <si>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</si>
  <si>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</si>
  <si>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</si>
  <si>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</si>
  <si>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</si>
  <si>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</si>
  <si>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</si>
  <si>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</si>
  <si>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</si>
  <si>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</si>
  <si>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</si>
  <si>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</si>
  <si>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</si>
  <si>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</si>
  <si>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</si>
  <si>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</si>
  <si>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</si>
  <si>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</si>
  <si>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</si>
  <si>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</si>
  <si>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</si>
  <si>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</si>
  <si>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</si>
  <si>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</si>
  <si>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</si>
  <si>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</si>
  <si>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</si>
  <si>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</si>
  <si>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</si>
  <si>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</si>
  <si>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</si>
  <si>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</si>
  <si>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</si>
  <si>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</si>
  <si>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</si>
  <si>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</si>
  <si>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</si>
  <si>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</si>
  <si>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</si>
  <si>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</si>
  <si>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</si>
  <si>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</si>
  <si>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</si>
  <si>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</si>
  <si>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</si>
  <si>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</si>
  <si>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</si>
  <si>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</si>
  <si>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</si>
  <si>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</si>
  <si>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</si>
  <si>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</si>
  <si>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</si>
  <si>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</si>
  <si>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</si>
  <si>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</si>
  <si>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</si>
  <si>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</si>
  <si>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</si>
  <si>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</si>
  <si>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</si>
  <si>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</si>
  <si>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</si>
  <si>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</si>
  <si>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</si>
  <si>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</si>
  <si>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</si>
  <si>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</si>
  <si>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</si>
  <si>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</si>
  <si>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</si>
  <si>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</si>
  <si>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</si>
  <si>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</si>
  <si>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</si>
  <si>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</si>
  <si>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</si>
  <si>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</si>
  <si>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</si>
  <si>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</si>
  <si>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</si>
  <si>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</si>
  <si>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</si>
  <si>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</si>
  <si>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</si>
  <si>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</si>
  <si>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</si>
  <si>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</si>
  <si>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</si>
  <si>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</si>
  <si>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</si>
  <si>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</si>
  <si>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</si>
  <si>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</si>
  <si>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</si>
  <si>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</si>
  <si>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</si>
  <si>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</si>
  <si>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</si>
  <si>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</si>
  <si>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</si>
  <si>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</si>
  <si>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</si>
  <si>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</si>
  <si>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</si>
  <si>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</si>
  <si>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</si>
  <si>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</si>
  <si>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</si>
  <si>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</si>
  <si>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</si>
  <si>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</si>
  <si>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</si>
  <si>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</si>
  <si>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</si>
  <si>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</si>
  <si>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</si>
  <si>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</si>
  <si>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</si>
  <si>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</si>
  <si>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</si>
  <si>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</si>
  <si>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</si>
  <si>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</si>
  <si>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</si>
  <si>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</si>
  <si>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</si>
  <si>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</si>
  <si>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</si>
  <si>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</si>
  <si>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</si>
  <si>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</si>
  <si>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</si>
  <si>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</si>
  <si>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</si>
  <si>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</si>
  <si>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</si>
  <si>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</si>
  <si>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</si>
  <si>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</si>
  <si>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</si>
  <si>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</si>
  <si>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</si>
  <si>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</si>
  <si>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</si>
  <si>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</si>
  <si>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</si>
  <si>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</si>
  <si>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</si>
  <si>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</si>
  <si>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</si>
  <si>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</si>
  <si>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</si>
  <si>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</si>
  <si>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</si>
  <si>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</si>
  <si>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</si>
  <si>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</si>
  <si>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</si>
  <si>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</si>
  <si>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</si>
  <si>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</si>
  <si>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</si>
  <si>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</si>
  <si>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</si>
  <si>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</si>
  <si>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</si>
  <si>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</si>
  <si>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</si>
  <si>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</si>
  <si>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</si>
  <si>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</si>
  <si>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</si>
  <si>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</si>
  <si>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</si>
  <si>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</si>
  <si>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</si>
  <si>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</si>
  <si>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</si>
  <si>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</si>
  <si>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</si>
  <si>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</si>
  <si>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</si>
  <si>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</si>
  <si>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</si>
  <si>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</si>
  <si>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</si>
  <si>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</si>
  <si>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</si>
  <si>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</si>
  <si>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</si>
  <si>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</si>
  <si>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</si>
  <si>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</si>
  <si>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</si>
  <si>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</si>
  <si>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</si>
  <si>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</si>
  <si>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</si>
  <si>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</si>
  <si>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</si>
  <si>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</si>
  <si>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</si>
  <si>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</si>
  <si>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</si>
  <si>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</si>
  <si>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</si>
  <si>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</si>
  <si>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</si>
  <si>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</si>
  <si>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</si>
  <si>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</si>
  <si>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</si>
  <si>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</si>
  <si>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</si>
  <si>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</si>
  <si>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</si>
  <si>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</si>
  <si>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</si>
  <si>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</si>
  <si>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</si>
  <si>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</si>
  <si>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</si>
  <si>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</si>
  <si>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</si>
  <si>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</si>
  <si>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</si>
  <si>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</si>
  <si>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</si>
  <si>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</si>
  <si>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</si>
  <si>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</si>
  <si>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</si>
  <si>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</si>
  <si>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</si>
  <si>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</si>
  <si>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</si>
  <si>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</si>
  <si>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</si>
  <si>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</si>
  <si>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</si>
  <si>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</si>
  <si>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</si>
  <si>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</si>
  <si>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</si>
  <si>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</si>
  <si>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</si>
  <si>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</si>
  <si>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</si>
  <si>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</si>
  <si>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</si>
  <si>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</si>
  <si>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</si>
  <si>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</si>
  <si>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</si>
  <si>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</si>
  <si>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</si>
  <si>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</si>
  <si>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</si>
  <si>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</si>
  <si>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</si>
  <si>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</si>
  <si>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</si>
  <si>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</si>
  <si>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</si>
  <si>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</si>
  <si>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</si>
  <si>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</si>
  <si>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</si>
  <si>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</si>
  <si>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</si>
  <si>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</si>
  <si>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</si>
  <si>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</si>
  <si>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</si>
  <si>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</si>
  <si>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</si>
  <si>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</si>
  <si>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</si>
  <si>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</si>
  <si>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</si>
  <si>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</si>
  <si>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</si>
  <si>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</si>
  <si>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</si>
  <si>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</si>
  <si>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</si>
  <si>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</si>
  <si>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</si>
  <si>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</si>
  <si>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</si>
  <si>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</si>
  <si>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</si>
  <si>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</si>
  <si>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</si>
  <si>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</si>
  <si>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</si>
  <si>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</si>
  <si>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</si>
  <si>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</si>
  <si>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</si>
  <si>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</si>
  <si>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</si>
  <si>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</si>
  <si>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</si>
  <si>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</si>
  <si>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</si>
  <si>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</si>
  <si>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</si>
  <si>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</si>
  <si>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</si>
  <si>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</si>
  <si>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</si>
  <si>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</si>
  <si>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</si>
  <si>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</si>
  <si>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</si>
  <si>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</si>
  <si>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</si>
  <si>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</si>
  <si>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</si>
  <si>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</si>
  <si>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</si>
  <si>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</si>
  <si>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</si>
  <si>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</si>
  <si>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</si>
  <si>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</si>
  <si>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</si>
  <si>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</si>
  <si>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</si>
  <si>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</si>
  <si>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</si>
  <si>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</si>
  <si>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</si>
  <si>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</si>
  <si>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</si>
  <si>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</si>
  <si>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</si>
  <si>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</si>
  <si>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</si>
  <si>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</si>
  <si>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</si>
  <si>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</si>
  <si>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</si>
  <si>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</si>
  <si>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</si>
  <si>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</si>
  <si>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</si>
  <si>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</si>
  <si>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</si>
  <si>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</si>
  <si>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</si>
  <si>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</si>
  <si>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</si>
  <si>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</si>
  <si>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</si>
  <si>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</si>
  <si>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</si>
  <si>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</si>
  <si>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</si>
  <si>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</si>
  <si>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</si>
  <si>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</si>
  <si>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</si>
  <si>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</si>
  <si>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</si>
  <si>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</si>
  <si>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</si>
  <si>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</si>
  <si>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</si>
  <si>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</si>
  <si>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</si>
  <si>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</si>
  <si>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</si>
  <si>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</si>
  <si>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</si>
  <si>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</si>
  <si>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</si>
  <si>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</si>
  <si>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</si>
  <si>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</si>
  <si>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</si>
  <si>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</si>
  <si>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</si>
  <si>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</si>
  <si>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</si>
  <si>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</si>
  <si>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</si>
  <si>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</si>
  <si>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</si>
  <si>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</si>
  <si>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</si>
  <si>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</si>
  <si>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</si>
  <si>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</si>
  <si>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</si>
  <si>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</si>
  <si>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</si>
  <si>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</si>
  <si>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</si>
  <si>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</si>
  <si>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</si>
  <si>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</si>
  <si>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</si>
  <si>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</si>
  <si>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</si>
  <si>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</si>
  <si>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</si>
  <si>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</si>
  <si>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</si>
  <si>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</si>
  <si>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</si>
  <si>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</si>
  <si>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</si>
  <si>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</si>
  <si>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</si>
  <si>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</si>
  <si>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</si>
  <si>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</si>
  <si>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</si>
  <si>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</si>
  <si>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</si>
  <si>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</si>
  <si>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</si>
  <si>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</si>
  <si>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</si>
  <si>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</si>
  <si>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</si>
  <si>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</si>
  <si>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</si>
  <si>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</si>
  <si>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</si>
  <si>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</si>
  <si>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</si>
  <si>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</si>
  <si>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</si>
  <si>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</si>
  <si>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</si>
  <si>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</si>
  <si>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</si>
  <si>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</si>
  <si>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</si>
  <si>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</si>
  <si>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</si>
  <si>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</si>
  <si>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</si>
  <si>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</si>
  <si>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</si>
  <si>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</si>
  <si>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</si>
  <si>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</si>
  <si>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</si>
  <si>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</si>
  <si>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</si>
  <si>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</si>
  <si>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</si>
  <si>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</si>
  <si>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</si>
  <si>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</si>
  <si>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</si>
  <si>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</si>
  <si>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</si>
  <si>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</si>
  <si>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</si>
  <si>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</si>
  <si>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</si>
  <si>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</si>
  <si>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</si>
  <si>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</si>
  <si>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</si>
  <si>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</si>
  <si>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</si>
  <si>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</si>
  <si>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</si>
  <si>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</si>
  <si>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</si>
  <si>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</si>
  <si>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</si>
  <si>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</si>
  <si>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</si>
  <si>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</si>
  <si>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</si>
  <si>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</si>
  <si>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</si>
  <si>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</si>
  <si>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</si>
  <si>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</si>
  <si>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</si>
  <si>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</si>
  <si>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</si>
  <si>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</si>
  <si>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</si>
  <si>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</si>
  <si>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</si>
  <si>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</si>
  <si>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</si>
  <si>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</si>
  <si>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</si>
  <si>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</si>
  <si>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</si>
  <si>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</si>
  <si>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</si>
  <si>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</si>
  <si>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</si>
  <si>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</si>
  <si>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</si>
  <si>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</si>
  <si>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</si>
  <si>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</si>
  <si>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</si>
  <si>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</si>
  <si>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</si>
  <si>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</si>
  <si>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</si>
  <si>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</si>
  <si>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</si>
  <si>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</si>
  <si>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</si>
  <si>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</si>
  <si>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</si>
  <si>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</si>
  <si>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</si>
  <si>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</si>
  <si>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</si>
  <si>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</si>
  <si>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</si>
  <si>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</si>
  <si>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</si>
  <si>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</si>
  <si>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</si>
  <si>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</si>
  <si>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</si>
  <si>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</si>
  <si>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</si>
  <si>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</si>
  <si>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</si>
  <si>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</si>
  <si>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</si>
  <si>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</si>
  <si>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</si>
  <si>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</si>
  <si>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</si>
  <si>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</si>
  <si>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</si>
  <si>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</si>
  <si>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</si>
  <si>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</si>
  <si>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</si>
  <si>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</si>
  <si>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</si>
  <si>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</si>
  <si>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</si>
  <si>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</si>
  <si>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</si>
  <si>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</si>
  <si>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</si>
  <si>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</si>
  <si>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</si>
  <si>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</si>
  <si>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</si>
  <si>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</si>
  <si>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</si>
  <si>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</si>
  <si>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</si>
  <si>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</si>
  <si>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</si>
  <si>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</si>
  <si>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</si>
  <si>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</si>
  <si>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</si>
  <si>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</si>
  <si>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</si>
  <si>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</si>
  <si>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</si>
  <si>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</si>
  <si>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</si>
  <si>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</si>
  <si>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</si>
  <si>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</si>
  <si>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</si>
  <si>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</si>
  <si>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</si>
  <si>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</si>
  <si>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</si>
  <si>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</si>
  <si>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</si>
  <si>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</si>
  <si>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</si>
  <si>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</si>
  <si>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</si>
  <si>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</si>
  <si>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</si>
  <si>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</si>
  <si>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</si>
  <si>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</si>
  <si>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</si>
  <si>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</si>
  <si>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</si>
  <si>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</si>
  <si>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</si>
  <si>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</si>
  <si>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</si>
  <si>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</si>
  <si>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</si>
  <si>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</si>
  <si>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</si>
  <si>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</si>
  <si>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</si>
  <si>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</si>
  <si>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</si>
  <si>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</si>
  <si>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</si>
  <si>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</si>
  <si>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</si>
  <si>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</si>
  <si>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</si>
  <si>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</si>
  <si>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</si>
  <si>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</si>
  <si>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</si>
  <si>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</si>
  <si>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</si>
  <si>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</si>
  <si>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</si>
  <si>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</si>
  <si>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</si>
  <si>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</si>
  <si>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</si>
  <si>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</si>
  <si>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</si>
  <si>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</si>
  <si>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</si>
  <si>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</si>
  <si>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</si>
  <si>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</si>
  <si>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</si>
  <si>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</si>
  <si>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</si>
  <si>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</si>
  <si>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</si>
  <si>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</si>
  <si>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</si>
  <si>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</si>
  <si>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</si>
  <si>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</si>
  <si>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</si>
  <si>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</si>
  <si>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</si>
  <si>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</si>
  <si>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</si>
  <si>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</si>
  <si>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</si>
  <si>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</si>
  <si>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</si>
  <si>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</si>
  <si>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</si>
  <si>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</si>
  <si>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</si>
  <si>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</si>
  <si>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</si>
  <si>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</si>
  <si>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</si>
  <si>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</si>
  <si>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</si>
  <si>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</si>
  <si>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</si>
  <si>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</si>
  <si>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</si>
  <si>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</si>
  <si>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</si>
  <si>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</si>
  <si>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</si>
  <si>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</si>
  <si>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</si>
  <si>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</si>
  <si>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</si>
  <si>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</si>
  <si>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</si>
  <si>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</si>
  <si>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</si>
  <si>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</si>
  <si>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</si>
  <si>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</si>
  <si>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</si>
  <si>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</si>
  <si>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</si>
  <si>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</si>
  <si>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</si>
  <si>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</si>
  <si>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</si>
  <si>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</si>
  <si>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</si>
  <si>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</si>
  <si>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</si>
  <si>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</si>
  <si>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</si>
  <si>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</si>
  <si>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</si>
  <si>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</si>
  <si>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</si>
  <si>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</si>
  <si>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</si>
  <si>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</si>
  <si>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</si>
  <si>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</si>
  <si>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</si>
  <si>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</si>
  <si>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</si>
  <si>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</si>
  <si>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</si>
  <si>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</si>
  <si>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</si>
  <si>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</si>
  <si>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</si>
  <si>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</si>
  <si>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</si>
  <si>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</si>
  <si>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</si>
  <si>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</si>
  <si>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</si>
  <si>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</si>
  <si>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</si>
  <si>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</si>
  <si>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</si>
  <si>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</si>
  <si>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</si>
  <si>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</si>
  <si>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</si>
  <si>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</si>
  <si>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</si>
  <si>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</si>
  <si>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</si>
  <si>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</si>
  <si>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</si>
  <si>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</si>
  <si>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</si>
  <si>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</si>
  <si>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</si>
  <si>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</si>
  <si>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</si>
  <si>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</si>
  <si>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</si>
  <si>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</si>
  <si>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</si>
  <si>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</si>
  <si>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</si>
  <si>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</si>
  <si>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</si>
  <si>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</si>
  <si>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</si>
  <si>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</si>
  <si>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</si>
  <si>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</si>
  <si>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</si>
  <si>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</si>
  <si>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</si>
  <si>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</si>
  <si>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</si>
  <si>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</si>
  <si>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</si>
  <si>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</si>
  <si>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</si>
  <si>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</si>
  <si>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</si>
  <si>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</si>
  <si>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</si>
  <si>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</si>
  <si>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</si>
  <si>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</si>
  <si>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</si>
  <si>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</si>
  <si>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</si>
  <si>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</si>
  <si>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</si>
  <si>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</si>
  <si>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</si>
  <si>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</si>
  <si>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</si>
  <si>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</si>
  <si>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</si>
  <si>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</si>
  <si>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</si>
  <si>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</si>
  <si>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</si>
  <si>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</si>
  <si>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</si>
  <si>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</si>
  <si>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</si>
  <si>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</si>
  <si>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</si>
  <si>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</si>
  <si>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</si>
  <si>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</si>
  <si>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</si>
  <si>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</si>
  <si>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</si>
  <si>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</si>
  <si>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</si>
  <si>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</si>
  <si>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</si>
  <si>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</si>
  <si>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</si>
  <si>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</si>
  <si>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</si>
  <si>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</si>
  <si>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</si>
  <si>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</si>
  <si>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</si>
  <si>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</si>
  <si>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</si>
  <si>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</si>
  <si>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</si>
  <si>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</si>
  <si>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</si>
  <si>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</si>
  <si>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</si>
  <si>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</si>
  <si>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</si>
  <si>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</si>
  <si>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</si>
  <si>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</si>
  <si>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</si>
  <si>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</si>
  <si>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</si>
  <si>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</si>
  <si>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</si>
  <si>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</si>
  <si>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</si>
  <si>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</si>
  <si>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</si>
  <si>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</si>
  <si>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</si>
  <si>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</si>
  <si>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</si>
  <si>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</si>
  <si>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</si>
  <si>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</si>
  <si>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</si>
  <si>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</si>
  <si>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</si>
  <si>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</si>
  <si>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</si>
  <si>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</si>
  <si>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</si>
  <si>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</si>
  <si>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</si>
  <si>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</si>
  <si>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</si>
  <si>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</si>
  <si>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</si>
  <si>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</si>
  <si>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</si>
  <si>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</si>
  <si>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</si>
  <si>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</si>
  <si>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</si>
  <si>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</si>
  <si>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</si>
  <si>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</si>
  <si>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</si>
  <si>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</si>
  <si>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</si>
  <si>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</si>
  <si>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</si>
  <si>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</si>
  <si>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</si>
  <si>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</si>
  <si>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</si>
  <si>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</si>
  <si>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</si>
  <si>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</si>
  <si>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</si>
  <si>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</si>
  <si>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</si>
  <si>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</si>
  <si>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</si>
  <si>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</si>
  <si>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</si>
  <si>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</si>
  <si>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</si>
  <si>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</si>
  <si>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</si>
  <si>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</si>
  <si>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</si>
  <si>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</si>
  <si>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</si>
  <si>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</si>
  <si>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</si>
  <si>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</si>
  <si>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</si>
  <si>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</si>
  <si>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</si>
  <si>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</si>
  <si>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</si>
  <si>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</si>
  <si>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</si>
  <si>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</si>
  <si>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</si>
  <si>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</si>
  <si>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</si>
  <si>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</si>
  <si>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</si>
  <si>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</si>
  <si>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</si>
  <si>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</si>
  <si>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</si>
  <si>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</si>
  <si>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</si>
  <si>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</si>
  <si>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</si>
  <si>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</si>
  <si>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</si>
  <si>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</si>
  <si>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</si>
  <si>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</si>
  <si>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</si>
  <si>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</si>
  <si>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</si>
  <si>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</si>
  <si>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</si>
  <si>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</si>
  <si>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</si>
  <si>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</si>
  <si>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</si>
  <si>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</si>
  <si>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</si>
  <si>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</si>
  <si>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</si>
  <si>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</si>
  <si>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</si>
  <si>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</si>
  <si>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</si>
  <si>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</si>
  <si>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</si>
  <si>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</si>
  <si>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</si>
  <si>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</si>
  <si>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</si>
  <si>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</si>
  <si>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</si>
  <si>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</si>
  <si>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</si>
  <si>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</si>
  <si>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</si>
  <si>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</si>
  <si>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</si>
  <si>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</si>
  <si>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</si>
  <si>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</si>
  <si>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</si>
  <si>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</si>
  <si>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</si>
  <si>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</si>
  <si>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</si>
  <si>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</si>
  <si>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</si>
  <si>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</si>
  <si>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</si>
  <si>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</si>
  <si>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</si>
  <si>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</si>
  <si>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</si>
  <si>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</si>
  <si>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</si>
  <si>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</si>
  <si>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</si>
  <si>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</si>
  <si>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</si>
  <si>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</si>
  <si>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</si>
  <si>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</si>
  <si>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</si>
  <si>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</si>
  <si>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</si>
  <si>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</si>
  <si>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</si>
  <si>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</si>
  <si>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</si>
  <si>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</si>
  <si>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</si>
  <si>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</si>
  <si>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</si>
  <si>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</si>
  <si>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</si>
  <si>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</si>
  <si>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</si>
  <si>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</si>
  <si>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</si>
  <si>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</si>
  <si>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</si>
  <si>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</si>
  <si>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</si>
  <si>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</si>
  <si>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</si>
  <si>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</si>
  <si>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</si>
  <si>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</si>
  <si>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</si>
  <si>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</si>
  <si>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</si>
  <si>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</si>
  <si>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</si>
  <si>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</si>
  <si>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</si>
  <si>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</si>
  <si>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</si>
  <si>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</si>
  <si>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</si>
  <si>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</si>
  <si>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</si>
  <si>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</si>
  <si>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</si>
  <si>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</si>
  <si>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</si>
  <si>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</si>
  <si>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</si>
  <si>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</si>
  <si>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</si>
  <si>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</si>
  <si>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</si>
  <si>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</si>
  <si>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</si>
  <si>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</si>
  <si>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</si>
  <si>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</si>
  <si>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</si>
  <si>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</si>
  <si>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</si>
  <si>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</si>
  <si>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</si>
  <si>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</si>
  <si>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</si>
  <si>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</si>
  <si>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</si>
  <si>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</si>
  <si>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</si>
  <si>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</si>
  <si>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</si>
  <si>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</si>
  <si>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</si>
  <si>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</si>
  <si>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</si>
  <si>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</si>
  <si>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</si>
  <si>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</si>
  <si>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</si>
  <si>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</si>
  <si>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</si>
  <si>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</si>
  <si>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</si>
  <si>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</si>
  <si>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</si>
  <si>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</si>
  <si>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</si>
  <si>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</si>
  <si>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</si>
  <si>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</si>
  <si>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</si>
  <si>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</si>
  <si>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</si>
  <si>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</si>
  <si>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</si>
  <si>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</si>
  <si>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</si>
  <si>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</si>
  <si>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</si>
  <si>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</si>
  <si>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</si>
  <si>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</si>
  <si>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</si>
  <si>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</si>
  <si>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</si>
  <si>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</si>
  <si>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</si>
  <si>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</si>
  <si>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</si>
  <si>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</si>
  <si>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</si>
  <si>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</si>
  <si>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</si>
  <si>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</si>
  <si>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</si>
  <si>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</si>
  <si>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</si>
  <si>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</si>
  <si>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</si>
  <si>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</si>
  <si>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</si>
  <si>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</si>
  <si>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</si>
  <si>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</si>
  <si>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</si>
  <si>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</si>
  <si>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</si>
  <si>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</si>
  <si>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</si>
  <si>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</si>
  <si>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</si>
  <si>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</si>
  <si>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</si>
  <si>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</si>
  <si>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</si>
  <si>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</si>
  <si>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</si>
  <si>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</si>
  <si>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</si>
  <si>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</si>
  <si>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</si>
  <si>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</si>
  <si>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</si>
  <si>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</si>
  <si>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</si>
  <si>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</si>
  <si>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</si>
  <si>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</si>
  <si>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</si>
  <si>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</si>
  <si>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</si>
  <si>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</si>
  <si>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</si>
  <si>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</si>
  <si>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</si>
  <si>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</si>
  <si>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</si>
  <si>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</si>
  <si>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</si>
  <si>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</si>
  <si>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</si>
  <si>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</si>
  <si>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</si>
  <si>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</si>
  <si>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</si>
  <si>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</si>
  <si>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</si>
  <si>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</si>
  <si>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</si>
  <si>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</si>
  <si>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</si>
  <si>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</si>
  <si>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</si>
  <si>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</si>
  <si>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</si>
  <si>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</si>
  <si>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</si>
  <si>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</si>
  <si>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</si>
  <si>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</si>
  <si>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</si>
  <si>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</si>
  <si>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</si>
  <si>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</si>
  <si>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</si>
  <si>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</si>
  <si>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</si>
  <si>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</si>
  <si>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</si>
  <si>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</si>
  <si>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</si>
  <si>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</si>
  <si>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</si>
  <si>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</si>
  <si>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</si>
  <si>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</si>
  <si>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</si>
  <si>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</si>
  <si>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</si>
  <si>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</si>
  <si>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</si>
  <si>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</si>
  <si>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</si>
  <si>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</si>
  <si>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</si>
  <si>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</si>
  <si>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</si>
  <si>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</si>
  <si>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</si>
  <si>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</si>
  <si>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</si>
  <si>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</si>
  <si>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</si>
  <si>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</si>
  <si>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</si>
  <si>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</si>
  <si>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</si>
  <si>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</si>
  <si>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</si>
  <si>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</si>
  <si>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</si>
  <si>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</si>
  <si>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</si>
  <si>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</si>
  <si>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</si>
  <si>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</si>
  <si>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</si>
  <si>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</si>
  <si>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</si>
  <si>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</si>
  <si>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</si>
  <si>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</si>
  <si>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</si>
  <si>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</si>
  <si>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</si>
  <si>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</si>
  <si>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</si>
  <si>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</si>
  <si>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</si>
  <si>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</si>
  <si>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</si>
  <si>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</si>
  <si>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</si>
  <si>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</si>
  <si>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</si>
  <si>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</si>
  <si>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</si>
  <si>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</si>
  <si>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</si>
  <si>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</si>
  <si>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</si>
  <si>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</si>
  <si>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</si>
  <si>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</si>
  <si>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</si>
  <si>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</si>
  <si>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</si>
  <si>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</si>
  <si>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</si>
  <si>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</si>
  <si>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</si>
  <si>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</si>
  <si>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</si>
  <si>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</si>
  <si>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</si>
  <si>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</si>
  <si>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</si>
  <si>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</si>
  <si>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</si>
  <si>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</si>
  <si>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</si>
  <si>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</si>
  <si>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</si>
  <si>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</si>
  <si>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</si>
  <si>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</si>
  <si>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</si>
  <si>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</si>
  <si>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</si>
  <si>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</si>
  <si>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</si>
  <si>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</si>
  <si>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</si>
  <si>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</si>
  <si>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</si>
  <si>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</si>
  <si>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</si>
  <si>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</si>
  <si>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</si>
  <si>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</si>
  <si>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</si>
  <si>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</si>
  <si>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</si>
  <si>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</si>
  <si>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</si>
  <si>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</si>
  <si>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</si>
  <si>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</si>
  <si>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</si>
  <si>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</si>
  <si>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</si>
  <si>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</si>
  <si>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</si>
  <si>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</si>
  <si>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</si>
  <si>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</si>
  <si>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</si>
  <si>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</si>
  <si>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</si>
  <si>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</si>
  <si>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</si>
  <si>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</si>
  <si>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</si>
  <si>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</si>
  <si>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</si>
  <si>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</si>
  <si>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</si>
  <si>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</si>
  <si>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</si>
  <si>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</si>
  <si>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</si>
  <si>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</si>
  <si>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</si>
  <si>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</si>
  <si>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</si>
  <si>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</si>
  <si>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</si>
  <si>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</si>
  <si>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</si>
  <si>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</si>
  <si>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</si>
  <si>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</si>
  <si>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</si>
  <si>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</si>
  <si>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</si>
  <si>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</si>
  <si>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</si>
  <si>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</si>
  <si>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</si>
  <si>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</si>
  <si>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</si>
  <si>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</si>
  <si>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</si>
  <si>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</si>
  <si>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</si>
  <si>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</si>
  <si>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</si>
  <si>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</si>
  <si>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</si>
  <si>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</si>
  <si>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</si>
  <si>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</si>
  <si>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</si>
  <si>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</si>
  <si>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</si>
  <si>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</si>
  <si>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</si>
  <si>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</si>
  <si>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</si>
  <si>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</si>
  <si>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</si>
  <si>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</si>
  <si>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</si>
  <si>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</si>
  <si>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</si>
  <si>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</si>
  <si>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</si>
  <si>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</si>
  <si>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</si>
  <si>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</si>
  <si>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</si>
  <si>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</si>
  <si>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</si>
  <si>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</si>
  <si>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</si>
  <si>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</si>
  <si>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</si>
  <si>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</si>
  <si>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</si>
  <si>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</si>
  <si>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</si>
  <si>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</si>
  <si>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</si>
  <si>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</si>
  <si>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</si>
  <si>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</si>
  <si>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</si>
  <si>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</si>
  <si>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</si>
  <si>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</si>
  <si>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</si>
  <si>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</si>
  <si>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</si>
  <si>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</si>
  <si>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</si>
  <si>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</si>
  <si>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</si>
  <si>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</si>
  <si>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</si>
  <si>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</si>
  <si>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</si>
  <si>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</si>
  <si>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</si>
  <si>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</si>
  <si>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</si>
  <si>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</si>
  <si>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</si>
  <si>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</si>
  <si>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</si>
  <si>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</si>
  <si>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</si>
  <si>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</si>
  <si>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</si>
  <si>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</si>
  <si>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</si>
  <si>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</si>
  <si>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</si>
  <si>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</si>
  <si>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</si>
  <si>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</si>
  <si>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</si>
  <si>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</si>
  <si>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</si>
  <si>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</si>
  <si>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</si>
  <si>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</si>
  <si>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</si>
  <si>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</si>
  <si>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</si>
  <si>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</si>
  <si>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</si>
  <si>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</si>
  <si>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</si>
  <si>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</si>
  <si>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</si>
  <si>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</si>
  <si>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</si>
  <si>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</si>
  <si>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</si>
  <si>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</si>
  <si>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</si>
  <si>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</si>
  <si>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</si>
  <si>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</si>
  <si>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</si>
  <si>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</si>
  <si>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</si>
  <si>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</si>
  <si>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</si>
  <si>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</si>
  <si>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</si>
  <si>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</si>
  <si>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</si>
  <si>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</si>
  <si>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</si>
  <si>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</si>
  <si>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</si>
  <si>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</si>
  <si>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</si>
  <si>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</si>
  <si>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</si>
  <si>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</si>
  <si>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</si>
  <si>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</si>
  <si>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</si>
  <si>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</si>
  <si>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</si>
  <si>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</si>
  <si>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</si>
  <si>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</si>
  <si>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</si>
  <si>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</si>
  <si>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</si>
  <si>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</si>
  <si>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</si>
  <si>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</si>
  <si>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</si>
  <si>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</si>
  <si>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</si>
  <si>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</si>
  <si>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</si>
  <si>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</si>
  <si>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</si>
  <si>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</si>
  <si>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</si>
  <si>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</si>
  <si>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</si>
  <si>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</si>
  <si>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</si>
  <si>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</si>
  <si>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</si>
  <si>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</si>
  <si>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</si>
  <si>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</si>
  <si>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</si>
  <si>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</si>
  <si>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</si>
  <si>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</si>
  <si>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</si>
  <si>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</si>
  <si>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</si>
  <si>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</si>
  <si>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</si>
  <si>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</si>
  <si>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</si>
  <si>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</si>
  <si>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</si>
  <si>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</si>
  <si>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</si>
  <si>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</si>
  <si>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</si>
  <si>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</si>
  <si>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</si>
  <si>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</si>
  <si>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</si>
  <si>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</si>
  <si>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</si>
  <si>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</si>
  <si>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</si>
  <si>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</si>
  <si>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</si>
  <si>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</si>
  <si>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</si>
  <si>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</si>
  <si>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</si>
  <si>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</si>
  <si>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</si>
  <si>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</si>
  <si>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</si>
  <si>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</si>
  <si>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</si>
  <si>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</si>
  <si>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</si>
  <si>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</si>
  <si>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</si>
  <si>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</si>
  <si>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</si>
  <si>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</si>
  <si>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</si>
  <si>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</si>
  <si>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</si>
  <si>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</si>
  <si>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</si>
  <si>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</si>
  <si>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</si>
  <si>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</si>
  <si>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</si>
  <si>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</si>
  <si>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</si>
  <si>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</si>
  <si>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</si>
  <si>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</si>
  <si>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</si>
  <si>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</si>
  <si>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</si>
  <si>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</si>
  <si>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</si>
  <si>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</si>
  <si>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</si>
  <si>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</si>
  <si>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</si>
  <si>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</si>
  <si>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</si>
  <si>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</si>
  <si>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</si>
  <si>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</si>
  <si>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</si>
  <si>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</si>
  <si>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</si>
  <si>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</si>
  <si>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</si>
  <si>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</si>
  <si>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</si>
  <si>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</si>
  <si>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</si>
  <si>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</si>
  <si>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</si>
  <si>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</si>
  <si>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</si>
  <si>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</si>
  <si>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</si>
  <si>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</si>
  <si>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</si>
  <si>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</si>
  <si>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</si>
  <si>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</si>
  <si>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</si>
  <si>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</si>
  <si>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</si>
  <si>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</si>
  <si>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</si>
  <si>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</si>
  <si>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</si>
  <si>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</si>
  <si>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</si>
  <si>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</si>
  <si>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</si>
  <si>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</si>
  <si>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</si>
  <si>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</si>
  <si>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</si>
  <si>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</si>
  <si>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</si>
  <si>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</si>
  <si>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</si>
  <si>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</si>
  <si>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</si>
  <si>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</si>
  <si>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</si>
  <si>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</si>
  <si>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</si>
  <si>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</si>
  <si>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</si>
  <si>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</si>
  <si>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</si>
  <si>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</si>
  <si>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</si>
  <si>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</si>
  <si>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</si>
  <si>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</si>
  <si>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</si>
  <si>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</si>
  <si>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</si>
  <si>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</si>
  <si>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</si>
  <si>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</si>
  <si>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</si>
  <si>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</si>
  <si>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</si>
  <si>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</si>
  <si>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</si>
  <si>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</si>
  <si>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</si>
  <si>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</si>
  <si>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</si>
  <si>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</si>
  <si>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</si>
  <si>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</si>
  <si>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</si>
  <si>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</si>
  <si>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</si>
  <si>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</si>
  <si>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</si>
  <si>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</si>
  <si>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</si>
  <si>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</si>
  <si>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</si>
  <si>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</si>
  <si>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</si>
  <si>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</si>
  <si>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</si>
  <si>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</si>
  <si>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</si>
  <si>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</si>
  <si>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</si>
  <si>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</si>
  <si>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</si>
  <si>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</si>
  <si>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</si>
  <si>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</si>
  <si>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</si>
  <si>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</si>
  <si>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</si>
  <si>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</si>
  <si>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</si>
  <si>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</si>
  <si>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</si>
  <si>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</si>
  <si>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</si>
  <si>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</si>
  <si>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</si>
  <si>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</si>
  <si>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</si>
  <si>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</si>
  <si>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</si>
  <si>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</si>
  <si>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</si>
  <si>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</si>
  <si>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</si>
  <si>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</si>
  <si>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</si>
  <si>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</si>
  <si>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</si>
  <si>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</si>
  <si>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</si>
  <si>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</si>
  <si>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</si>
  <si>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</si>
  <si>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</si>
  <si>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</si>
  <si>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</si>
  <si>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</si>
  <si>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</si>
  <si>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</si>
  <si>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</si>
  <si>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</si>
  <si>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</si>
  <si>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</si>
  <si>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</si>
  <si>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</si>
  <si>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</si>
  <si>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</si>
  <si>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</si>
  <si>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</si>
  <si>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</si>
  <si>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</si>
  <si>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</si>
  <si>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</si>
  <si>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</si>
  <si>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</si>
  <si>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</si>
  <si>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</si>
  <si>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</si>
  <si>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</si>
  <si>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</si>
  <si>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</si>
  <si>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</si>
  <si>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</si>
  <si>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</si>
  <si>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</si>
  <si>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</si>
  <si>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</si>
  <si>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</si>
  <si>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</si>
  <si>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</si>
  <si>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</si>
  <si>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</si>
  <si>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</si>
  <si>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</si>
  <si>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</si>
  <si>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</si>
  <si>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</si>
  <si>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</si>
  <si>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</si>
  <si>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</si>
  <si>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</si>
  <si>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</si>
  <si>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</si>
  <si>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</si>
  <si>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</si>
  <si>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</si>
  <si>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</si>
  <si>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</si>
  <si>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</si>
  <si>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</si>
  <si>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</si>
  <si>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</si>
  <si>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</si>
  <si>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</si>
  <si>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</si>
  <si>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</si>
  <si>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</si>
  <si>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</si>
  <si>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</si>
  <si>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</si>
  <si>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</si>
  <si>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</si>
  <si>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</si>
  <si>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</si>
  <si>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</si>
  <si>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</si>
  <si>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</si>
  <si>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</si>
  <si>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</si>
  <si>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</si>
  <si>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</si>
  <si>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</si>
  <si>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</si>
  <si>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</si>
  <si>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</si>
  <si>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</si>
  <si>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</si>
  <si>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</si>
  <si>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</si>
  <si>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</si>
  <si>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</si>
  <si>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</si>
  <si>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</si>
  <si>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</si>
  <si>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</si>
  <si>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</si>
  <si>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</si>
  <si>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</si>
  <si>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</si>
  <si>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</si>
  <si>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</si>
  <si>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</si>
  <si>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</si>
  <si>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</si>
  <si>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</si>
  <si>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</si>
  <si>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</si>
  <si>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</si>
  <si>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</si>
  <si>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</si>
  <si>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</si>
  <si>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</si>
  <si>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</si>
  <si>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</si>
  <si>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</si>
  <si>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</si>
  <si>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</si>
  <si>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</si>
  <si>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</si>
  <si>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</si>
  <si>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</si>
  <si>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</si>
  <si>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</si>
  <si>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</si>
  <si>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</si>
  <si>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</si>
  <si>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</si>
  <si>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</si>
  <si>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</si>
  <si>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</si>
  <si>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</si>
  <si>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</si>
  <si>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</si>
  <si>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</si>
  <si>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</si>
  <si>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</si>
  <si>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</si>
  <si>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</si>
  <si>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</si>
  <si>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</si>
  <si>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</si>
  <si>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</si>
  <si>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</si>
  <si>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</si>
  <si>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</si>
  <si>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</si>
  <si>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</si>
  <si>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</si>
  <si>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</si>
  <si>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</si>
  <si>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</si>
  <si>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</si>
  <si>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</si>
  <si>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</si>
  <si>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</si>
  <si>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</si>
  <si>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</si>
  <si>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</si>
  <si>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</si>
  <si>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</si>
  <si>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</si>
  <si>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</si>
  <si>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</si>
  <si>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</si>
  <si>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</si>
  <si>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</si>
  <si>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</si>
  <si>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</si>
  <si>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</si>
  <si>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</si>
  <si>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</si>
  <si>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</si>
  <si>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</si>
  <si>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</si>
  <si>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</si>
  <si>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</si>
  <si>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</si>
  <si>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</si>
  <si>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</si>
  <si>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</si>
  <si>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</si>
  <si>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</si>
  <si>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</si>
  <si>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</si>
  <si>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</si>
  <si>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</si>
  <si>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</si>
  <si>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</si>
  <si>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</si>
  <si>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</si>
  <si>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</si>
  <si>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</si>
  <si>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</si>
  <si>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</si>
  <si>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</si>
  <si>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</si>
  <si>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</si>
  <si>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</si>
  <si>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</si>
  <si>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</si>
  <si>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</si>
  <si>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</si>
  <si>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</si>
  <si>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</si>
  <si>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</si>
  <si>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</si>
  <si>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</si>
  <si>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</si>
  <si>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</si>
  <si>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</si>
  <si>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</si>
  <si>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</si>
  <si>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</si>
  <si>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</si>
  <si>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</si>
  <si>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</si>
  <si>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</si>
  <si>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</si>
  <si>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</si>
  <si>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</si>
  <si>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</si>
  <si>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</si>
  <si>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</si>
  <si>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</si>
  <si>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</si>
  <si>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</si>
  <si>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</si>
  <si>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</si>
  <si>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</si>
  <si>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</si>
  <si>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</si>
  <si>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</si>
  <si>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</si>
  <si>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</si>
  <si>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</si>
  <si>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</si>
  <si>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</si>
  <si>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</si>
  <si>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</si>
  <si>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</si>
  <si>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</si>
  <si>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</si>
  <si>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</si>
  <si>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</si>
  <si>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</si>
  <si>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</si>
  <si>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</si>
  <si>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</si>
  <si>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</si>
  <si>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</si>
  <si>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</si>
  <si>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</si>
  <si>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</si>
  <si>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</si>
  <si>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</si>
  <si>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</si>
  <si>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</si>
  <si>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</si>
  <si>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</si>
  <si>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</si>
  <si>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</si>
  <si>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</si>
  <si>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</si>
  <si>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</si>
  <si>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</si>
  <si>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</si>
  <si>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</si>
  <si>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</si>
  <si>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</si>
  <si>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</si>
  <si>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</si>
  <si>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</si>
  <si>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</si>
  <si>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</si>
  <si>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</si>
  <si>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</si>
  <si>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</si>
  <si>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</si>
  <si>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</si>
  <si>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</si>
  <si>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</si>
  <si>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</si>
  <si>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</si>
  <si>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</si>
  <si>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</si>
  <si>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</si>
  <si>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</si>
  <si>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</si>
  <si>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</si>
  <si>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</si>
  <si>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</si>
  <si>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</si>
  <si>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</si>
  <si>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</si>
  <si>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</si>
  <si>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</si>
  <si>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</si>
  <si>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</si>
  <si>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</si>
  <si>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</si>
  <si>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</si>
  <si>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</si>
  <si>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</si>
  <si>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</si>
  <si>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</si>
  <si>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</si>
  <si>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</si>
  <si>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</si>
  <si>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</si>
  <si>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</si>
  <si>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</si>
  <si>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</si>
  <si>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</si>
  <si>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</si>
  <si>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</si>
  <si>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</si>
  <si>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</si>
  <si>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</si>
  <si>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</si>
  <si>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</si>
  <si>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</si>
  <si>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</si>
  <si>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</si>
  <si>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</si>
  <si>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</si>
  <si>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</si>
  <si>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</si>
  <si>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</si>
  <si>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</si>
  <si>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</si>
  <si>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</si>
  <si>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</si>
  <si>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</si>
  <si>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</si>
  <si>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</si>
  <si>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</si>
  <si>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</si>
  <si>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</si>
  <si>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</si>
  <si>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</si>
  <si>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</si>
  <si>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</si>
  <si>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</si>
  <si>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</si>
  <si>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</si>
  <si>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</si>
  <si>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</si>
  <si>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</si>
  <si>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</si>
  <si>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</si>
  <si>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</si>
  <si>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</si>
  <si>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</si>
  <si>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</si>
  <si>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</si>
  <si>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</si>
  <si>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</si>
  <si>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</si>
  <si>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</si>
  <si>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</si>
  <si>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</si>
  <si>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</si>
  <si>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</si>
  <si>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</si>
  <si>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</si>
  <si>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</si>
  <si>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</si>
  <si>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</si>
  <si>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</si>
  <si>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</si>
  <si>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</si>
  <si>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</si>
  <si>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</si>
  <si>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</si>
  <si>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</si>
  <si>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</si>
  <si>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</si>
  <si>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</si>
  <si>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</si>
  <si>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</si>
  <si>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</si>
  <si>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</si>
  <si>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</si>
  <si>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</si>
  <si>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</si>
  <si>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</si>
  <si>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</si>
  <si>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</si>
  <si>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</si>
  <si>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</si>
  <si>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</si>
  <si>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</si>
  <si>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</si>
  <si>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</si>
  <si>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</si>
  <si>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</si>
  <si>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</si>
  <si>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</si>
  <si>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</si>
  <si>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</si>
  <si>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</si>
  <si>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</si>
  <si>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</si>
  <si>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</si>
  <si>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</si>
  <si>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</si>
  <si>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</si>
  <si>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</si>
  <si>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</si>
  <si>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</si>
  <si>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</si>
  <si>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</si>
  <si>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</si>
  <si>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</si>
  <si>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</si>
  <si>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</si>
  <si>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</si>
  <si>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</si>
  <si>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</si>
  <si>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</si>
  <si>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</si>
  <si>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</si>
  <si>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</si>
  <si>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</si>
  <si>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</si>
  <si>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</si>
  <si>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</si>
  <si>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</si>
  <si>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</si>
  <si>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</si>
  <si>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</si>
  <si>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</si>
  <si>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</si>
  <si>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</si>
  <si>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</si>
  <si>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</si>
  <si>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</si>
  <si>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</si>
  <si>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</si>
  <si>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</si>
  <si>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</si>
  <si>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</si>
  <si>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</si>
  <si>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</si>
  <si>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</si>
  <si>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</si>
  <si>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</si>
  <si>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</si>
  <si>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</si>
  <si>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</si>
  <si>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</si>
  <si>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</si>
  <si>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</si>
  <si>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</si>
  <si>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</si>
  <si>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</si>
  <si>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</si>
  <si>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</si>
  <si>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</si>
  <si>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</si>
  <si>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</si>
  <si>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</si>
  <si>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</si>
  <si>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</si>
  <si>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</si>
  <si>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</si>
  <si>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</si>
  <si>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</si>
  <si>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</si>
  <si>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</si>
  <si>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</si>
  <si>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</si>
  <si>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</si>
  <si>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</si>
  <si>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</si>
  <si>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</si>
  <si>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</si>
  <si>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</si>
  <si>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</si>
  <si>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</si>
  <si>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</si>
  <si>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</si>
  <si>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</si>
  <si>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</si>
  <si>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</si>
  <si>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</si>
  <si>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</si>
  <si>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</si>
  <si>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</si>
  <si>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</si>
  <si>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</si>
  <si>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</si>
  <si>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</si>
  <si>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</si>
  <si>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</si>
  <si>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</si>
  <si>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</si>
  <si>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</si>
  <si>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</si>
  <si>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</si>
  <si>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</si>
  <si>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</si>
  <si>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</si>
  <si>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</si>
  <si>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</si>
  <si>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</si>
  <si>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</si>
  <si>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</si>
  <si>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</si>
  <si>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</si>
  <si>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</si>
  <si>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</si>
  <si>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</si>
  <si>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</si>
  <si>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</si>
  <si>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</si>
  <si>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</si>
  <si>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</si>
  <si>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</si>
  <si>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</si>
  <si>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</si>
  <si>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</si>
  <si>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</si>
  <si>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</si>
  <si>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</si>
  <si>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</si>
  <si>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</si>
  <si>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</si>
  <si>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</si>
  <si>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</si>
  <si>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</si>
  <si>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</si>
  <si>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</si>
  <si>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</si>
  <si>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</si>
  <si>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</si>
  <si>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</si>
  <si>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</si>
  <si>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</si>
  <si>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</si>
  <si>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</si>
  <si>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</si>
  <si>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</si>
  <si>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</si>
  <si>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</si>
  <si>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</si>
  <si>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</si>
  <si>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</si>
  <si>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</si>
  <si>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</si>
  <si>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</si>
  <si>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</si>
  <si>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</si>
  <si>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</si>
  <si>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</si>
  <si>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</si>
  <si>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</si>
  <si>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</si>
  <si>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</si>
  <si>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</si>
  <si>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</si>
  <si>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</si>
  <si>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</si>
  <si>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</si>
  <si>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</si>
  <si>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</si>
  <si>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</si>
  <si>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</si>
  <si>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</si>
  <si>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</si>
  <si>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</si>
  <si>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</si>
  <si>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</si>
  <si>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</si>
  <si>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</si>
  <si>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</si>
  <si>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</si>
  <si>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</si>
  <si>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</si>
  <si>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</si>
  <si>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</si>
  <si>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</si>
  <si>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</si>
  <si>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</si>
  <si>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</si>
  <si>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</si>
  <si>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</si>
  <si>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</si>
  <si>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</si>
  <si>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</si>
  <si>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</si>
  <si>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</si>
  <si>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</si>
  <si>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</si>
  <si>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</si>
  <si>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</si>
  <si>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</si>
  <si>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</si>
  <si>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</si>
  <si>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</si>
  <si>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</si>
  <si>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</si>
  <si>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</si>
  <si>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</si>
  <si>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</si>
  <si>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</si>
  <si>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</si>
  <si>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</si>
  <si>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</si>
  <si>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</si>
  <si>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</si>
  <si>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</si>
  <si>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</si>
  <si>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</si>
  <si>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</si>
  <si>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</si>
  <si>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</si>
  <si>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</si>
  <si>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</si>
  <si>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</si>
  <si>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</si>
  <si>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</si>
  <si>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</si>
  <si>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</si>
  <si>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</si>
  <si>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</si>
  <si>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</si>
  <si>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</si>
  <si>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</si>
  <si>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</si>
  <si>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</si>
  <si>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</si>
  <si>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</si>
  <si>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</si>
  <si>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</si>
  <si>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</si>
  <si>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</si>
  <si>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</si>
  <si>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</si>
  <si>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</si>
  <si>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</si>
  <si>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</si>
  <si>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</si>
  <si>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</si>
  <si>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</si>
  <si>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</si>
  <si>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</si>
  <si>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</si>
  <si>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</si>
  <si>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</si>
  <si>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</si>
  <si>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</si>
  <si>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</si>
  <si>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</si>
  <si>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</si>
  <si>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</si>
  <si>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</si>
  <si>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</si>
  <si>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</si>
  <si>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</si>
  <si>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</si>
  <si>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</si>
  <si>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</si>
  <si>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</si>
  <si>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</si>
  <si>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</si>
  <si>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</si>
  <si>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</si>
  <si>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</si>
  <si>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</si>
  <si>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</si>
  <si>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</si>
  <si>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</si>
  <si>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</si>
  <si>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</si>
  <si>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</si>
  <si>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</si>
  <si>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</si>
  <si>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</si>
  <si>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</si>
  <si>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</si>
  <si>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</si>
  <si>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</si>
  <si>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</si>
  <si>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</si>
  <si>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</si>
  <si>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</si>
  <si>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</si>
  <si>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</si>
  <si>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</si>
  <si>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</si>
  <si>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</si>
  <si>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</si>
  <si>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</si>
  <si>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</si>
  <si>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</si>
  <si>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</si>
  <si>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</si>
  <si>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</si>
  <si>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</si>
  <si>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</si>
  <si>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</si>
  <si>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</si>
  <si>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</si>
  <si>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</si>
  <si>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</si>
  <si>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</si>
  <si>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</si>
  <si>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</si>
  <si>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</si>
  <si>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</si>
  <si>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</si>
  <si>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</si>
  <si>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</si>
  <si>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</si>
  <si>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</si>
  <si>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</si>
  <si>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</si>
  <si>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</si>
  <si>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</si>
  <si>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</si>
  <si>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</si>
  <si>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</si>
  <si>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</si>
  <si>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</si>
  <si>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</si>
  <si>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</si>
  <si>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</si>
  <si>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</si>
  <si>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</si>
  <si>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</si>
  <si>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</si>
  <si>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</si>
  <si>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</si>
  <si>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</si>
  <si>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</si>
  <si>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</si>
  <si>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</si>
  <si>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</si>
  <si>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</si>
  <si>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</si>
  <si>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</si>
  <si>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</si>
  <si>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</si>
  <si>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</si>
  <si>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</si>
  <si>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</si>
  <si>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</si>
  <si>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</si>
  <si>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</si>
  <si>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</si>
  <si>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</si>
  <si>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</si>
  <si>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</si>
  <si>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</si>
  <si>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</si>
  <si>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</si>
  <si>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</si>
  <si>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</si>
  <si>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</si>
  <si>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</si>
  <si>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</si>
  <si>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</si>
  <si>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</si>
  <si>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</si>
  <si>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</si>
  <si>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</si>
  <si>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</si>
  <si>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</si>
  <si>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</si>
  <si>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</si>
  <si>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</si>
  <si>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</si>
  <si>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</si>
  <si>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</si>
  <si>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</si>
  <si>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</si>
  <si>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</si>
  <si>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</si>
  <si>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</si>
  <si>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</si>
  <si>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</si>
  <si>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</si>
  <si>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</si>
  <si>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</si>
  <si>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</si>
  <si>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</si>
  <si>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</si>
  <si>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</si>
  <si>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</si>
  <si>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</si>
  <si>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</si>
  <si>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</si>
  <si>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</si>
  <si>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</si>
  <si>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</si>
  <si>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</si>
  <si>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</si>
  <si>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</si>
  <si>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</si>
  <si>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</si>
  <si>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</si>
  <si>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</si>
  <si>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</si>
  <si>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</si>
  <si>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</si>
  <si>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</si>
  <si>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</si>
  <si>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</si>
  <si>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</si>
  <si>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</si>
  <si>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</si>
  <si>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</si>
  <si>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</si>
  <si>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</si>
  <si>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</si>
  <si>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</si>
  <si>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</si>
  <si>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</si>
  <si>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</si>
  <si>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</si>
  <si>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</si>
  <si>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</si>
  <si>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</si>
  <si>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</si>
  <si>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</si>
  <si>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</si>
  <si>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</si>
  <si>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</si>
  <si>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</si>
  <si>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</si>
  <si>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</si>
  <si>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</si>
  <si>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</si>
  <si>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</si>
  <si>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</si>
  <si>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</si>
  <si>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</si>
  <si>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</si>
  <si>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</si>
  <si>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</si>
  <si>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</si>
  <si>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</si>
  <si>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</si>
  <si>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</si>
  <si>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</si>
  <si>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</si>
  <si>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</si>
  <si>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</si>
  <si>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</si>
  <si>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</si>
  <si>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</si>
  <si>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</si>
  <si>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</si>
  <si>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</si>
  <si>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</si>
  <si>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</si>
  <si>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</si>
  <si>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</si>
  <si>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</si>
  <si>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</si>
  <si>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</si>
  <si>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</si>
  <si>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</si>
  <si>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</si>
  <si>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</si>
  <si>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</si>
  <si>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</si>
  <si>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</si>
  <si>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</si>
  <si>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</si>
  <si>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</si>
  <si>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</si>
  <si>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</si>
  <si>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</si>
  <si>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</si>
  <si>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</si>
  <si>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</si>
  <si>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</si>
  <si>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</si>
  <si>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</si>
  <si>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</si>
  <si>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</si>
  <si>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</si>
  <si>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</si>
  <si>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</si>
  <si>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</si>
  <si>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</si>
  <si>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</si>
  <si>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</si>
  <si>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</si>
  <si>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</si>
  <si>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</si>
  <si>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</si>
  <si>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</si>
  <si>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</si>
  <si>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</si>
  <si>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</si>
  <si>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</si>
  <si>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</si>
  <si>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</si>
  <si>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</si>
  <si>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</si>
  <si>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</si>
  <si>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</si>
  <si>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</si>
  <si>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</si>
  <si>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</si>
  <si>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</si>
  <si>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</si>
  <si>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</si>
  <si>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</si>
  <si>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</si>
  <si>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</si>
  <si>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</si>
  <si>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</si>
  <si>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</si>
  <si>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</si>
  <si>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</si>
  <si>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</si>
  <si>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</si>
  <si>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</si>
  <si>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</si>
  <si>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</si>
  <si>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</si>
  <si>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</si>
  <si>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</si>
  <si>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</si>
  <si>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</si>
  <si>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</si>
  <si>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</si>
  <si>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</si>
  <si>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</si>
  <si>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</si>
  <si>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</si>
  <si>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</si>
  <si>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</si>
  <si>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</si>
  <si>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</si>
  <si>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</si>
  <si>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</si>
  <si>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</si>
  <si>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</si>
  <si>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</si>
  <si>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</si>
  <si>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</si>
  <si>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</si>
  <si>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</si>
  <si>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</si>
  <si>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</si>
  <si>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</si>
  <si>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</si>
  <si>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</si>
  <si>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</si>
  <si>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</si>
  <si>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</si>
  <si>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</si>
  <si>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</si>
  <si>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</si>
  <si>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</si>
  <si>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</si>
  <si>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</si>
  <si>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</si>
  <si>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</si>
  <si>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</si>
  <si>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</si>
  <si>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</si>
  <si>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</si>
  <si>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</si>
  <si>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</si>
  <si>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</si>
  <si>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</si>
  <si>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</si>
  <si>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</si>
  <si>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</si>
  <si>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</si>
  <si>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</si>
  <si>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</si>
  <si>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</si>
  <si>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</si>
  <si>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</si>
  <si>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</si>
  <si>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</si>
  <si>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</si>
  <si>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</si>
  <si>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</si>
  <si>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</si>
  <si>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</si>
  <si>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</si>
  <si>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</si>
  <si>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</si>
  <si>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</si>
  <si>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</si>
  <si>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</si>
  <si>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</si>
  <si>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</si>
  <si>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</si>
  <si>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</si>
  <si>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</si>
  <si>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</si>
  <si>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</si>
  <si>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</si>
  <si>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</si>
  <si>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</si>
  <si>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</si>
  <si>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</si>
  <si>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</si>
  <si>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</si>
  <si>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</si>
  <si>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</si>
  <si>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</si>
  <si>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</si>
  <si>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</si>
  <si>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</si>
  <si>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</si>
  <si>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</si>
  <si>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</si>
  <si>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</si>
  <si>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</si>
  <si>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</si>
  <si>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</si>
  <si>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</si>
  <si>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</si>
  <si>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</si>
  <si>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</si>
  <si>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</si>
  <si>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</si>
  <si>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</si>
  <si>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</si>
  <si>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</si>
  <si>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</si>
  <si>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</si>
  <si>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</si>
  <si>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</si>
  <si>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</si>
  <si>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</si>
  <si>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</si>
  <si>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</si>
  <si>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</si>
  <si>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</si>
  <si>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</si>
  <si>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</si>
  <si>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</si>
  <si>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</si>
  <si>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</si>
  <si>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</si>
  <si>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</si>
  <si>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</si>
  <si>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</si>
  <si>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</si>
  <si>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</si>
  <si>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</si>
  <si>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</si>
  <si>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</si>
  <si>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</si>
  <si>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</si>
  <si>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</si>
  <si>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</si>
  <si>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</si>
  <si>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</si>
  <si>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</si>
  <si>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</si>
  <si>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</si>
  <si>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</si>
  <si>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</si>
  <si>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</si>
  <si>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</si>
  <si>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</si>
  <si>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</si>
  <si>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</si>
  <si>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</si>
  <si>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</si>
  <si>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</si>
  <si>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</si>
  <si>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</si>
  <si>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</si>
  <si>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</si>
  <si>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</si>
  <si>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</si>
  <si>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</si>
  <si>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</si>
  <si>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</si>
  <si>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</si>
  <si>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</si>
  <si>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</si>
  <si>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</si>
  <si>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</si>
  <si>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</si>
  <si>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</si>
  <si>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</si>
  <si>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</si>
  <si>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</si>
  <si>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</si>
  <si>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</si>
  <si>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</si>
  <si>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</si>
  <si>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</si>
  <si>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</si>
  <si>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</si>
  <si>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</si>
  <si>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</si>
  <si>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</si>
  <si>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</si>
  <si>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</si>
  <si>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</si>
  <si>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</si>
  <si>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</si>
  <si>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</si>
  <si>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</si>
  <si>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</si>
  <si>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</si>
  <si>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</si>
  <si>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</si>
  <si>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</si>
  <si>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</si>
  <si>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</si>
  <si>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</si>
  <si>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</si>
  <si>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</si>
  <si>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</si>
  <si>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</si>
  <si>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</si>
  <si>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</si>
  <si>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</si>
  <si>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</si>
  <si>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</si>
  <si>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</si>
  <si>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</si>
  <si>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</si>
  <si>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</si>
  <si>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</si>
  <si>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</si>
  <si>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</si>
  <si>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</si>
  <si>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</si>
  <si>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</si>
  <si>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</si>
  <si>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</si>
  <si>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</si>
  <si>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</si>
  <si>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</si>
  <si>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</si>
  <si>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</si>
  <si>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</si>
  <si>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</si>
  <si>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</si>
  <si>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</si>
  <si>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</si>
  <si>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</si>
  <si>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</si>
  <si>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</si>
  <si>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</si>
  <si>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</si>
  <si>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</si>
  <si>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</si>
  <si>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</si>
  <si>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</si>
  <si>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</si>
  <si>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</si>
  <si>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</si>
  <si>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</si>
  <si>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</si>
  <si>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</si>
  <si>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</si>
  <si>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</si>
  <si>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</si>
  <si>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</si>
  <si>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</si>
  <si>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</si>
  <si>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</si>
  <si>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</si>
  <si>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</si>
  <si>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</si>
  <si>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</si>
  <si>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</si>
  <si>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</si>
  <si>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</si>
  <si>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</si>
  <si>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</si>
  <si>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</si>
  <si>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</si>
  <si>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</si>
  <si>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</si>
  <si>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</si>
  <si>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</si>
  <si>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</si>
  <si>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</si>
  <si>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</si>
  <si>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</si>
  <si>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</si>
  <si>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</si>
  <si>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</si>
  <si>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</si>
  <si>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</si>
  <si>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</si>
  <si>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</si>
  <si>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</si>
  <si>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</si>
  <si>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</si>
  <si>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</si>
  <si>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</si>
  <si>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</si>
  <si>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</si>
  <si>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</si>
  <si>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</si>
  <si>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</si>
  <si>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</si>
  <si>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</si>
  <si>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</si>
  <si>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</si>
  <si>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</si>
  <si>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</si>
  <si>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</si>
  <si>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</si>
  <si>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</si>
  <si>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</si>
  <si>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</si>
  <si>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</si>
  <si>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</si>
  <si>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</si>
  <si>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</si>
  <si>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</si>
  <si>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</si>
  <si>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</si>
  <si>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</si>
  <si>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</si>
  <si>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</si>
  <si>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</si>
  <si>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</si>
  <si>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</si>
  <si>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</si>
  <si>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</si>
  <si>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</si>
  <si>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</si>
  <si>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</si>
  <si>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</si>
  <si>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</si>
  <si>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</si>
  <si>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</si>
  <si>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</si>
  <si>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</si>
  <si>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</si>
  <si>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</si>
  <si>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</si>
  <si>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</si>
  <si>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</si>
  <si>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</si>
  <si>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</si>
  <si>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</si>
  <si>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</si>
  <si>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</si>
  <si>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</si>
  <si>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</si>
  <si>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</si>
  <si>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</si>
  <si>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</si>
  <si>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</si>
  <si>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</si>
  <si>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</si>
  <si>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</si>
  <si>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</si>
  <si>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</si>
  <si>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</si>
  <si>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</si>
  <si>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</si>
  <si>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</si>
  <si>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</si>
  <si>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</si>
  <si>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</si>
  <si>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</si>
  <si>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</si>
  <si>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</si>
  <si>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</si>
  <si>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</si>
  <si>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</si>
  <si>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</si>
  <si>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</si>
  <si>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</si>
  <si>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</si>
  <si>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</si>
  <si>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</si>
  <si>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</si>
  <si>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</si>
  <si>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</si>
  <si>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</si>
  <si>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</si>
  <si>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</si>
  <si>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</si>
  <si>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</si>
  <si>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</si>
  <si>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</si>
  <si>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</si>
  <si>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</si>
  <si>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</si>
  <si>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</si>
  <si>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</si>
  <si>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</si>
  <si>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</si>
  <si>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</si>
  <si>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</si>
  <si>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</si>
  <si>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</si>
  <si>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</si>
  <si>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</si>
  <si>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</si>
  <si>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</si>
  <si>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</si>
  <si>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</si>
  <si>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</si>
  <si>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</si>
  <si>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</si>
  <si>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</si>
  <si>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</si>
  <si>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</si>
  <si>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</si>
  <si>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</si>
  <si>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</si>
  <si>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</si>
  <si>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</si>
  <si>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</si>
  <si>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</si>
  <si>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</si>
  <si>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</si>
  <si>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</si>
  <si>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</si>
  <si>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</si>
  <si>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</si>
  <si>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</si>
  <si>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</si>
  <si>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</si>
  <si>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</si>
  <si>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</si>
  <si>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</si>
  <si>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</si>
  <si>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</si>
  <si>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</si>
  <si>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</si>
  <si>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</si>
  <si>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</si>
  <si>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</si>
  <si>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</si>
  <si>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</si>
  <si>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</si>
  <si>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</si>
  <si>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</si>
  <si>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</si>
  <si>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</si>
  <si>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</si>
  <si>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</si>
  <si>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</si>
  <si>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</si>
  <si>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</si>
  <si>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</si>
  <si>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</si>
  <si>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</si>
  <si>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</si>
  <si>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</si>
  <si>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</si>
  <si>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</si>
  <si>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</si>
  <si>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</si>
  <si>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</si>
  <si>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</si>
  <si>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</si>
  <si>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</si>
  <si>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</si>
  <si>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</si>
  <si>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</si>
  <si>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</si>
  <si>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</si>
  <si>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</si>
  <si>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</si>
  <si>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</si>
  <si>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</si>
  <si>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</si>
  <si>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</si>
  <si>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</si>
  <si>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</si>
  <si>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</si>
  <si>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</si>
  <si>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</si>
  <si>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</si>
  <si>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</si>
  <si>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</si>
  <si>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</si>
  <si>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</si>
  <si>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</si>
  <si>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</si>
  <si>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</si>
  <si>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</si>
  <si>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</si>
  <si>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</si>
  <si>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</si>
  <si>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</si>
  <si>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</si>
  <si>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</si>
  <si>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</si>
  <si>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</si>
  <si>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</si>
  <si>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</si>
  <si>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</si>
  <si>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</si>
  <si>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</si>
  <si>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</si>
  <si>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</si>
  <si>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</si>
  <si>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</si>
  <si>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</si>
  <si>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</si>
  <si>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</si>
  <si>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</si>
  <si>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</si>
  <si>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</si>
  <si>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</si>
  <si>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</si>
  <si>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</si>
  <si>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</si>
  <si>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</si>
  <si>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</si>
  <si>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</si>
  <si>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</si>
  <si>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</si>
  <si>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</si>
  <si>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</si>
  <si>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</si>
  <si>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</si>
  <si>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</si>
  <si>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</si>
  <si>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</si>
  <si>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</si>
  <si>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</si>
  <si>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</si>
  <si>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</si>
  <si>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</si>
  <si>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</si>
  <si>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</si>
  <si>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</si>
  <si>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</si>
  <si>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</si>
  <si>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</si>
  <si>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</si>
  <si>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</si>
  <si>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</si>
  <si>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</si>
  <si>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</si>
  <si>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</si>
  <si>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</si>
  <si>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</si>
  <si>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</si>
  <si>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</si>
  <si>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</si>
  <si>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</si>
  <si>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</si>
  <si>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</si>
  <si>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</si>
  <si>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</si>
  <si>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</si>
  <si>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</si>
  <si>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</si>
  <si>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</si>
  <si>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</si>
  <si>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</si>
  <si>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</si>
  <si>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</si>
  <si>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</si>
  <si>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</si>
  <si>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</si>
  <si>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</si>
  <si>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</si>
  <si>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</si>
  <si>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</si>
  <si>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</si>
  <si>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</si>
  <si>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</si>
  <si>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</si>
  <si>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</si>
  <si>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</si>
  <si>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</si>
  <si>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</si>
  <si>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</si>
  <si>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</si>
  <si>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</si>
  <si>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</si>
  <si>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</si>
  <si>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</si>
  <si>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</si>
  <si>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</si>
  <si>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</si>
  <si>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</si>
  <si>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</si>
  <si>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</si>
  <si>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</si>
  <si>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</si>
  <si>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</si>
  <si>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</si>
  <si>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</si>
  <si>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</si>
  <si>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</si>
  <si>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</si>
  <si>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</si>
  <si>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</si>
  <si>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</si>
  <si>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</si>
  <si>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</si>
  <si>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</si>
  <si>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</si>
  <si>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</si>
  <si>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</si>
  <si>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</si>
  <si>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</si>
  <si>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</si>
  <si>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</si>
  <si>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</si>
  <si>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</si>
  <si>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</si>
  <si>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</si>
  <si>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</si>
  <si>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</si>
  <si>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</si>
  <si>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</si>
  <si>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</si>
  <si>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</si>
  <si>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</si>
  <si>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</si>
  <si>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</si>
  <si>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</si>
  <si>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</si>
  <si>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</si>
  <si>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</si>
  <si>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</si>
  <si>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</si>
  <si>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</si>
  <si>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</si>
  <si>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</si>
  <si>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</si>
  <si>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</si>
  <si>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</si>
  <si>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</si>
  <si>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</si>
  <si>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</si>
  <si>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</si>
  <si>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</si>
  <si>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</si>
  <si>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</si>
  <si>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</si>
  <si>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</si>
  <si>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</si>
  <si>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</si>
  <si>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</si>
  <si>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</si>
  <si>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</si>
  <si>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</si>
  <si>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</si>
  <si>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</si>
  <si>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</si>
  <si>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</si>
  <si>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</si>
  <si>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</si>
  <si>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</si>
  <si>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</si>
  <si>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</si>
  <si>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</si>
  <si>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</si>
  <si>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</si>
  <si>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</si>
  <si>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</si>
  <si>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</si>
  <si>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</si>
  <si>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</si>
  <si>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</si>
  <si>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</si>
  <si>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</si>
  <si>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</si>
  <si>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</si>
  <si>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</si>
  <si>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</si>
  <si>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</si>
  <si>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</si>
  <si>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</si>
  <si>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</si>
  <si>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</si>
  <si>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</si>
  <si>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</si>
  <si>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</si>
  <si>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</si>
  <si>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</si>
  <si>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</si>
  <si>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</si>
  <si>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</si>
  <si>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</si>
  <si>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</si>
  <si>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</si>
  <si>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</si>
  <si>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</si>
  <si>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</si>
  <si>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</si>
  <si>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</si>
  <si>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</si>
  <si>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</si>
  <si>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</si>
  <si>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</si>
  <si>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</si>
  <si>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</si>
  <si>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</si>
  <si>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</si>
  <si>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</si>
  <si>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</si>
  <si>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</si>
  <si>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</si>
  <si>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</si>
  <si>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</si>
  <si>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</si>
  <si>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</si>
  <si>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</si>
  <si>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</si>
  <si>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</si>
  <si>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</si>
  <si>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</si>
  <si>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</si>
  <si>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</si>
  <si>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</si>
  <si>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</si>
  <si>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</si>
  <si>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</si>
  <si>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</si>
  <si>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</si>
  <si>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</si>
  <si>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</si>
  <si>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</si>
  <si>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</si>
  <si>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</si>
  <si>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</si>
  <si>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</si>
  <si>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</si>
  <si>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</si>
  <si>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</si>
  <si>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</si>
  <si>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</si>
  <si>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</si>
  <si>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</si>
  <si>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</si>
  <si>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</si>
  <si>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</si>
  <si>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</si>
  <si>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</si>
  <si>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</si>
  <si>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</si>
  <si>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</si>
  <si>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</si>
  <si>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</si>
  <si>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</si>
  <si>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</si>
  <si>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</si>
  <si>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</si>
  <si>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</si>
  <si>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</si>
  <si>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</si>
  <si>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</si>
  <si>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</si>
  <si>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</si>
  <si>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</si>
  <si>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</si>
  <si>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</si>
  <si>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</si>
  <si>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</si>
  <si>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</si>
  <si>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</si>
  <si>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</si>
  <si>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</si>
  <si>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</si>
  <si>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</si>
  <si>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</si>
  <si>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</si>
  <si>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</si>
  <si>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</si>
  <si>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</si>
  <si>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</si>
  <si>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</si>
  <si>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</si>
  <si>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</si>
  <si>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</si>
  <si>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</si>
  <si>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</si>
  <si>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</si>
  <si>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</si>
  <si>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</si>
  <si>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</si>
  <si>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</si>
  <si>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</si>
  <si>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</si>
  <si>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</si>
  <si>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</si>
  <si>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</si>
  <si>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</si>
  <si>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</si>
  <si>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</si>
  <si>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</si>
  <si>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</si>
  <si>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</si>
  <si>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</si>
  <si>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</si>
  <si>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</si>
  <si>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</si>
  <si>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</si>
  <si>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</si>
  <si>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</si>
  <si>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</si>
  <si>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</si>
  <si>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</si>
  <si>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</si>
  <si>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</si>
  <si>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</si>
  <si>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</si>
  <si>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</si>
  <si>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</si>
  <si>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</si>
  <si>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</si>
  <si>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</si>
  <si>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</si>
  <si>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</si>
  <si>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</si>
  <si>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</si>
  <si>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</si>
  <si>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</si>
  <si>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</si>
  <si>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</si>
  <si>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</si>
  <si>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</si>
  <si>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</si>
  <si>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</si>
  <si>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</si>
  <si>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</si>
  <si>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</si>
  <si>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</si>
  <si>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</si>
  <si>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</si>
  <si>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</si>
  <si>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</si>
  <si>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</si>
  <si>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</si>
  <si>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</si>
  <si>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</si>
  <si>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</si>
  <si>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</si>
  <si>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</si>
  <si>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</si>
  <si>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</si>
  <si>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</si>
  <si>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</si>
  <si>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</si>
  <si>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</si>
  <si>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</si>
  <si>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</si>
  <si>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</si>
  <si>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</si>
  <si>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</si>
  <si>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</si>
  <si>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</si>
  <si>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</si>
  <si>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</si>
  <si>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</si>
  <si>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</si>
  <si>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</si>
  <si>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</si>
  <si>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</si>
  <si>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</si>
  <si>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</si>
  <si>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</si>
  <si>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</si>
  <si>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</si>
  <si>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</si>
  <si>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</si>
  <si>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</si>
  <si>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</si>
  <si>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</si>
  <si>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</si>
  <si>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</si>
  <si>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</si>
  <si>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</si>
  <si>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</si>
  <si>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</si>
  <si>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</si>
  <si>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</si>
  <si>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</si>
  <si>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</si>
  <si>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</si>
  <si>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</si>
  <si>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</si>
  <si>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</si>
  <si>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</si>
  <si>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</si>
  <si>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</si>
  <si>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</si>
  <si>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</si>
  <si>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</si>
  <si>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</si>
  <si>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</si>
  <si>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</si>
  <si>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</si>
  <si>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</si>
  <si>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</si>
  <si>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</si>
  <si>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</si>
  <si>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</si>
  <si>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</si>
  <si>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</si>
  <si>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</si>
  <si>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</si>
  <si>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</si>
  <si>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</si>
  <si>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</si>
  <si>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</si>
  <si>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</si>
  <si>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</si>
  <si>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</si>
  <si>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</si>
  <si>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</si>
  <si>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</si>
  <si>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</si>
  <si>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</si>
  <si>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</si>
  <si>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</si>
  <si>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</si>
  <si>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</si>
  <si>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</si>
  <si>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</si>
  <si>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</si>
  <si>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</si>
  <si>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</si>
  <si>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</si>
  <si>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</si>
  <si>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</si>
  <si>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</si>
  <si>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</si>
  <si>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</si>
  <si>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</si>
  <si>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</si>
  <si>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</si>
  <si>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</si>
  <si>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</si>
  <si>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</si>
  <si>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</si>
  <si>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</si>
  <si>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</si>
  <si>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</si>
  <si>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</si>
  <si>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</si>
  <si>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</si>
  <si>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</si>
  <si>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</si>
  <si>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</si>
  <si>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</si>
  <si>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</si>
  <si>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</si>
  <si>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</si>
  <si>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</si>
  <si>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</si>
  <si>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</si>
  <si>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</si>
  <si>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</si>
  <si>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</si>
  <si>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</si>
  <si>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</si>
  <si>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</si>
  <si>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</si>
  <si>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</si>
  <si>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</si>
  <si>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</si>
  <si>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</si>
  <si>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</si>
  <si>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</si>
  <si>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</si>
  <si>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</si>
  <si>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</si>
  <si>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</si>
  <si>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</si>
  <si>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</si>
  <si>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</si>
  <si>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</si>
  <si>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</si>
  <si>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</si>
  <si>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</si>
  <si>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</si>
  <si>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</si>
  <si>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</si>
  <si>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</si>
  <si>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</si>
  <si>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</si>
  <si>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</si>
  <si>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</si>
  <si>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</si>
  <si>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</si>
  <si>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</si>
  <si>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</si>
  <si>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</si>
  <si>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</si>
  <si>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</si>
  <si>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</si>
  <si>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</si>
  <si>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</si>
  <si>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</si>
  <si>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</si>
  <si>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</si>
  <si>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</si>
  <si>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</si>
  <si>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</si>
  <si>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</si>
  <si>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</si>
  <si>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</si>
  <si>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</si>
  <si>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</si>
  <si>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</si>
  <si>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</si>
  <si>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</si>
  <si>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</si>
  <si>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</si>
  <si>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</si>
  <si>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</si>
  <si>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</si>
  <si>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</si>
  <si>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</si>
  <si>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</si>
  <si>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</si>
  <si>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</si>
  <si>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</si>
  <si>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</si>
  <si>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</si>
  <si>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</si>
  <si>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</si>
  <si>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</si>
  <si>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</si>
  <si>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</si>
  <si>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</si>
  <si>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</si>
  <si>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</si>
  <si>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</si>
  <si>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</si>
  <si>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</si>
  <si>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</si>
  <si>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</si>
  <si>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</si>
  <si>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</si>
  <si>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</si>
  <si>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</si>
  <si>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</si>
  <si>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</si>
  <si>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</si>
  <si>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</si>
  <si>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</si>
  <si>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</si>
  <si>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</si>
  <si>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</si>
  <si>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</si>
  <si>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</si>
  <si>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</si>
  <si>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</si>
  <si>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</si>
  <si>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</si>
  <si>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</si>
  <si>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</si>
  <si>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</si>
  <si>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</si>
  <si>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</si>
  <si>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</si>
  <si>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</si>
  <si>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</si>
  <si>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</si>
  <si>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</si>
  <si>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</si>
  <si>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</si>
  <si>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</si>
  <si>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</si>
  <si>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</si>
  <si>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</si>
  <si>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</si>
  <si>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</si>
  <si>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</si>
  <si>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</si>
  <si>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</si>
  <si>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</si>
  <si>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</si>
  <si>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</si>
  <si>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</si>
  <si>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</si>
  <si>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</si>
  <si>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</si>
  <si>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</si>
  <si>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</si>
  <si>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</si>
  <si>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</si>
  <si>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</si>
  <si>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</si>
  <si>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</si>
  <si>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</si>
  <si>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</si>
  <si>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</si>
  <si>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</si>
  <si>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</si>
  <si>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</si>
  <si>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</si>
  <si>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</si>
  <si>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</si>
  <si>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</si>
  <si>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</si>
  <si>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</si>
  <si>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</si>
  <si>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</si>
  <si>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</si>
  <si>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</si>
  <si>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</si>
  <si>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</si>
  <si>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</si>
  <si>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</si>
  <si>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</si>
  <si>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</si>
  <si>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</si>
  <si>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</si>
  <si>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</si>
  <si>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</si>
  <si>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</si>
  <si>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</si>
  <si>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</si>
  <si>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</si>
  <si>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</si>
  <si>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</si>
  <si>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</si>
  <si>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</si>
  <si>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</si>
  <si>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</si>
  <si>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</si>
  <si>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</si>
  <si>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</si>
  <si>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</si>
  <si>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</si>
  <si>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</si>
  <si>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</si>
  <si>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</si>
  <si>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</si>
  <si>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</si>
  <si>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</si>
  <si>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</si>
  <si>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</si>
  <si>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</si>
  <si>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</si>
  <si>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</si>
  <si>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</si>
  <si>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</si>
  <si>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</si>
  <si>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</si>
  <si>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</si>
  <si>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</si>
  <si>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</si>
  <si>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</si>
  <si>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</si>
  <si>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</si>
  <si>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</si>
  <si>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</si>
  <si>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</si>
  <si>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</si>
  <si>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</si>
  <si>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</si>
  <si>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</si>
  <si>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</si>
  <si>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</si>
  <si>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</si>
  <si>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</si>
  <si>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</si>
  <si>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</si>
  <si>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</si>
  <si>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</si>
  <si>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</si>
  <si>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</si>
  <si>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</si>
  <si>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</si>
  <si>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</si>
  <si>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</si>
  <si>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</si>
  <si>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</si>
  <si>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</si>
  <si>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</si>
  <si>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</si>
  <si>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</si>
  <si>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</si>
  <si>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</si>
  <si>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</si>
  <si>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</si>
  <si>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</si>
  <si>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</si>
  <si>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</si>
  <si>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</si>
  <si>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</si>
  <si>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</si>
  <si>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</si>
  <si>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</si>
  <si>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</si>
  <si>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</si>
  <si>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</si>
  <si>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</si>
  <si>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</si>
  <si>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</si>
  <si>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</si>
  <si>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</si>
  <si>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</si>
  <si>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</si>
  <si>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</si>
  <si>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</si>
  <si>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</si>
  <si>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</si>
  <si>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</si>
  <si>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</si>
  <si>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</si>
  <si>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</si>
  <si>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</si>
  <si>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</si>
  <si>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</si>
  <si>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</si>
  <si>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</si>
  <si>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</si>
  <si>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</si>
  <si>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</si>
  <si>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</si>
  <si>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</si>
  <si>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</si>
  <si>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</si>
  <si>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</si>
  <si>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</si>
  <si>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</si>
  <si>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</si>
  <si>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</si>
  <si>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</si>
  <si>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</si>
  <si>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</si>
  <si>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</si>
  <si>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</si>
  <si>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</si>
  <si>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</si>
  <si>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</si>
  <si>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</si>
  <si>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</si>
  <si>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</si>
  <si>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</si>
  <si>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</si>
  <si>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</si>
  <si>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</si>
  <si>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</si>
  <si>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</si>
  <si>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</si>
  <si>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</si>
  <si>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</si>
  <si>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</si>
  <si>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</si>
  <si>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</si>
  <si>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</si>
  <si>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</si>
  <si>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</si>
  <si>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</si>
  <si>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</si>
  <si>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</si>
  <si>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</si>
  <si>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</si>
  <si>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</si>
  <si>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</si>
  <si>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</si>
  <si>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</si>
  <si>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</si>
  <si>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</si>
  <si>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</si>
  <si>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</si>
  <si>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</si>
  <si>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</si>
  <si>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</si>
  <si>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</si>
  <si>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</si>
  <si>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</si>
  <si>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</si>
  <si>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</si>
  <si>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</si>
  <si>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</si>
  <si>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</si>
  <si>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</si>
  <si>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</si>
  <si>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</si>
  <si>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</si>
  <si>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</si>
  <si>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</si>
  <si>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</si>
  <si>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</si>
  <si>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</si>
  <si>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</si>
  <si>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</si>
  <si>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</si>
  <si>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</si>
  <si>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</si>
  <si>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</si>
  <si>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</si>
  <si>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</si>
  <si>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</si>
  <si>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</si>
  <si>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</si>
  <si>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</si>
  <si>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</si>
  <si>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</si>
  <si>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</si>
  <si>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</si>
  <si>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</si>
  <si>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</si>
  <si>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</si>
  <si>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</si>
  <si>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</si>
  <si>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</si>
  <si>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</si>
  <si>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</si>
  <si>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</si>
  <si>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</si>
  <si>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</si>
  <si>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</si>
  <si>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</si>
  <si>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</si>
  <si>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</si>
  <si>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</si>
  <si>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</si>
  <si>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</si>
  <si>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</si>
  <si>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</si>
  <si>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</si>
  <si>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</si>
  <si>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</si>
  <si>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</si>
  <si>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</si>
  <si>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</si>
  <si>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</si>
  <si>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</si>
  <si>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</si>
  <si>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</si>
  <si>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</si>
  <si>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</si>
  <si>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</si>
  <si>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</si>
  <si>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</si>
  <si>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</si>
  <si>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</si>
  <si>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</si>
  <si>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</si>
  <si>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</si>
  <si>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</si>
  <si>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</si>
  <si>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</si>
  <si>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</si>
  <si>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</si>
  <si>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</si>
  <si>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</si>
  <si>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</si>
  <si>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</si>
  <si>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</si>
  <si>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</si>
  <si>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</si>
  <si>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</si>
  <si>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</si>
  <si>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</si>
  <si>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</si>
  <si>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</si>
  <si>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</si>
  <si>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</si>
  <si>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</si>
  <si>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</si>
  <si>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</si>
  <si>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</si>
  <si>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</si>
  <si>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</si>
  <si>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</si>
  <si>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</si>
  <si>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</si>
  <si>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</si>
  <si>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</si>
  <si>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</si>
  <si>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</si>
  <si>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</si>
  <si>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</si>
  <si>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</si>
  <si>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</si>
  <si>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</si>
  <si>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</si>
  <si>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</si>
  <si>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</si>
  <si>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</si>
  <si>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</si>
  <si>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</si>
  <si>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</si>
  <si>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</si>
  <si>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</si>
  <si>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</si>
  <si>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</si>
  <si>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</si>
  <si>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</si>
  <si>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</si>
  <si>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</si>
  <si>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</si>
  <si>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</si>
  <si>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</si>
  <si>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</si>
  <si>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</si>
  <si>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</si>
  <si>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</si>
  <si>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</si>
  <si>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</si>
  <si>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</si>
  <si>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</si>
  <si>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</si>
  <si>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</si>
  <si>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</si>
  <si>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</si>
  <si>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</si>
  <si>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</si>
  <si>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</si>
  <si>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</si>
  <si>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</si>
  <si>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</si>
  <si>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</si>
  <si>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</si>
  <si>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</si>
  <si>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</si>
  <si>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</si>
  <si>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</si>
  <si>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</si>
  <si>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</si>
  <si>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</si>
  <si>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</si>
  <si>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</si>
  <si>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</si>
  <si>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</si>
  <si>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</si>
  <si>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</si>
  <si>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</si>
  <si>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</si>
  <si>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</si>
  <si>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</si>
  <si>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</si>
  <si>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</si>
  <si>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</si>
  <si>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</si>
  <si>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</si>
  <si>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</si>
  <si>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</si>
  <si>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</si>
  <si>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</si>
  <si>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</si>
  <si>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</si>
  <si>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</si>
  <si>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</si>
  <si>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</si>
  <si>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</si>
  <si>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</si>
  <si>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</si>
  <si>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</si>
  <si>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</si>
  <si>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</si>
  <si>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</si>
  <si>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</si>
  <si>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</si>
  <si>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</si>
  <si>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</si>
  <si>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</si>
  <si>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</si>
  <si>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</si>
  <si>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</si>
  <si>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</si>
  <si>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</si>
  <si>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</si>
  <si>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</si>
  <si>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</si>
  <si>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</si>
  <si>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</si>
  <si>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</si>
  <si>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</si>
  <si>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</si>
  <si>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</si>
  <si>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</si>
  <si>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</si>
  <si>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</si>
  <si>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</si>
  <si>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</si>
  <si>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</si>
  <si>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</si>
  <si>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</si>
  <si>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</si>
  <si>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</si>
  <si>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</si>
  <si>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</si>
  <si>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</si>
  <si>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</si>
  <si>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</si>
  <si>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</si>
  <si>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</si>
  <si>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</si>
  <si>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</si>
  <si>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</si>
  <si>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</si>
  <si>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</si>
  <si>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</si>
  <si>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</si>
  <si>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</si>
  <si>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</si>
  <si>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</si>
  <si>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</si>
  <si>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</si>
  <si>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</si>
  <si>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</si>
  <si>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</si>
  <si>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</si>
  <si>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</si>
  <si>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</si>
  <si>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</si>
  <si>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</si>
  <si>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</si>
  <si>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</si>
  <si>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</si>
  <si>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</si>
  <si>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</si>
  <si>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</si>
  <si>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</si>
  <si>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</si>
  <si>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</si>
  <si>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</si>
  <si>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</si>
  <si>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</si>
  <si>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</si>
  <si>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</si>
  <si>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</si>
  <si>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</si>
  <si>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</si>
  <si>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</si>
  <si>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</si>
  <si>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</si>
  <si>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</si>
  <si>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</si>
  <si>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</si>
  <si>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</si>
  <si>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</si>
  <si>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</si>
  <si>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</si>
  <si>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</si>
  <si>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</si>
  <si>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</si>
  <si>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</si>
  <si>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</si>
  <si>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</si>
  <si>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</si>
  <si>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</si>
  <si>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</si>
  <si>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</si>
  <si>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</si>
  <si>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</si>
  <si>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</si>
  <si>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</si>
  <si>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</si>
  <si>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</si>
  <si>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</si>
  <si>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</si>
  <si>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</si>
  <si>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</si>
  <si>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</si>
  <si>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</si>
  <si>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</si>
  <si>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</si>
  <si>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</si>
  <si>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</si>
  <si>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</si>
  <si>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</si>
  <si>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</si>
  <si>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</si>
  <si>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</si>
  <si>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</si>
  <si>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</si>
  <si>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</si>
  <si>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</si>
  <si>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</si>
  <si>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</si>
  <si>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</si>
  <si>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</si>
  <si>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</si>
  <si>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</si>
  <si>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</si>
  <si>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</si>
  <si>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</si>
  <si>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</si>
  <si>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</si>
  <si>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</si>
  <si>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</si>
  <si>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</si>
  <si>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</si>
  <si>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</si>
  <si>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</si>
  <si>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</si>
  <si>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</si>
  <si>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</si>
  <si>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</si>
  <si>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</si>
  <si>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</si>
  <si>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</si>
  <si>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</si>
  <si>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</si>
  <si>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</si>
  <si>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</si>
  <si>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</si>
  <si>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</si>
  <si>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</si>
  <si>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</si>
  <si>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</si>
  <si>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</si>
  <si>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</si>
  <si>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</si>
  <si>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</si>
  <si>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</si>
  <si>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</si>
  <si>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</si>
  <si>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</si>
  <si>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</si>
  <si>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</si>
  <si>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</si>
  <si>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</si>
  <si>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</si>
  <si>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</si>
  <si>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</si>
  <si>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</si>
  <si>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</si>
  <si>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</si>
  <si>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</si>
  <si>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</si>
  <si>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</si>
  <si>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</si>
  <si>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</si>
  <si>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</si>
  <si>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</si>
  <si>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</si>
  <si>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</si>
  <si>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</si>
  <si>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</si>
  <si>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</si>
  <si>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</si>
  <si>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</si>
  <si>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</si>
  <si>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</si>
  <si>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</si>
  <si>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</si>
  <si>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</si>
  <si>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</si>
  <si>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</si>
  <si>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</si>
  <si>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</si>
  <si>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</si>
  <si>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</si>
  <si>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</si>
  <si>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</si>
  <si>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</si>
  <si>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</si>
  <si>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</si>
  <si>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</si>
  <si>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</si>
  <si>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</si>
  <si>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</si>
  <si>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</si>
  <si>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</si>
  <si>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</si>
  <si>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</si>
  <si>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</si>
  <si>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</si>
  <si>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</si>
  <si>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</si>
  <si>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</si>
  <si>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</si>
  <si>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</si>
  <si>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</si>
  <si>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</si>
  <si>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</si>
  <si>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</si>
  <si>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</si>
  <si>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</si>
  <si>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</si>
  <si>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</si>
  <si>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</si>
  <si>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</si>
  <si>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</si>
  <si>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</si>
  <si>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</si>
  <si>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</si>
  <si>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</si>
  <si>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</si>
  <si>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</si>
  <si>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</si>
  <si>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</si>
  <si>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</si>
  <si>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</si>
  <si>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</si>
  <si>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</si>
  <si>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</si>
  <si>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</si>
  <si>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</si>
  <si>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</si>
  <si>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</si>
  <si>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</si>
  <si>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</si>
  <si>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</si>
  <si>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</si>
  <si>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</si>
  <si>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</si>
  <si>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</si>
  <si>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</si>
  <si>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</si>
  <si>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</si>
  <si>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</si>
  <si>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</si>
  <si>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</si>
  <si>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</si>
  <si>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</si>
  <si>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</si>
  <si>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</si>
  <si>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</si>
  <si>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</si>
  <si>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</si>
  <si>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</si>
  <si>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</si>
  <si>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</si>
  <si>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</si>
  <si>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</si>
  <si>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</si>
  <si>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</si>
  <si>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</si>
  <si>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</si>
  <si>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</si>
  <si>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</si>
  <si>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</si>
  <si>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</si>
  <si>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</si>
  <si>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</si>
  <si>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</si>
  <si>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</si>
  <si>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</si>
  <si>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</si>
  <si>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</si>
  <si>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</si>
  <si>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</si>
  <si>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</si>
  <si>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</si>
  <si>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</si>
  <si>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</si>
  <si>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</si>
  <si>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</si>
  <si>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</si>
  <si>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</si>
  <si>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</si>
  <si>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</si>
  <si>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</si>
  <si>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</si>
  <si>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</si>
  <si>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</si>
  <si>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</si>
  <si>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</si>
  <si>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</si>
  <si>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</si>
  <si>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</si>
  <si>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</si>
  <si>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</si>
  <si>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</si>
  <si>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</si>
  <si>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</si>
  <si>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</si>
  <si>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</si>
  <si>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</si>
  <si>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</si>
  <si>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</si>
  <si>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</si>
  <si>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</si>
  <si>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</si>
  <si>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</si>
  <si>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</si>
  <si>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</si>
  <si>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</si>
  <si>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</si>
  <si>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</si>
  <si>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</si>
  <si>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</si>
  <si>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</si>
  <si>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</si>
  <si>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</si>
  <si>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</si>
  <si>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</si>
  <si>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</si>
  <si>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</si>
  <si>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</si>
  <si>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</si>
  <si>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</si>
  <si>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</si>
  <si>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</si>
  <si>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</si>
  <si>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</si>
  <si>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</si>
  <si>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</si>
  <si>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</si>
  <si>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</si>
  <si>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</si>
  <si>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</si>
  <si>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</si>
  <si>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</si>
  <si>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</si>
  <si>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</si>
  <si>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</si>
  <si>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</si>
  <si>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</si>
  <si>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</si>
  <si>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</si>
  <si>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</si>
  <si>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</si>
  <si>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</si>
  <si>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</si>
  <si>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</si>
  <si>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</si>
  <si>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</si>
  <si>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</si>
  <si>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</si>
  <si>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</si>
  <si>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</si>
  <si>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</si>
  <si>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</si>
  <si>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</si>
  <si>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</si>
  <si>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</si>
  <si>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</si>
  <si>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</si>
  <si>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</si>
  <si>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</si>
  <si>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</si>
  <si>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</si>
  <si>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</si>
  <si>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</si>
  <si>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</si>
  <si>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</si>
  <si>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</si>
  <si>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</si>
  <si>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</si>
  <si>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</si>
  <si>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</si>
  <si>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</si>
  <si>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</si>
  <si>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</si>
  <si>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</si>
  <si>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</si>
  <si>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</si>
  <si>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</si>
  <si>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</si>
  <si>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</si>
  <si>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</si>
  <si>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</si>
  <si>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</si>
  <si>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</si>
  <si>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</si>
  <si>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</si>
  <si>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</si>
  <si>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</si>
  <si>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</si>
  <si>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</si>
  <si>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</si>
  <si>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</si>
  <si>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</si>
  <si>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</si>
  <si>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</si>
  <si>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</si>
  <si>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</si>
  <si>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</si>
  <si>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</si>
  <si>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</si>
  <si>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</si>
  <si>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</si>
  <si>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</si>
  <si>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</si>
  <si>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</si>
  <si>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</si>
  <si>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</si>
  <si>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</si>
  <si>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</si>
  <si>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</si>
  <si>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</si>
  <si>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</si>
  <si>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</si>
  <si>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</si>
  <si>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</si>
  <si>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</si>
  <si>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</si>
  <si>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</si>
  <si>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</si>
  <si>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</si>
  <si>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</si>
  <si>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</si>
  <si>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</si>
  <si>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</si>
  <si>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</si>
  <si>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</si>
  <si>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</si>
  <si>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</si>
  <si>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</si>
  <si>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</si>
  <si>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</si>
  <si>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</si>
  <si>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</si>
  <si>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</si>
  <si>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</si>
  <si>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</si>
  <si>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</si>
  <si>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</si>
  <si>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</si>
  <si>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</si>
  <si>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</si>
  <si>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</si>
  <si>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</si>
  <si>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</si>
  <si>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</si>
  <si>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</si>
  <si>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</si>
  <si>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</si>
  <si>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</si>
  <si>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</si>
  <si>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</si>
  <si>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</si>
  <si>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</si>
  <si>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</si>
  <si>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</si>
  <si>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</si>
  <si>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</si>
  <si>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</si>
  <si>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</si>
  <si>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</si>
  <si>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</si>
  <si>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</si>
  <si>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</si>
  <si>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</si>
  <si>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</si>
  <si>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</si>
  <si>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</si>
  <si>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</si>
  <si>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</si>
  <si>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</si>
  <si>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</si>
  <si>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</si>
  <si>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</si>
  <si>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</si>
  <si>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</si>
  <si>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</si>
  <si>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</si>
  <si>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</si>
  <si>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</si>
  <si>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</si>
  <si>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</si>
  <si>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</si>
  <si>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</si>
  <si>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</si>
  <si>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</si>
  <si>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</si>
  <si>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</si>
  <si>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</si>
  <si>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</si>
  <si>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</si>
  <si>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</si>
  <si>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</si>
  <si>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</si>
  <si>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</si>
  <si>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</si>
  <si>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</si>
  <si>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</si>
  <si>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</si>
  <si>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</si>
  <si>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</si>
  <si>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</si>
  <si>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</si>
  <si>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</si>
  <si>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</si>
  <si>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</si>
  <si>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</si>
  <si>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</si>
  <si>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</si>
  <si>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</si>
  <si>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</si>
  <si>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</si>
  <si>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</si>
  <si>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</si>
  <si>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</si>
  <si>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</si>
  <si>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</si>
  <si>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</si>
  <si>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</si>
  <si>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</si>
  <si>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</si>
  <si>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</si>
  <si>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</si>
  <si>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</si>
  <si>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</si>
  <si>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</si>
  <si>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</si>
  <si>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</si>
  <si>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</si>
  <si>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</si>
  <si>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</si>
  <si>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</si>
  <si>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</si>
  <si>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</si>
  <si>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</si>
  <si>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</si>
  <si>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</si>
  <si>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</si>
  <si>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</si>
  <si>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</si>
  <si>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</si>
  <si>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</si>
  <si>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</si>
  <si>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</si>
  <si>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</si>
  <si>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</si>
  <si>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</si>
  <si>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</si>
  <si>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</si>
  <si>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</si>
  <si>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</si>
  <si>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</si>
  <si>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</si>
  <si>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</si>
  <si>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</si>
  <si>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</si>
  <si>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</si>
  <si>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</si>
  <si>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</si>
  <si>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</si>
  <si>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</si>
  <si>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</si>
  <si>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</si>
  <si>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</si>
  <si>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</si>
  <si>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</si>
  <si>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</si>
  <si>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</si>
  <si>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</si>
  <si>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</si>
  <si>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</si>
  <si>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</si>
  <si>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</si>
  <si>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</si>
  <si>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</si>
  <si>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</si>
  <si>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</si>
  <si>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</si>
  <si>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</si>
  <si>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</si>
  <si>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</si>
  <si>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</si>
  <si>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</si>
  <si>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</si>
  <si>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</si>
  <si>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</si>
  <si>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</si>
  <si>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</si>
  <si>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</si>
  <si>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</si>
  <si>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</si>
  <si>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</si>
  <si>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</si>
  <si>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</si>
  <si>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</si>
  <si>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</si>
  <si>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</si>
  <si>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</si>
  <si>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</si>
  <si>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</si>
  <si>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</si>
  <si>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</si>
  <si>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</si>
  <si>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</si>
  <si>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</si>
  <si>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</si>
  <si>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</si>
  <si>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</si>
  <si>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</si>
  <si>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</si>
  <si>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</si>
  <si>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</si>
  <si>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</si>
  <si>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</si>
  <si>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</si>
  <si>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</si>
  <si>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</si>
  <si>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</si>
  <si>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</si>
  <si>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</si>
  <si>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</si>
  <si>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</si>
  <si>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</si>
  <si>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</si>
  <si>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</si>
  <si>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</si>
  <si>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</si>
  <si>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</si>
  <si>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</si>
  <si>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</si>
  <si>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</si>
  <si>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</si>
  <si>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</si>
  <si>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</si>
  <si>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</si>
  <si>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</si>
  <si>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</si>
  <si>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</si>
  <si>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</si>
  <si>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</si>
  <si>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</si>
  <si>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</si>
  <si>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</si>
  <si>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</si>
  <si>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</si>
  <si>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</si>
  <si>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</si>
  <si>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</si>
  <si>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</si>
  <si>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</si>
  <si>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</si>
  <si>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</si>
  <si>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</si>
  <si>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</si>
  <si>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</si>
  <si>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</si>
  <si>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</si>
  <si>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</si>
  <si>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</si>
  <si>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</si>
  <si>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</si>
  <si>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</si>
  <si>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</si>
  <si>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</si>
  <si>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</si>
  <si>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</si>
  <si>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</si>
  <si>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</si>
  <si>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</si>
  <si>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</si>
  <si>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</si>
  <si>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</si>
  <si>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</si>
  <si>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</si>
  <si>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</si>
  <si>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</si>
  <si>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</si>
  <si>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</si>
  <si>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</si>
  <si>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</si>
  <si>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</si>
  <si>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</si>
  <si>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</si>
  <si>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</si>
  <si>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</si>
  <si>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</si>
  <si>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</si>
  <si>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</si>
  <si>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</si>
  <si>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</si>
  <si>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</si>
  <si>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</si>
  <si>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</si>
  <si>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</si>
  <si>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</si>
  <si>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</si>
  <si>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</si>
  <si>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</si>
  <si>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</si>
  <si>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</si>
  <si>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</si>
  <si>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</si>
  <si>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</si>
  <si>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</si>
  <si>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</si>
  <si>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</si>
  <si>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</si>
  <si>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</si>
  <si>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</si>
  <si>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</si>
  <si>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</si>
  <si>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</si>
  <si>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</si>
  <si>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</si>
  <si>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</si>
  <si>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</si>
  <si>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</si>
  <si>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</si>
  <si>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</si>
  <si>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</si>
  <si>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</si>
  <si>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</si>
  <si>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</si>
  <si>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</si>
  <si>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</si>
  <si>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</si>
  <si>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</si>
  <si>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</si>
  <si>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</si>
  <si>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</si>
  <si>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</si>
  <si>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</si>
  <si>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</si>
  <si>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</si>
  <si>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</si>
  <si>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</si>
  <si>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</si>
  <si>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</si>
  <si>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</si>
  <si>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</si>
  <si>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</si>
  <si>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</si>
  <si>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</si>
  <si>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</si>
  <si>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</si>
  <si>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</si>
  <si>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</si>
  <si>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</si>
  <si>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</si>
  <si>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</si>
  <si>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</si>
  <si>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</si>
  <si>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</si>
  <si>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</si>
  <si>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</si>
  <si>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</si>
  <si>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</si>
  <si>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</si>
  <si>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</si>
  <si>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</si>
  <si>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</si>
  <si>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</si>
  <si>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</si>
  <si>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</si>
  <si>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</si>
  <si>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</si>
  <si>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</si>
  <si>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</si>
  <si>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</si>
  <si>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</si>
  <si>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</si>
  <si>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</si>
  <si>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</si>
  <si>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</si>
  <si>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</si>
  <si>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</si>
  <si>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</si>
  <si>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</si>
  <si>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</si>
  <si>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</si>
  <si>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</si>
  <si>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</si>
  <si>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</si>
  <si>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</si>
  <si>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</si>
  <si>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</si>
  <si>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</si>
  <si>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</si>
  <si>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</si>
  <si>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</si>
  <si>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</si>
  <si>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</si>
  <si>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</si>
  <si>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</si>
  <si>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</si>
  <si>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</si>
  <si>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</si>
  <si>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</si>
  <si>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</si>
  <si>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</si>
  <si>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</si>
  <si>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</si>
  <si>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</si>
  <si>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</si>
  <si>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</si>
  <si>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</si>
  <si>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</si>
  <si>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</si>
  <si>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</si>
  <si>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</si>
  <si>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</si>
  <si>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</si>
  <si>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</si>
  <si>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</si>
  <si>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</si>
  <si>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</si>
  <si>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</si>
  <si>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</si>
  <si>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</si>
  <si>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</si>
  <si>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</si>
  <si>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</si>
  <si>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</si>
  <si>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</si>
  <si>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</si>
  <si>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</si>
  <si>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</si>
  <si>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</si>
  <si>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</si>
  <si>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</si>
  <si>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</si>
  <si>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</si>
  <si>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</si>
  <si>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</si>
  <si>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</si>
  <si>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</si>
  <si>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</si>
  <si>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</si>
  <si>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</si>
  <si>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</si>
  <si>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</si>
  <si>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</si>
  <si>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</si>
  <si>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</si>
  <si>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</si>
  <si>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</si>
  <si>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</si>
  <si>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</si>
  <si>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</si>
  <si>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</si>
  <si>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</si>
  <si>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</si>
  <si>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</si>
  <si>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</si>
  <si>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</si>
  <si>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</si>
  <si>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</si>
  <si>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</si>
  <si>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</si>
  <si>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</si>
  <si>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</si>
  <si>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</si>
  <si>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</si>
  <si>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</si>
  <si>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</si>
  <si>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</si>
  <si>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</si>
  <si>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</si>
  <si>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</si>
  <si>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</si>
  <si>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</si>
  <si>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</si>
  <si>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</si>
  <si>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</si>
  <si>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</si>
  <si>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</si>
  <si>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</si>
  <si>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</si>
  <si>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</si>
  <si>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</si>
  <si>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</si>
  <si>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</si>
  <si>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</si>
  <si>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</si>
  <si>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</si>
  <si>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</si>
  <si>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</si>
  <si>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</si>
  <si>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</si>
  <si>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</si>
  <si>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</si>
  <si>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</si>
  <si>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</si>
  <si>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</si>
  <si>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</si>
  <si>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</si>
  <si>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</si>
  <si>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</si>
  <si>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</si>
  <si>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</si>
  <si>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</si>
  <si>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</si>
  <si>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</si>
  <si>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</si>
  <si>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</si>
  <si>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</si>
  <si>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</si>
  <si>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</si>
  <si>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</si>
  <si>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</si>
  <si>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</si>
  <si>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</si>
  <si>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</si>
  <si>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</si>
  <si>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</si>
  <si>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</si>
  <si>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</si>
  <si>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</si>
  <si>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</si>
  <si>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</si>
  <si>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</si>
  <si>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</si>
  <si>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</si>
  <si>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</si>
  <si>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</si>
  <si>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</si>
  <si>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</si>
  <si>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</si>
  <si>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</si>
  <si>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</si>
  <si>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</si>
  <si>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</si>
  <si>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</si>
  <si>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</si>
  <si>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</si>
  <si>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</si>
  <si>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</si>
  <si>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</si>
  <si>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</si>
  <si>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</si>
  <si>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</si>
  <si>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</si>
  <si>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</si>
  <si>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</si>
  <si>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</si>
  <si>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</si>
  <si>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</si>
  <si>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</si>
  <si>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</si>
  <si>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</si>
  <si>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</si>
  <si>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</si>
  <si>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</si>
  <si>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</si>
  <si>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</si>
  <si>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</si>
  <si>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</si>
  <si>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</si>
  <si>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</si>
  <si>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</si>
  <si>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</si>
  <si>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</si>
  <si>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</si>
  <si>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</si>
  <si>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</si>
  <si>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</si>
  <si>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</si>
  <si>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</si>
  <si>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</si>
  <si>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</si>
  <si>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</si>
  <si>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</si>
  <si>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</si>
  <si>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</si>
  <si>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</si>
  <si>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</si>
  <si>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</si>
  <si>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</si>
  <si>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</si>
  <si>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</si>
  <si>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</si>
  <si>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</si>
  <si>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</si>
  <si>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</si>
  <si>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</si>
  <si>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</si>
  <si>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</si>
  <si>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</si>
  <si>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</si>
  <si>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</si>
  <si>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</si>
  <si>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</si>
  <si>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</si>
  <si>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</si>
  <si>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</si>
  <si>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</si>
  <si>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</si>
  <si>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</si>
  <si>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</si>
  <si>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</si>
  <si>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</si>
  <si>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</si>
  <si>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</si>
  <si>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</si>
  <si>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</si>
  <si>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</si>
  <si>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</si>
  <si>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</si>
  <si>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</si>
  <si>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</si>
  <si>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</si>
  <si>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</si>
  <si>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</si>
  <si>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</si>
  <si>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</si>
  <si>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</si>
  <si>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</si>
  <si>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</si>
  <si>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</si>
  <si>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</si>
  <si>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</si>
  <si>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</si>
  <si>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</si>
  <si>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</si>
  <si>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</si>
  <si>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</si>
  <si>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</si>
  <si>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</si>
  <si>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</si>
  <si>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</si>
  <si>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</si>
  <si>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</si>
  <si>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</si>
  <si>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</si>
  <si>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</si>
  <si>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</si>
  <si>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</si>
  <si>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</si>
  <si>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</si>
  <si>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</si>
  <si>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</si>
  <si>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</si>
  <si>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</si>
  <si>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</si>
  <si>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</si>
  <si>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</si>
  <si>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</si>
  <si>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</si>
  <si>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</si>
  <si>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</si>
  <si>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</si>
  <si>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</si>
  <si>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</si>
  <si>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</si>
  <si>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</si>
  <si>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</si>
  <si>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</si>
  <si>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</si>
  <si>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</si>
  <si>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</si>
  <si>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</si>
  <si>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</si>
  <si>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</si>
  <si>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</si>
  <si>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</si>
  <si>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</si>
  <si>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</si>
  <si>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</si>
  <si>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</si>
  <si>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</si>
  <si>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</si>
  <si>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</si>
  <si>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</si>
  <si>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</si>
  <si>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</si>
  <si>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</si>
  <si>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</si>
  <si>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</si>
  <si>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</si>
  <si>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</si>
  <si>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</si>
  <si>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</si>
  <si>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</si>
  <si>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</si>
  <si>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</si>
  <si>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</si>
  <si>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</si>
  <si>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</si>
  <si>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</si>
  <si>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</si>
  <si>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</si>
  <si>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</si>
  <si>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</si>
  <si>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</si>
  <si>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</si>
  <si>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</si>
  <si>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</si>
  <si>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</si>
  <si>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</si>
  <si>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</si>
  <si>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</si>
  <si>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</si>
  <si>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</si>
  <si>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</si>
  <si>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</si>
  <si>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</si>
  <si>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</si>
  <si>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</si>
  <si>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</si>
  <si>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</si>
  <si>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</si>
  <si>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</si>
  <si>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</si>
  <si>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</si>
  <si>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</si>
  <si>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</si>
  <si>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</si>
  <si>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</si>
  <si>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</si>
  <si>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</si>
  <si>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</si>
  <si>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</si>
  <si>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</si>
  <si>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</si>
  <si>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</si>
  <si>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</si>
  <si>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</si>
  <si>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</si>
  <si>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</si>
  <si>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</si>
  <si>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</si>
  <si>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</si>
  <si>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</si>
  <si>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</si>
  <si>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</si>
  <si>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</si>
  <si>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</si>
  <si>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</si>
  <si>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</si>
  <si>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</si>
  <si>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</si>
  <si>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</si>
  <si>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</si>
  <si>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</si>
  <si>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</si>
  <si>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</si>
  <si>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</si>
  <si>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</si>
  <si>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</si>
  <si>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</si>
  <si>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</si>
  <si>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</si>
  <si>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</si>
  <si>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</si>
  <si>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</si>
  <si>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</si>
  <si>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</si>
  <si>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</si>
  <si>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</si>
  <si>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</si>
  <si>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</si>
  <si>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</si>
  <si>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</si>
  <si>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</si>
  <si>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</si>
  <si>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</si>
  <si>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</si>
  <si>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</si>
  <si>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</si>
  <si>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</si>
  <si>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</si>
  <si>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</si>
  <si>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</si>
  <si>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</si>
  <si>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</si>
  <si>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</si>
  <si>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</si>
  <si>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</si>
  <si>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</si>
  <si>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</si>
  <si>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</si>
  <si>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</si>
  <si>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</si>
  <si>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</si>
  <si>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</si>
  <si>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</si>
  <si>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</si>
  <si>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</si>
  <si>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</si>
  <si>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</si>
  <si>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</si>
  <si>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</si>
  <si>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</si>
  <si>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</si>
  <si>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</si>
  <si>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</si>
  <si>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</si>
  <si>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</si>
  <si>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</si>
  <si>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</si>
  <si>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</si>
  <si>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</si>
  <si>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</si>
  <si>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</si>
  <si>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</si>
  <si>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</si>
  <si>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</si>
  <si>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</si>
  <si>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</si>
  <si>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</si>
  <si>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</si>
  <si>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</si>
  <si>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</si>
  <si>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</si>
  <si>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</si>
  <si>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</si>
  <si>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</si>
  <si>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</si>
  <si>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</si>
  <si>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</si>
  <si>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</si>
  <si>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</si>
  <si>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</si>
  <si>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</si>
  <si>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</si>
  <si>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</si>
  <si>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</si>
  <si>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</si>
  <si>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</si>
  <si>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</si>
  <si>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</si>
  <si>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</si>
  <si>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</si>
  <si>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</si>
  <si>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</si>
  <si>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</si>
  <si>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</si>
  <si>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</si>
  <si>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</si>
  <si>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</si>
  <si>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</si>
  <si>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</si>
  <si>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</si>
  <si>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</si>
  <si>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</si>
  <si>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</si>
  <si>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</si>
  <si>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</si>
  <si>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</si>
  <si>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</si>
  <si>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</si>
  <si>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</si>
  <si>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</si>
  <si>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</si>
  <si>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</si>
  <si>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</si>
  <si>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</si>
  <si>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</si>
  <si>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</si>
  <si>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</si>
  <si>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</si>
  <si>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</si>
  <si>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</si>
  <si>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</si>
  <si>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</si>
  <si>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</si>
  <si>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</si>
  <si>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</si>
  <si>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</si>
  <si>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</si>
  <si>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</si>
  <si>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</si>
  <si>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</si>
  <si>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</si>
  <si>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</si>
  <si>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</si>
  <si>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</si>
  <si>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</si>
  <si>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</si>
  <si>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</si>
  <si>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</si>
  <si>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</si>
  <si>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</si>
  <si>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</si>
  <si>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</si>
  <si>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</si>
  <si>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</si>
  <si>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</si>
  <si>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</si>
  <si>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</si>
  <si>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</si>
  <si>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</si>
  <si>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</si>
  <si>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</si>
  <si>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</si>
  <si>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</si>
  <si>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</si>
  <si>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</si>
  <si>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</si>
  <si>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</si>
  <si>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</si>
  <si>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</si>
  <si>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</si>
  <si>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</si>
  <si>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</si>
  <si>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</si>
  <si>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</si>
  <si>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</si>
  <si>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</si>
  <si>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</si>
  <si>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</si>
  <si>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</si>
  <si>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</si>
  <si>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</si>
  <si>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</si>
  <si>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</si>
  <si>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</si>
  <si>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</si>
  <si>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</si>
  <si>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</si>
  <si>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</si>
  <si>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</si>
  <si>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</si>
  <si>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</si>
  <si>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</si>
  <si>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</si>
  <si>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</si>
  <si>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</si>
  <si>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</si>
  <si>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</si>
  <si>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</si>
  <si>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</si>
  <si>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</si>
  <si>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</si>
  <si>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</si>
  <si>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</si>
  <si>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</si>
  <si>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</si>
  <si>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</si>
  <si>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</si>
  <si>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</si>
  <si>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</si>
  <si>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</si>
  <si>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</si>
  <si>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</si>
  <si>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</si>
  <si>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</si>
  <si>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</si>
  <si>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</si>
  <si>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</si>
  <si>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</si>
  <si>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</si>
  <si>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</si>
  <si>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</si>
  <si>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</si>
  <si>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</si>
  <si>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</si>
  <si>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</si>
  <si>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</si>
  <si>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</si>
  <si>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</si>
  <si>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</si>
  <si>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</si>
  <si>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</si>
  <si>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</si>
  <si>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</si>
  <si>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</si>
  <si>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</si>
  <si>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</si>
  <si>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</si>
  <si>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</si>
  <si>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</si>
  <si>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</si>
  <si>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</si>
  <si>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</si>
  <si>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</si>
  <si>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</si>
  <si>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</si>
  <si>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</si>
  <si>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</si>
  <si>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</si>
  <si>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</si>
  <si>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</si>
  <si>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</si>
  <si>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</si>
  <si>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</si>
  <si>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</si>
  <si>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</si>
  <si>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</si>
  <si>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</si>
  <si>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</si>
  <si>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</si>
  <si>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</si>
  <si>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</si>
  <si>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</si>
  <si>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</si>
  <si>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</si>
  <si>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</si>
  <si>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</si>
  <si>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</si>
  <si>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</si>
  <si>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</si>
  <si>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</si>
  <si>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</si>
  <si>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</si>
  <si>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</si>
  <si>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</si>
  <si>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</si>
  <si>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</si>
  <si>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</si>
  <si>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</si>
  <si>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</si>
  <si>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</si>
  <si>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</si>
  <si>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</si>
  <si>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</si>
  <si>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</si>
  <si>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</si>
  <si>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</si>
  <si>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</si>
  <si>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</si>
  <si>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</si>
  <si>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</si>
  <si>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</si>
  <si>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</si>
  <si>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</si>
  <si>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</si>
  <si>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</si>
  <si>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</si>
  <si>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</si>
  <si>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</si>
  <si>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</si>
  <si>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</si>
  <si>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</si>
  <si>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</si>
  <si>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</si>
  <si>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</si>
  <si>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</si>
  <si>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</si>
  <si>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</si>
  <si>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</si>
  <si>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</si>
  <si>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</si>
  <si>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</si>
  <si>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</si>
  <si>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</si>
  <si>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</si>
  <si>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</si>
  <si>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</si>
  <si>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</si>
  <si>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</si>
  <si>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</si>
  <si>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</si>
  <si>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</si>
  <si>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</si>
  <si>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</si>
  <si>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</si>
  <si>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</si>
  <si>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</si>
  <si>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</si>
  <si>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</si>
  <si>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</si>
  <si>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</si>
  <si>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</si>
  <si>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</si>
  <si>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</si>
  <si>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</si>
  <si>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</si>
  <si>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</si>
  <si>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</si>
  <si>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</si>
  <si>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</si>
  <si>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</si>
  <si>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</si>
  <si>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</si>
  <si>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</si>
  <si>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</si>
  <si>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</si>
  <si>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</si>
  <si>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</si>
  <si>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</si>
  <si>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</si>
  <si>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</si>
  <si>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</si>
  <si>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</si>
  <si>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</si>
  <si>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</si>
  <si>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</si>
  <si>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</si>
  <si>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</si>
  <si>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</si>
  <si>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</si>
  <si>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</si>
  <si>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</si>
  <si>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</si>
  <si>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</si>
  <si>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</si>
  <si>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</si>
  <si>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</si>
  <si>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</si>
  <si>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</si>
  <si>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</si>
  <si>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</si>
  <si>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</si>
  <si>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</si>
  <si>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</si>
  <si>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</si>
  <si>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</si>
  <si>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</si>
  <si>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</si>
  <si>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</si>
  <si>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</si>
  <si>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</si>
  <si>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</si>
  <si>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</si>
  <si>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</si>
  <si>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</si>
  <si>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</si>
  <si>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</si>
  <si>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</si>
  <si>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</si>
  <si>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</si>
  <si>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</si>
  <si>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</si>
  <si>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</si>
  <si>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</si>
  <si>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</si>
  <si>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</si>
  <si>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</si>
  <si>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</si>
  <si>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</si>
  <si>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</si>
  <si>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</si>
  <si>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</si>
  <si>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</si>
  <si>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</si>
  <si>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</si>
  <si>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</si>
  <si>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</si>
  <si>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</si>
  <si>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</si>
  <si>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</si>
  <si>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</si>
  <si>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</si>
  <si>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</si>
  <si>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</si>
  <si>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</si>
  <si>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</si>
  <si>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</si>
  <si>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</si>
  <si>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</si>
  <si>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</si>
  <si>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</si>
  <si>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</si>
  <si>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</si>
  <si>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</si>
  <si>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</si>
  <si>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</si>
  <si>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</si>
  <si>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</si>
  <si>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</si>
  <si>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</si>
  <si>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</si>
  <si>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</si>
  <si>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</si>
  <si>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</si>
  <si>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</si>
  <si>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</si>
  <si>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</si>
  <si>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</si>
  <si>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</si>
  <si>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</si>
  <si>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</si>
  <si>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</si>
  <si>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</si>
  <si>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</si>
  <si>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</si>
  <si>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</si>
  <si>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</si>
  <si>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</si>
  <si>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</si>
  <si>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</si>
  <si>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</si>
  <si>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</si>
  <si>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</si>
  <si>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</si>
  <si>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</si>
  <si>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</si>
  <si>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</si>
  <si>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</si>
  <si>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</si>
  <si>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</si>
  <si>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</si>
  <si>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</si>
  <si>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</si>
  <si>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</si>
  <si>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</si>
  <si>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</si>
  <si>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</si>
  <si>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</si>
  <si>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</si>
  <si>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</si>
  <si>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</si>
  <si>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</si>
  <si>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</si>
  <si>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</si>
  <si>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</si>
  <si>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</si>
  <si>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</si>
  <si>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</si>
  <si>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</si>
  <si>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</si>
  <si>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</si>
  <si>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</si>
  <si>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</si>
  <si>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</si>
  <si>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</si>
  <si>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</si>
  <si>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</si>
  <si>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</si>
  <si>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</si>
  <si>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</si>
  <si>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</si>
  <si>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</si>
  <si>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</si>
  <si>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</si>
  <si>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</si>
  <si>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</si>
  <si>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</si>
  <si>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</si>
  <si>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</si>
  <si>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</si>
  <si>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</si>
  <si>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</si>
  <si>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</si>
  <si>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</si>
  <si>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</si>
  <si>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</si>
  <si>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</si>
  <si>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</si>
  <si>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</si>
  <si>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</si>
  <si>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</si>
  <si>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</si>
  <si>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</si>
  <si>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</si>
  <si>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</si>
  <si>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</si>
  <si>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</si>
  <si>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</si>
  <si>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</si>
  <si>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</si>
  <si>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</si>
  <si>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</si>
  <si>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</si>
  <si>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</si>
  <si>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</si>
  <si>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</si>
  <si>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</si>
  <si>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</si>
  <si>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</si>
  <si>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</si>
  <si>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</si>
  <si>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</si>
  <si>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</si>
  <si>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</si>
  <si>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</si>
  <si>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</si>
  <si>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</si>
  <si>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</si>
  <si>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</si>
  <si>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</si>
  <si>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</si>
  <si>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</si>
  <si>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</si>
  <si>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</si>
  <si>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</si>
  <si>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</si>
  <si>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</si>
  <si>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</si>
  <si>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</si>
  <si>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</si>
  <si>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</si>
  <si>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</si>
  <si>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</si>
  <si>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</si>
  <si>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</si>
  <si>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</si>
  <si>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</si>
  <si>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</si>
  <si>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</si>
  <si>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</si>
  <si>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</si>
  <si>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</si>
  <si>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</si>
  <si>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</si>
  <si>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</si>
  <si>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</si>
  <si>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</si>
  <si>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</si>
  <si>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</si>
  <si>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</si>
  <si>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</si>
  <si>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</si>
  <si>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</si>
  <si>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</si>
  <si>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</si>
  <si>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</si>
  <si>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</si>
  <si>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</si>
  <si>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</si>
  <si>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</si>
  <si>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</si>
  <si>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</si>
  <si>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</si>
  <si>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</si>
  <si>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</si>
  <si>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</si>
  <si>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</si>
  <si>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</si>
  <si>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</si>
  <si>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</si>
  <si>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</si>
  <si>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</si>
  <si>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</si>
  <si>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</si>
  <si>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</si>
  <si>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</si>
  <si>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</si>
  <si>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</si>
  <si>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</si>
  <si>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</si>
  <si>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</si>
  <si>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</si>
  <si>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</si>
  <si>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</si>
  <si>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</si>
  <si>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</si>
  <si>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</si>
  <si>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</si>
  <si>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</si>
  <si>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</si>
  <si>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</si>
  <si>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</si>
  <si>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</si>
  <si>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</si>
  <si>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</si>
  <si>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</si>
  <si>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</si>
  <si>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</si>
  <si>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</si>
  <si>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</si>
  <si>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</si>
  <si>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</si>
  <si>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</si>
  <si>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</si>
  <si>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</si>
  <si>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</si>
  <si>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</si>
  <si>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</si>
  <si>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</si>
  <si>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</si>
  <si>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</si>
  <si>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</si>
  <si>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</si>
  <si>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</si>
  <si>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</si>
  <si>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</si>
  <si>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</si>
  <si>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</si>
  <si>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</si>
  <si>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</si>
  <si>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</si>
  <si>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</si>
  <si>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</si>
  <si>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</si>
  <si>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</si>
  <si>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</si>
  <si>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</si>
  <si>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</si>
  <si>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</si>
  <si>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</si>
  <si>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</si>
  <si>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</si>
  <si>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</si>
  <si>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</si>
  <si>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</si>
  <si>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</si>
  <si>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</si>
  <si>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</si>
  <si>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</si>
  <si>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</si>
  <si>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</si>
  <si>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</si>
  <si>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</si>
  <si>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</si>
  <si>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</si>
  <si>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</si>
  <si>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</si>
  <si>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</si>
  <si>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</si>
  <si>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</si>
  <si>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</si>
  <si>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</si>
  <si>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</si>
  <si>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</si>
  <si>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</si>
  <si>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</si>
  <si>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</si>
  <si>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</si>
  <si>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</si>
  <si>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</si>
  <si>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</si>
  <si>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</si>
  <si>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</si>
  <si>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</si>
  <si>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</si>
  <si>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</si>
  <si>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</si>
  <si>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</si>
  <si>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</si>
  <si>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</si>
  <si>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</si>
  <si>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</si>
  <si>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</si>
  <si>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</si>
  <si>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</si>
  <si>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</si>
  <si>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</si>
  <si>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</si>
  <si>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</si>
  <si>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</si>
  <si>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</si>
  <si>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</si>
  <si>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</si>
  <si>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</si>
  <si>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</si>
  <si>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</si>
  <si>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</si>
  <si>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</si>
  <si>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</si>
  <si>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</si>
  <si>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</si>
  <si>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</si>
  <si>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</si>
  <si>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</si>
  <si>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</si>
  <si>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t>Sales</t>
  </si>
  <si>
    <t>EMI CALCULATOR</t>
  </si>
  <si>
    <t>LOAN AMOUNT</t>
  </si>
  <si>
    <t>INTREST</t>
  </si>
  <si>
    <t>YEAR</t>
  </si>
  <si>
    <t>ID</t>
  </si>
  <si>
    <t>Name</t>
  </si>
  <si>
    <t>Department</t>
  </si>
  <si>
    <t>Salary</t>
  </si>
  <si>
    <t>Vincen</t>
  </si>
  <si>
    <t>David</t>
  </si>
  <si>
    <t>Aravinth</t>
  </si>
  <si>
    <t>Fazhil</t>
  </si>
  <si>
    <t>Bhuvanesh</t>
  </si>
  <si>
    <t>IT</t>
  </si>
  <si>
    <t>Marketing</t>
  </si>
  <si>
    <t>HR</t>
  </si>
  <si>
    <t>XLOOKUP</t>
  </si>
  <si>
    <t>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</si>
</sst>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yyyy\-mm\-dd"/>
    <numFmt numFmtId="165" formatCode="&quot;₹&quot;\ #,##0.00"/>
  </numFmts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30"/>
      <color rgb="FF741B47"/>
      <name val="Arial"/>
      <family val="2"/>
      <scheme val="minor"/>
    </font>
    <font>
      <sz val="8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/>
    <xf numFmtId="0" fontId="3" fillId="3" borderId="0" xfId="0" applyFont="1" applyFill="1"/>
    <xf numFmtId="0" fontId="6" fillId="4" borderId="1" xfId="0" applyFont="1" applyFill="1" applyBorder="1" applyAlignment="1">
      <alignment horizontal="center"/>
    </xf>
    <xf numFmtId="0" fontId="3" fillId="3" borderId="1" xfId="0" applyFont="1" applyFill="1" applyBorder="1"/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/>
    <xf numFmtId="3" fontId="0" fillId="0" borderId="0" xfId="0" applyNumberFormat="1"/>
    <xf numFmtId="9" fontId="0" fillId="0" borderId="0" xfId="0" applyNumberFormat="1"/>
    <xf numFmtId="8" fontId="0" fillId="0" borderId="0" xfId="0" applyNumberFormat="1"/>
    <xf numFmtId="9" fontId="0" fillId="0" borderId="0" xfId="1" applyFont="1"/>
    <xf numFmtId="165" fontId="0" fillId="0" borderId="0" xfId="0" applyNumberFormat="1"/>
    <xf numFmtId="0" fontId="11" fillId="5" borderId="0" xfId="0" applyFont="1" applyFill="1"/>
    <xf numFmtId="0" fontId="11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0" xfId="0" applyFont="1" applyFill="1"/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opLeftCell="E19" zoomScale="96" workbookViewId="0">
      <selection activeCell="N33" sqref="N33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15380</v>
      </c>
      <c r="O6" s="7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>
        <f>SUMIF(Table_1[region],D4,Table_1[sales])</f>
        <v>10143913.330000035</v>
      </c>
      <c r="O7" s="6">
        <f>SUMIF(Table_1[region],D2,Table_1[sales])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7" t="s">
        <v>15382</v>
      </c>
      <c r="O8" s="7" t="s">
        <v>15383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>
        <f>SUMIF(Table_1[region],D3,Table_1[sales])</f>
        <v>9748863.0599999912</v>
      </c>
      <c r="O9" s="8">
        <f>SUMIF(Table_1[region],D11,Table_1[sales])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15384</v>
      </c>
      <c r="O13" s="7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COUNTIF(Table_1[[#All],[region]],D2)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20</v>
      </c>
      <c r="O15" s="10">
        <f>COUNTIF(Table_1[[#All],[region]],D3)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COUNTIF(Table_1[[#All],[region]],D4)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11">
        <f>COUNTIF(Table_1[[#All],[region]],D11)</f>
        <v>3853</v>
      </c>
    </row>
    <row r="18" spans="1:28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15384</v>
      </c>
      <c r="O19" s="7" t="s">
        <v>15385</v>
      </c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1">
        <f>SUMIF(Table_1[[#All],[region]],D2,Table_1[[#All],[sales]])</f>
        <v>9518321.9399999864</v>
      </c>
    </row>
    <row r="21" spans="1:28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9" t="s">
        <v>20</v>
      </c>
      <c r="O21" s="11">
        <f>SUMIF(Table_1[[#All],[region]],D7,Table_1[[#All],[sales]])</f>
        <v>9748863.0599999912</v>
      </c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9" t="s">
        <v>26</v>
      </c>
      <c r="O22" s="11">
        <f>SUMIF(Table_1[[#All],[region]],D8,Table_1[[#All],[sales]])</f>
        <v>10143913.330000035</v>
      </c>
    </row>
    <row r="23" spans="1:28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42</v>
      </c>
      <c r="O23" s="11">
        <f>SUMIF(Table_1[[#All],[region]],D11,Table_1[[#All],[sales]])</f>
        <v>9851779.1900000274</v>
      </c>
    </row>
    <row r="24" spans="1:28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.6" x14ac:dyDescent="0.3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7" t="s">
        <v>15384</v>
      </c>
      <c r="O26" s="7" t="s">
        <v>15385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15" t="s">
        <v>26</v>
      </c>
      <c r="O27" s="14">
        <f>AVERAGEIF(Table_1[region],N16,Table_1[profit])</f>
        <v>450.82082059123439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25" t="s">
        <v>14</v>
      </c>
      <c r="O28" s="14">
        <f>AVERAGEIF(Table_1[region],N14,Table_1[profit])</f>
        <v>443.42981736368404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25" t="s">
        <v>20</v>
      </c>
      <c r="O29" s="14">
        <f>AVERAGEIF(Table_1[region],N15,Table_1[profit])</f>
        <v>452.19053034300839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25" t="s">
        <v>42</v>
      </c>
      <c r="O30" s="14">
        <f>AVERAGEIF(Table_1[region],N17,Table_1[profit])</f>
        <v>444.85827926291211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46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C70C6143-692F-4D01-9597-47E7F0C39E5B}"/>
    </customSheetView>
  </customSheetViews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FC8C-5550-4DF3-A803-29952A28AEEE}">
  <dimension ref="A1:I7"/>
  <sheetViews>
    <sheetView workbookViewId="0">
      <selection activeCell="I19" sqref="I19"/>
    </sheetView>
  </sheetViews>
  <sheetFormatPr defaultRowHeight="13.2" x14ac:dyDescent="0.25"/>
  <cols>
    <col min="1" max="1" width="17.6640625" customWidth="1"/>
    <col min="2" max="2" width="10.6640625" bestFit="1" customWidth="1"/>
    <col min="4" max="8" width="10.6640625" bestFit="1" customWidth="1"/>
  </cols>
  <sheetData>
    <row r="1" spans="1:9" x14ac:dyDescent="0.25">
      <c r="A1" s="22" t="s">
        <v>15387</v>
      </c>
    </row>
    <row r="2" spans="1:9" x14ac:dyDescent="0.25">
      <c r="A2" s="16" t="s">
        <v>15388</v>
      </c>
      <c r="B2" s="17">
        <v>1000000</v>
      </c>
      <c r="D2" s="19">
        <f>B7</f>
        <v>18871.233644010932</v>
      </c>
      <c r="E2" s="20">
        <v>0.06</v>
      </c>
      <c r="F2" s="20">
        <v>7.0000000000000007E-2</v>
      </c>
      <c r="G2" s="20">
        <v>0.08</v>
      </c>
      <c r="H2" s="20">
        <v>0.09</v>
      </c>
      <c r="I2" s="20"/>
    </row>
    <row r="3" spans="1:9" x14ac:dyDescent="0.25">
      <c r="A3" s="16" t="s">
        <v>15389</v>
      </c>
      <c r="B3" s="18">
        <v>0.05</v>
      </c>
      <c r="D3">
        <v>6</v>
      </c>
      <c r="E3" s="21">
        <f t="dataTable" ref="E3:H7" dt2D="1" dtr="1" r1="B3" r2="B4"/>
        <v>16572.887893472202</v>
      </c>
      <c r="F3" s="21">
        <v>17049.006471969617</v>
      </c>
      <c r="G3" s="21">
        <v>17533.240611952791</v>
      </c>
      <c r="H3" s="21">
        <v>18025.537168271836</v>
      </c>
    </row>
    <row r="4" spans="1:9" x14ac:dyDescent="0.25">
      <c r="A4" s="16" t="s">
        <v>15390</v>
      </c>
      <c r="B4">
        <v>5</v>
      </c>
      <c r="D4">
        <v>7</v>
      </c>
      <c r="E4" s="21">
        <v>14608.554483780788</v>
      </c>
      <c r="F4" s="21">
        <v>15092.679982189393</v>
      </c>
      <c r="G4" s="21">
        <v>15586.214402669542</v>
      </c>
      <c r="H4" s="21">
        <v>16089.07826003855</v>
      </c>
    </row>
    <row r="5" spans="1:9" x14ac:dyDescent="0.25">
      <c r="D5">
        <v>8</v>
      </c>
      <c r="E5" s="21">
        <v>13141.430210139204</v>
      </c>
      <c r="F5" s="21">
        <v>13633.717080503149</v>
      </c>
      <c r="G5" s="21">
        <v>14136.679254544804</v>
      </c>
      <c r="H5" s="21">
        <v>14650.203273692967</v>
      </c>
    </row>
    <row r="6" spans="1:9" x14ac:dyDescent="0.25">
      <c r="D6">
        <v>9</v>
      </c>
      <c r="E6" s="21">
        <v>12005.749630925591</v>
      </c>
      <c r="F6" s="21">
        <v>12506.276594370744</v>
      </c>
      <c r="G6" s="21">
        <v>13018.714887236214</v>
      </c>
      <c r="H6" s="21">
        <v>13542.908653137254</v>
      </c>
    </row>
    <row r="7" spans="1:9" x14ac:dyDescent="0.25">
      <c r="B7" s="19">
        <f>-(PMT(B3/12,B4*12,B2))</f>
        <v>18871.233644010932</v>
      </c>
      <c r="D7">
        <v>10</v>
      </c>
      <c r="E7" s="21">
        <v>11102.050194164944</v>
      </c>
      <c r="F7" s="21">
        <v>11610.847921862405</v>
      </c>
      <c r="G7" s="21">
        <v>12132.759435535692</v>
      </c>
      <c r="H7" s="21">
        <v>12667.577375024948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358F-614D-4DF1-87FA-F1ED07B5463A}">
  <dimension ref="A1:B7"/>
  <sheetViews>
    <sheetView workbookViewId="0">
      <selection activeCell="F15" sqref="F15"/>
    </sheetView>
  </sheetViews>
  <sheetFormatPr defaultRowHeight="13.2" x14ac:dyDescent="0.25"/>
  <cols>
    <col min="1" max="1" width="19.77734375" customWidth="1"/>
    <col min="2" max="2" width="10.6640625" bestFit="1" customWidth="1"/>
  </cols>
  <sheetData>
    <row r="1" spans="1:2" x14ac:dyDescent="0.25">
      <c r="A1" s="22" t="s">
        <v>15387</v>
      </c>
    </row>
    <row r="2" spans="1:2" x14ac:dyDescent="0.25">
      <c r="A2" s="16" t="s">
        <v>15388</v>
      </c>
      <c r="B2" s="17">
        <v>1000000</v>
      </c>
    </row>
    <row r="3" spans="1:2" x14ac:dyDescent="0.25">
      <c r="A3" s="16" t="s">
        <v>15389</v>
      </c>
      <c r="B3" s="18">
        <v>0.05</v>
      </c>
    </row>
    <row r="4" spans="1:2" x14ac:dyDescent="0.25">
      <c r="A4" s="16" t="s">
        <v>15390</v>
      </c>
      <c r="B4">
        <v>2.2045980779852319</v>
      </c>
    </row>
    <row r="7" spans="1:2" x14ac:dyDescent="0.25">
      <c r="B7" s="19">
        <f>-(PMT(B3/12,B4*12,B2))</f>
        <v>40000.000354486416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2783-CB75-4BE9-A34A-8EDA845FE855}">
  <dimension ref="A1:F9"/>
  <sheetViews>
    <sheetView workbookViewId="0">
      <selection sqref="A1:D6"/>
    </sheetView>
  </sheetViews>
  <sheetFormatPr defaultRowHeight="13.2" x14ac:dyDescent="0.25"/>
  <cols>
    <col min="2" max="2" width="12.6640625" customWidth="1"/>
    <col min="3" max="3" width="18.33203125" customWidth="1"/>
    <col min="4" max="4" width="16.109375" customWidth="1"/>
  </cols>
  <sheetData>
    <row r="1" spans="1:6" x14ac:dyDescent="0.25">
      <c r="A1" s="23" t="s">
        <v>15391</v>
      </c>
      <c r="B1" s="23" t="s">
        <v>15392</v>
      </c>
      <c r="C1" s="23" t="s">
        <v>15393</v>
      </c>
      <c r="D1" s="23" t="s">
        <v>15394</v>
      </c>
    </row>
    <row r="2" spans="1:6" x14ac:dyDescent="0.25">
      <c r="A2" s="12">
        <v>101</v>
      </c>
      <c r="B2" s="13" t="s">
        <v>15395</v>
      </c>
      <c r="C2" s="13" t="s">
        <v>15400</v>
      </c>
      <c r="D2" s="12">
        <v>80000</v>
      </c>
    </row>
    <row r="3" spans="1:6" x14ac:dyDescent="0.25">
      <c r="A3" s="12">
        <v>102</v>
      </c>
      <c r="B3" s="13" t="s">
        <v>15396</v>
      </c>
      <c r="C3" s="13" t="s">
        <v>15401</v>
      </c>
      <c r="D3" s="12">
        <v>75000</v>
      </c>
    </row>
    <row r="4" spans="1:6" x14ac:dyDescent="0.25">
      <c r="A4" s="12">
        <v>103</v>
      </c>
      <c r="B4" s="13" t="s">
        <v>15397</v>
      </c>
      <c r="C4" s="13" t="s">
        <v>15386</v>
      </c>
      <c r="D4" s="12">
        <v>65000</v>
      </c>
    </row>
    <row r="5" spans="1:6" x14ac:dyDescent="0.25">
      <c r="A5" s="12">
        <v>104</v>
      </c>
      <c r="B5" s="13" t="s">
        <v>15398</v>
      </c>
      <c r="C5" s="13" t="s">
        <v>15402</v>
      </c>
      <c r="D5" s="12">
        <v>45000</v>
      </c>
    </row>
    <row r="6" spans="1:6" x14ac:dyDescent="0.25">
      <c r="A6" s="12">
        <v>105</v>
      </c>
      <c r="B6" s="13" t="s">
        <v>15399</v>
      </c>
      <c r="C6" s="13" t="s">
        <v>15386</v>
      </c>
      <c r="D6" s="12">
        <v>55000</v>
      </c>
    </row>
    <row r="7" spans="1:6" x14ac:dyDescent="0.25">
      <c r="A7" s="12"/>
      <c r="B7" s="12"/>
      <c r="C7" s="12"/>
      <c r="D7" s="12"/>
    </row>
    <row r="8" spans="1:6" x14ac:dyDescent="0.25">
      <c r="A8" s="12"/>
      <c r="B8" s="12"/>
      <c r="C8" s="12"/>
      <c r="D8" s="12"/>
      <c r="F8" s="12" t="str">
        <f>INDEX(B2:C6,1,2)</f>
        <v>IT</v>
      </c>
    </row>
    <row r="9" spans="1:6" x14ac:dyDescent="0.25">
      <c r="A9" s="12"/>
      <c r="B9" s="12"/>
      <c r="C9" s="12"/>
      <c r="D9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2BE2-975A-4D24-BB05-655F6DB7896C}">
  <dimension ref="A1:E9"/>
  <sheetViews>
    <sheetView workbookViewId="0">
      <selection activeCell="C5" sqref="A1:D6"/>
    </sheetView>
  </sheetViews>
  <sheetFormatPr defaultRowHeight="13.2" x14ac:dyDescent="0.25"/>
  <cols>
    <col min="3" max="3" width="12.6640625" customWidth="1"/>
    <col min="4" max="4" width="10.33203125" customWidth="1"/>
  </cols>
  <sheetData>
    <row r="1" spans="1:5" x14ac:dyDescent="0.25">
      <c r="A1" s="24" t="s">
        <v>15391</v>
      </c>
      <c r="B1" s="24" t="s">
        <v>15392</v>
      </c>
      <c r="C1" s="24" t="s">
        <v>15393</v>
      </c>
      <c r="D1" s="24" t="s">
        <v>15394</v>
      </c>
    </row>
    <row r="2" spans="1:5" x14ac:dyDescent="0.25">
      <c r="A2" s="12">
        <v>101</v>
      </c>
      <c r="B2" s="13" t="s">
        <v>15395</v>
      </c>
      <c r="C2" s="13" t="s">
        <v>15400</v>
      </c>
      <c r="D2" s="12">
        <v>80000</v>
      </c>
    </row>
    <row r="3" spans="1:5" x14ac:dyDescent="0.25">
      <c r="A3" s="12">
        <v>102</v>
      </c>
      <c r="B3" s="13" t="s">
        <v>15396</v>
      </c>
      <c r="C3" s="13" t="s">
        <v>15401</v>
      </c>
      <c r="D3" s="12">
        <v>75000</v>
      </c>
    </row>
    <row r="4" spans="1:5" x14ac:dyDescent="0.25">
      <c r="A4" s="12">
        <v>103</v>
      </c>
      <c r="B4" s="13" t="s">
        <v>15397</v>
      </c>
      <c r="C4" s="13" t="s">
        <v>15386</v>
      </c>
      <c r="D4" s="12">
        <v>65000</v>
      </c>
    </row>
    <row r="5" spans="1:5" x14ac:dyDescent="0.25">
      <c r="A5" s="12">
        <v>104</v>
      </c>
      <c r="B5" s="13" t="s">
        <v>15398</v>
      </c>
      <c r="C5" s="13" t="s">
        <v>15402</v>
      </c>
      <c r="D5" s="12">
        <v>45000</v>
      </c>
    </row>
    <row r="6" spans="1:5" x14ac:dyDescent="0.25">
      <c r="A6" s="12">
        <v>105</v>
      </c>
      <c r="B6" s="13" t="s">
        <v>15399</v>
      </c>
      <c r="C6" s="13" t="s">
        <v>15386</v>
      </c>
      <c r="D6" s="12">
        <v>55000</v>
      </c>
    </row>
    <row r="9" spans="1:5" x14ac:dyDescent="0.25">
      <c r="E9">
        <f>MATCH("vincen",B2:B6,0)</f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745C-5506-42C5-9652-3184A0AE9390}">
  <dimension ref="A1:F14"/>
  <sheetViews>
    <sheetView tabSelected="1" workbookViewId="0">
      <selection activeCell="G10" sqref="G10"/>
    </sheetView>
  </sheetViews>
  <sheetFormatPr defaultRowHeight="13.2" x14ac:dyDescent="0.25"/>
  <sheetData>
    <row r="1" spans="1:6" x14ac:dyDescent="0.25">
      <c r="A1" s="24" t="s">
        <v>15391</v>
      </c>
      <c r="B1" s="24" t="s">
        <v>15392</v>
      </c>
      <c r="C1" s="24" t="s">
        <v>15393</v>
      </c>
      <c r="D1" s="24" t="s">
        <v>15394</v>
      </c>
    </row>
    <row r="2" spans="1:6" x14ac:dyDescent="0.25">
      <c r="A2" s="12">
        <v>101</v>
      </c>
      <c r="B2" s="13" t="s">
        <v>15395</v>
      </c>
      <c r="C2" s="13" t="s">
        <v>15400</v>
      </c>
      <c r="D2" s="12">
        <v>80000</v>
      </c>
    </row>
    <row r="3" spans="1:6" x14ac:dyDescent="0.25">
      <c r="A3" s="12">
        <v>102</v>
      </c>
      <c r="B3" s="13" t="s">
        <v>15396</v>
      </c>
      <c r="C3" s="13" t="s">
        <v>15401</v>
      </c>
      <c r="D3" s="12">
        <v>75000</v>
      </c>
    </row>
    <row r="4" spans="1:6" x14ac:dyDescent="0.25">
      <c r="A4" s="12">
        <v>103</v>
      </c>
      <c r="B4" s="13" t="s">
        <v>15397</v>
      </c>
      <c r="C4" s="13" t="s">
        <v>15386</v>
      </c>
      <c r="D4" s="12">
        <v>65000</v>
      </c>
    </row>
    <row r="5" spans="1:6" x14ac:dyDescent="0.25">
      <c r="A5" s="12">
        <v>104</v>
      </c>
      <c r="B5" s="13" t="s">
        <v>15398</v>
      </c>
      <c r="C5" s="13" t="s">
        <v>15402</v>
      </c>
      <c r="D5" s="12">
        <v>45000</v>
      </c>
    </row>
    <row r="6" spans="1:6" x14ac:dyDescent="0.25">
      <c r="A6" s="12">
        <v>105</v>
      </c>
      <c r="B6" s="13" t="s">
        <v>15399</v>
      </c>
      <c r="C6" s="13" t="s">
        <v>15386</v>
      </c>
      <c r="D6" s="12">
        <v>55000</v>
      </c>
    </row>
    <row r="12" spans="1:6" x14ac:dyDescent="0.25">
      <c r="D12" s="28" t="s">
        <v>15403</v>
      </c>
      <c r="E12" s="29" t="str">
        <f>_xlfn.XLOOKUP(B2,B2:B6,C2:C6)</f>
        <v>IT</v>
      </c>
    </row>
    <row r="14" spans="1:6" x14ac:dyDescent="0.25">
      <c r="D14" s="28" t="s">
        <v>15404</v>
      </c>
      <c r="F14">
        <f>INDEX(D2:D6,MATCH(B2,B2:B6,0))</f>
        <v>80000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26" t="s">
        <v>15379</v>
      </c>
      <c r="F2" s="27"/>
      <c r="G2" s="27"/>
      <c r="H2" s="27"/>
      <c r="I2" s="27"/>
      <c r="J2" s="27"/>
      <c r="K2" s="27"/>
      <c r="L2" s="27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Dmart_RetailBusiness</vt:lpstr>
      <vt:lpstr>EMI Calculator1</vt:lpstr>
      <vt:lpstr>EMI Calculator</vt:lpstr>
      <vt:lpstr>Index Function</vt:lpstr>
      <vt:lpstr>Match Function</vt:lpstr>
      <vt:lpstr>index match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</dc:creator>
  <cp:lastModifiedBy>Vincen Martin</cp:lastModifiedBy>
  <dcterms:created xsi:type="dcterms:W3CDTF">2026-07-06T03:24:34Z</dcterms:created>
  <dcterms:modified xsi:type="dcterms:W3CDTF">2026-07-07T03:18:54Z</dcterms:modified>
</cp:coreProperties>
</file>