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cawthron99.sharepoint.com/sites/Bilge/Shared Documents/General/Data analyses/data/"/>
    </mc:Choice>
  </mc:AlternateContent>
  <xr:revisionPtr revIDLastSave="56" documentId="11_646B70EC42B56F8951C22864C579950AA90CD755" xr6:coauthVersionLast="45" xr6:coauthVersionMax="45" xr10:uidLastSave="{00FD4FB9-E780-47A5-8335-FC8B40B6C7AC}"/>
  <bookViews>
    <workbookView xWindow="-120" yWindow="-120" windowWidth="29040" windowHeight="15840" xr2:uid="{00000000-000D-0000-FFFF-FFFF00000000}"/>
  </bookViews>
  <sheets>
    <sheet name="Data for Javier" sheetId="1" r:id="rId1"/>
    <sheet name="Scores" sheetId="2" r:id="rId2"/>
    <sheet name="hazard score" sheetId="3" r:id="rId3"/>
    <sheet name="weighted score calc" sheetId="4" r:id="rId4"/>
    <sheet name="weighted score" sheetId="5" r:id="rId5"/>
    <sheet name="Summed_score" sheetId="6" r:id="rId6"/>
    <sheet name="score data R" sheetId="7" r:id="rId7"/>
    <sheet name="MaxVol" sheetId="10" r:id="rId8"/>
    <sheet name="rate" sheetId="9" r:id="rId9"/>
    <sheet name="Sheet1" sheetId="12" r:id="rId10"/>
  </sheets>
  <definedNames>
    <definedName name="_xlnm._FilterDatabase" localSheetId="0" hidden="1">'Data for Javier'!$A$1:$AT$111</definedName>
    <definedName name="_xlnm._FilterDatabase" localSheetId="8" hidden="1">rate!$A$1:$C$111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8" i="10" l="1"/>
  <c r="I108" i="10"/>
  <c r="J74" i="10"/>
  <c r="I74" i="10"/>
  <c r="J33" i="10"/>
  <c r="I33" i="10"/>
  <c r="J18" i="10"/>
  <c r="I18" i="10"/>
  <c r="H18" i="10"/>
  <c r="C108" i="10"/>
  <c r="H108" i="10"/>
  <c r="H74" i="10"/>
  <c r="H33" i="10"/>
  <c r="C18" i="10"/>
  <c r="D108" i="10" l="1"/>
  <c r="E108" i="10" s="1"/>
  <c r="D74" i="10"/>
  <c r="E74" i="10" s="1"/>
  <c r="C74" i="10"/>
  <c r="D33" i="10"/>
  <c r="E33" i="10" s="1"/>
  <c r="C33" i="10"/>
  <c r="D18" i="10"/>
  <c r="E18" i="10" s="1"/>
  <c r="B111" i="10"/>
  <c r="B110" i="10"/>
  <c r="AD114" i="1"/>
  <c r="AD113" i="1" s="1"/>
  <c r="W3" i="7" l="1"/>
  <c r="W6" i="7"/>
  <c r="W111" i="7" l="1"/>
  <c r="X111" i="7" s="1"/>
  <c r="W110" i="7"/>
  <c r="X110" i="7" s="1"/>
  <c r="W109" i="7"/>
  <c r="X109" i="7" s="1"/>
  <c r="W108" i="7"/>
  <c r="X108" i="7" s="1"/>
  <c r="W107" i="7"/>
  <c r="X107" i="7" s="1"/>
  <c r="W106" i="7"/>
  <c r="X106" i="7" s="1"/>
  <c r="W105" i="7"/>
  <c r="X105" i="7" s="1"/>
  <c r="W104" i="7"/>
  <c r="X104" i="7" s="1"/>
  <c r="W103" i="7"/>
  <c r="X103" i="7" s="1"/>
  <c r="W102" i="7"/>
  <c r="X102" i="7" s="1"/>
  <c r="W101" i="7"/>
  <c r="X101" i="7" s="1"/>
  <c r="W100" i="7"/>
  <c r="X100" i="7" s="1"/>
  <c r="W99" i="7"/>
  <c r="X99" i="7" s="1"/>
  <c r="W98" i="7"/>
  <c r="X98" i="7" s="1"/>
  <c r="W97" i="7"/>
  <c r="X97" i="7" s="1"/>
  <c r="W96" i="7"/>
  <c r="X96" i="7" s="1"/>
  <c r="W95" i="7"/>
  <c r="X95" i="7" s="1"/>
  <c r="W94" i="7"/>
  <c r="X94" i="7" s="1"/>
  <c r="W93" i="7"/>
  <c r="X93" i="7" s="1"/>
  <c r="W92" i="7"/>
  <c r="X92" i="7" s="1"/>
  <c r="W91" i="7"/>
  <c r="X91" i="7" s="1"/>
  <c r="W90" i="7"/>
  <c r="X90" i="7" s="1"/>
  <c r="W89" i="7"/>
  <c r="X89" i="7" s="1"/>
  <c r="W88" i="7"/>
  <c r="X88" i="7" s="1"/>
  <c r="W87" i="7"/>
  <c r="X87" i="7" s="1"/>
  <c r="W86" i="7"/>
  <c r="X86" i="7" s="1"/>
  <c r="W85" i="7"/>
  <c r="X85" i="7" s="1"/>
  <c r="W84" i="7"/>
  <c r="X84" i="7" s="1"/>
  <c r="W83" i="7"/>
  <c r="X83" i="7" s="1"/>
  <c r="W82" i="7"/>
  <c r="X82" i="7" s="1"/>
  <c r="W81" i="7"/>
  <c r="X81" i="7" s="1"/>
  <c r="W80" i="7"/>
  <c r="X80" i="7" s="1"/>
  <c r="W79" i="7"/>
  <c r="X79" i="7" s="1"/>
  <c r="W78" i="7"/>
  <c r="X78" i="7" s="1"/>
  <c r="W77" i="7"/>
  <c r="X77" i="7" s="1"/>
  <c r="W76" i="7"/>
  <c r="X76" i="7" s="1"/>
  <c r="W75" i="7"/>
  <c r="X75" i="7" s="1"/>
  <c r="W74" i="7"/>
  <c r="X74" i="7" s="1"/>
  <c r="W73" i="7"/>
  <c r="X73" i="7" s="1"/>
  <c r="W72" i="7"/>
  <c r="X72" i="7" s="1"/>
  <c r="W71" i="7"/>
  <c r="X71" i="7" s="1"/>
  <c r="W70" i="7"/>
  <c r="X70" i="7" s="1"/>
  <c r="W69" i="7"/>
  <c r="X69" i="7" s="1"/>
  <c r="W68" i="7"/>
  <c r="X68" i="7" s="1"/>
  <c r="W67" i="7"/>
  <c r="X67" i="7" s="1"/>
  <c r="W66" i="7"/>
  <c r="X66" i="7" s="1"/>
  <c r="W65" i="7"/>
  <c r="X65" i="7" s="1"/>
  <c r="W64" i="7"/>
  <c r="X64" i="7" s="1"/>
  <c r="W63" i="7"/>
  <c r="X63" i="7" s="1"/>
  <c r="W62" i="7"/>
  <c r="X62" i="7" s="1"/>
  <c r="W61" i="7"/>
  <c r="X61" i="7" s="1"/>
  <c r="W60" i="7"/>
  <c r="X60" i="7" s="1"/>
  <c r="W59" i="7"/>
  <c r="X59" i="7" s="1"/>
  <c r="W58" i="7"/>
  <c r="X58" i="7" s="1"/>
  <c r="W57" i="7"/>
  <c r="X57" i="7" s="1"/>
  <c r="W56" i="7"/>
  <c r="X56" i="7" s="1"/>
  <c r="W55" i="7"/>
  <c r="X55" i="7" s="1"/>
  <c r="W54" i="7"/>
  <c r="X54" i="7" s="1"/>
  <c r="W53" i="7"/>
  <c r="X53" i="7" s="1"/>
  <c r="W52" i="7"/>
  <c r="X52" i="7" s="1"/>
  <c r="W51" i="7"/>
  <c r="X51" i="7" s="1"/>
  <c r="W50" i="7"/>
  <c r="X50" i="7" s="1"/>
  <c r="W49" i="7"/>
  <c r="X49" i="7" s="1"/>
  <c r="W48" i="7"/>
  <c r="X48" i="7" s="1"/>
  <c r="W47" i="7"/>
  <c r="X47" i="7" s="1"/>
  <c r="W46" i="7"/>
  <c r="X46" i="7" s="1"/>
  <c r="W45" i="7"/>
  <c r="X45" i="7" s="1"/>
  <c r="W44" i="7"/>
  <c r="X44" i="7" s="1"/>
  <c r="W43" i="7"/>
  <c r="X43" i="7" s="1"/>
  <c r="W42" i="7"/>
  <c r="X42" i="7" s="1"/>
  <c r="W41" i="7"/>
  <c r="X41" i="7" s="1"/>
  <c r="W40" i="7"/>
  <c r="X40" i="7" s="1"/>
  <c r="W39" i="7"/>
  <c r="X39" i="7" s="1"/>
  <c r="W38" i="7"/>
  <c r="X38" i="7" s="1"/>
  <c r="W37" i="7"/>
  <c r="X37" i="7" s="1"/>
  <c r="W36" i="7"/>
  <c r="X36" i="7" s="1"/>
  <c r="W35" i="7"/>
  <c r="X35" i="7" s="1"/>
  <c r="W34" i="7"/>
  <c r="X34" i="7" s="1"/>
  <c r="W33" i="7"/>
  <c r="X33" i="7" s="1"/>
  <c r="W32" i="7"/>
  <c r="X32" i="7" s="1"/>
  <c r="W31" i="7"/>
  <c r="X31" i="7" s="1"/>
  <c r="W30" i="7"/>
  <c r="X30" i="7" s="1"/>
  <c r="W29" i="7"/>
  <c r="X29" i="7" s="1"/>
  <c r="W28" i="7"/>
  <c r="X28" i="7" s="1"/>
  <c r="W27" i="7"/>
  <c r="X27" i="7" s="1"/>
  <c r="W26" i="7"/>
  <c r="X26" i="7" s="1"/>
  <c r="W25" i="7"/>
  <c r="X25" i="7" s="1"/>
  <c r="W24" i="7"/>
  <c r="X24" i="7" s="1"/>
  <c r="W23" i="7"/>
  <c r="X23" i="7" s="1"/>
  <c r="W22" i="7"/>
  <c r="X22" i="7" s="1"/>
  <c r="W21" i="7"/>
  <c r="X21" i="7" s="1"/>
  <c r="W20" i="7"/>
  <c r="X20" i="7" s="1"/>
  <c r="W19" i="7"/>
  <c r="X19" i="7" s="1"/>
  <c r="W18" i="7"/>
  <c r="X18" i="7" s="1"/>
  <c r="W17" i="7"/>
  <c r="X17" i="7" s="1"/>
  <c r="W16" i="7"/>
  <c r="X16" i="7" s="1"/>
  <c r="W15" i="7"/>
  <c r="X15" i="7" s="1"/>
  <c r="W14" i="7"/>
  <c r="X14" i="7" s="1"/>
  <c r="W13" i="7"/>
  <c r="X13" i="7" s="1"/>
  <c r="W12" i="7"/>
  <c r="X12" i="7" s="1"/>
  <c r="W11" i="7"/>
  <c r="X11" i="7" s="1"/>
  <c r="W10" i="7"/>
  <c r="X10" i="7" s="1"/>
  <c r="W9" i="7"/>
  <c r="X9" i="7" s="1"/>
  <c r="W8" i="7"/>
  <c r="X8" i="7" s="1"/>
  <c r="W7" i="7"/>
  <c r="X7" i="7" s="1"/>
  <c r="X6" i="7"/>
  <c r="W5" i="7"/>
  <c r="X5" i="7" s="1"/>
  <c r="W4" i="7"/>
  <c r="X4" i="7" s="1"/>
  <c r="X3" i="7"/>
  <c r="W2" i="7"/>
  <c r="X2" i="7" s="1"/>
  <c r="E3" i="9"/>
  <c r="F3" i="9" s="1"/>
  <c r="E4" i="9"/>
  <c r="F4" i="9" s="1"/>
  <c r="E5" i="9"/>
  <c r="F5" i="9" s="1"/>
  <c r="E6" i="9"/>
  <c r="F6" i="9" s="1"/>
  <c r="E7" i="9"/>
  <c r="F7" i="9" s="1"/>
  <c r="E8" i="9"/>
  <c r="F8" i="9" s="1"/>
  <c r="E9" i="9"/>
  <c r="F9" i="9" s="1"/>
  <c r="E10" i="9"/>
  <c r="F10" i="9" s="1"/>
  <c r="E11" i="9"/>
  <c r="F11" i="9" s="1"/>
  <c r="E12" i="9"/>
  <c r="F12" i="9" s="1"/>
  <c r="E13" i="9"/>
  <c r="F13" i="9" s="1"/>
  <c r="E14" i="9"/>
  <c r="F14" i="9" s="1"/>
  <c r="E15" i="9"/>
  <c r="F15" i="9" s="1"/>
  <c r="E16" i="9"/>
  <c r="F16" i="9" s="1"/>
  <c r="E17" i="9"/>
  <c r="F17" i="9" s="1"/>
  <c r="E18" i="9"/>
  <c r="F18" i="9" s="1"/>
  <c r="E19" i="9"/>
  <c r="F19" i="9" s="1"/>
  <c r="E20" i="9"/>
  <c r="F20" i="9" s="1"/>
  <c r="E21" i="9"/>
  <c r="F21" i="9" s="1"/>
  <c r="E22" i="9"/>
  <c r="F22" i="9" s="1"/>
  <c r="E23" i="9"/>
  <c r="F23" i="9" s="1"/>
  <c r="E24" i="9"/>
  <c r="F24" i="9" s="1"/>
  <c r="E25" i="9"/>
  <c r="F25" i="9" s="1"/>
  <c r="E26" i="9"/>
  <c r="F26" i="9" s="1"/>
  <c r="E27" i="9"/>
  <c r="F27" i="9" s="1"/>
  <c r="E28" i="9"/>
  <c r="F28" i="9" s="1"/>
  <c r="E29" i="9"/>
  <c r="F29" i="9" s="1"/>
  <c r="E30" i="9"/>
  <c r="F30" i="9" s="1"/>
  <c r="E31" i="9"/>
  <c r="F31" i="9" s="1"/>
  <c r="E32" i="9"/>
  <c r="F32" i="9" s="1"/>
  <c r="E33" i="9"/>
  <c r="F33" i="9" s="1"/>
  <c r="E34" i="9"/>
  <c r="F34" i="9" s="1"/>
  <c r="E35" i="9"/>
  <c r="F35" i="9" s="1"/>
  <c r="E36" i="9"/>
  <c r="F36" i="9" s="1"/>
  <c r="E37" i="9"/>
  <c r="F37" i="9" s="1"/>
  <c r="E38" i="9"/>
  <c r="F38" i="9" s="1"/>
  <c r="E39" i="9"/>
  <c r="F39" i="9" s="1"/>
  <c r="E40" i="9"/>
  <c r="F40" i="9" s="1"/>
  <c r="E41" i="9"/>
  <c r="F41" i="9" s="1"/>
  <c r="E42" i="9"/>
  <c r="F42" i="9" s="1"/>
  <c r="E43" i="9"/>
  <c r="F43" i="9" s="1"/>
  <c r="E44" i="9"/>
  <c r="F44" i="9" s="1"/>
  <c r="E45" i="9"/>
  <c r="F45" i="9" s="1"/>
  <c r="E46" i="9"/>
  <c r="F46" i="9" s="1"/>
  <c r="E47" i="9"/>
  <c r="F47" i="9" s="1"/>
  <c r="E48" i="9"/>
  <c r="F48" i="9" s="1"/>
  <c r="E49" i="9"/>
  <c r="F49" i="9" s="1"/>
  <c r="E50" i="9"/>
  <c r="F50" i="9" s="1"/>
  <c r="E51" i="9"/>
  <c r="F51" i="9" s="1"/>
  <c r="E52" i="9"/>
  <c r="F52" i="9" s="1"/>
  <c r="E53" i="9"/>
  <c r="F53" i="9" s="1"/>
  <c r="E54" i="9"/>
  <c r="F54" i="9" s="1"/>
  <c r="E55" i="9"/>
  <c r="F55" i="9" s="1"/>
  <c r="E56" i="9"/>
  <c r="F56" i="9" s="1"/>
  <c r="E57" i="9"/>
  <c r="F57" i="9" s="1"/>
  <c r="E58" i="9"/>
  <c r="F58" i="9" s="1"/>
  <c r="E59" i="9"/>
  <c r="F59" i="9" s="1"/>
  <c r="E60" i="9"/>
  <c r="F60" i="9" s="1"/>
  <c r="E61" i="9"/>
  <c r="F61" i="9" s="1"/>
  <c r="E62" i="9"/>
  <c r="F62" i="9" s="1"/>
  <c r="E63" i="9"/>
  <c r="F63" i="9" s="1"/>
  <c r="E64" i="9"/>
  <c r="F64" i="9" s="1"/>
  <c r="E65" i="9"/>
  <c r="F65" i="9" s="1"/>
  <c r="E66" i="9"/>
  <c r="F66" i="9" s="1"/>
  <c r="E67" i="9"/>
  <c r="F67" i="9" s="1"/>
  <c r="E68" i="9"/>
  <c r="F68" i="9" s="1"/>
  <c r="E69" i="9"/>
  <c r="F69" i="9" s="1"/>
  <c r="E70" i="9"/>
  <c r="F70" i="9" s="1"/>
  <c r="E71" i="9"/>
  <c r="F71" i="9" s="1"/>
  <c r="E72" i="9"/>
  <c r="F72" i="9" s="1"/>
  <c r="E73" i="9"/>
  <c r="F73" i="9" s="1"/>
  <c r="E74" i="9"/>
  <c r="F74" i="9" s="1"/>
  <c r="E75" i="9"/>
  <c r="F75" i="9" s="1"/>
  <c r="E76" i="9"/>
  <c r="F76" i="9" s="1"/>
  <c r="E77" i="9"/>
  <c r="F77" i="9" s="1"/>
  <c r="E78" i="9"/>
  <c r="F78" i="9" s="1"/>
  <c r="E79" i="9"/>
  <c r="F79" i="9" s="1"/>
  <c r="E80" i="9"/>
  <c r="F80" i="9" s="1"/>
  <c r="E81" i="9"/>
  <c r="F81" i="9" s="1"/>
  <c r="E82" i="9"/>
  <c r="F82" i="9" s="1"/>
  <c r="E83" i="9"/>
  <c r="F83" i="9" s="1"/>
  <c r="E84" i="9"/>
  <c r="F84" i="9" s="1"/>
  <c r="E85" i="9"/>
  <c r="F85" i="9" s="1"/>
  <c r="E86" i="9"/>
  <c r="F86" i="9" s="1"/>
  <c r="E87" i="9"/>
  <c r="F87" i="9" s="1"/>
  <c r="E88" i="9"/>
  <c r="F88" i="9" s="1"/>
  <c r="E89" i="9"/>
  <c r="F89" i="9" s="1"/>
  <c r="E90" i="9"/>
  <c r="F90" i="9" s="1"/>
  <c r="E91" i="9"/>
  <c r="F91" i="9" s="1"/>
  <c r="E92" i="9"/>
  <c r="F92" i="9" s="1"/>
  <c r="E93" i="9"/>
  <c r="F93" i="9" s="1"/>
  <c r="E94" i="9"/>
  <c r="F94" i="9" s="1"/>
  <c r="E95" i="9"/>
  <c r="F95" i="9" s="1"/>
  <c r="E96" i="9"/>
  <c r="F96" i="9" s="1"/>
  <c r="E97" i="9"/>
  <c r="F97" i="9" s="1"/>
  <c r="E98" i="9"/>
  <c r="F98" i="9" s="1"/>
  <c r="E99" i="9"/>
  <c r="F99" i="9" s="1"/>
  <c r="E100" i="9"/>
  <c r="F100" i="9" s="1"/>
  <c r="E101" i="9"/>
  <c r="F101" i="9" s="1"/>
  <c r="E102" i="9"/>
  <c r="F102" i="9" s="1"/>
  <c r="E103" i="9"/>
  <c r="F103" i="9" s="1"/>
  <c r="E104" i="9"/>
  <c r="F104" i="9" s="1"/>
  <c r="E105" i="9"/>
  <c r="F105" i="9" s="1"/>
  <c r="E106" i="9"/>
  <c r="F106" i="9" s="1"/>
  <c r="E107" i="9"/>
  <c r="F107" i="9" s="1"/>
  <c r="E108" i="9"/>
  <c r="F108" i="9" s="1"/>
  <c r="E109" i="9"/>
  <c r="F109" i="9" s="1"/>
  <c r="E110" i="9"/>
  <c r="F110" i="9" s="1"/>
  <c r="E111" i="9"/>
  <c r="F111" i="9" s="1"/>
  <c r="E2" i="9"/>
  <c r="F2" i="9" s="1"/>
  <c r="D2" i="4" l="1"/>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AS89" i="1" l="1"/>
  <c r="AS88" i="1"/>
  <c r="AS21" i="1"/>
  <c r="AS20" i="1"/>
  <c r="AS19" i="1"/>
  <c r="AS18" i="1"/>
  <c r="AS17" i="1"/>
  <c r="AS16" i="1"/>
  <c r="AS15" i="1"/>
  <c r="AS14" i="1"/>
  <c r="AS13" i="1"/>
  <c r="AS12" i="1"/>
  <c r="AS87" i="1"/>
  <c r="AS11" i="1"/>
  <c r="AS86" i="1"/>
  <c r="AS85" i="1"/>
  <c r="AS10" i="1"/>
  <c r="AS84" i="1"/>
  <c r="AS111" i="1"/>
  <c r="AS110" i="1"/>
  <c r="AS26" i="1"/>
  <c r="AS25" i="1"/>
  <c r="AS109" i="1"/>
  <c r="AS108" i="1"/>
  <c r="AS107" i="1"/>
  <c r="AS83" i="1"/>
  <c r="AS82" i="1"/>
  <c r="AS81" i="1"/>
  <c r="AS80" i="1"/>
  <c r="AS79" i="1"/>
  <c r="AS78" i="1"/>
  <c r="AS77" i="1"/>
  <c r="AS76" i="1"/>
  <c r="AS9" i="1"/>
  <c r="AS24" i="1"/>
  <c r="AS8" i="1"/>
  <c r="AS23" i="1"/>
  <c r="AS22" i="1"/>
  <c r="AS75" i="1"/>
  <c r="AS74" i="1"/>
  <c r="AS73" i="1"/>
  <c r="AS72" i="1"/>
  <c r="AS71" i="1"/>
  <c r="AS106" i="1"/>
  <c r="AS70" i="1"/>
  <c r="AS69" i="1"/>
  <c r="AS68" i="1"/>
  <c r="AS67" i="1"/>
  <c r="AS66" i="1"/>
  <c r="AS7" i="1"/>
  <c r="AS105" i="1"/>
  <c r="AS104" i="1"/>
  <c r="AS103" i="1"/>
  <c r="AS102" i="1"/>
  <c r="AS65" i="1"/>
  <c r="AS64" i="1"/>
  <c r="AS101" i="1"/>
  <c r="AS63" i="1"/>
  <c r="AS100" i="1"/>
  <c r="AS62" i="1"/>
  <c r="AS61" i="1"/>
  <c r="AS60" i="1"/>
  <c r="AS59" i="1"/>
  <c r="AS58" i="1"/>
  <c r="AS57" i="1"/>
  <c r="AS56" i="1"/>
  <c r="AS55" i="1"/>
  <c r="AS54" i="1"/>
  <c r="AS53" i="1"/>
  <c r="AS52" i="1"/>
  <c r="AS51" i="1"/>
  <c r="AS50" i="1"/>
  <c r="AS49" i="1"/>
  <c r="AS48" i="1"/>
  <c r="AS99" i="1"/>
  <c r="AS47" i="1"/>
  <c r="AS46" i="1"/>
  <c r="AS45" i="1"/>
  <c r="AS44" i="1"/>
  <c r="AS43" i="1"/>
  <c r="AS42" i="1"/>
  <c r="AS41" i="1"/>
  <c r="AS40" i="1"/>
  <c r="AS39" i="1"/>
  <c r="AS98" i="1"/>
  <c r="AS97" i="1"/>
  <c r="AS96" i="1"/>
  <c r="AS38" i="1"/>
  <c r="AS37" i="1"/>
  <c r="AS95" i="1"/>
  <c r="AS94" i="1"/>
  <c r="AS36" i="1"/>
  <c r="AS93" i="1"/>
  <c r="AS35" i="1"/>
  <c r="AS92" i="1"/>
  <c r="AS34" i="1"/>
  <c r="AS33" i="1"/>
  <c r="AS91" i="1"/>
  <c r="AS32" i="1"/>
  <c r="AS90" i="1"/>
  <c r="AS31" i="1"/>
  <c r="AS30" i="1"/>
  <c r="AS29" i="1"/>
  <c r="AS28" i="1"/>
  <c r="AS27" i="1"/>
  <c r="AS6" i="1"/>
  <c r="AS5" i="1"/>
  <c r="AS4" i="1"/>
  <c r="AS3" i="1"/>
  <c r="AS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Fletcher</author>
  </authors>
  <commentList>
    <comment ref="B1" authorId="0" shapeId="0" xr:uid="{4B5A929C-4F73-409C-BAF2-938662DD966B}">
      <text>
        <r>
          <rPr>
            <b/>
            <sz val="9"/>
            <color indexed="81"/>
            <rFont val="Tahoma"/>
            <charset val="1"/>
          </rPr>
          <t>Lauren Fletcher:</t>
        </r>
        <r>
          <rPr>
            <sz val="9"/>
            <color indexed="81"/>
            <rFont val="Tahoma"/>
            <charset val="1"/>
          </rPr>
          <t xml:space="preserve">
NA vessels deleted from analysis</t>
        </r>
      </text>
    </comment>
  </commentList>
</comments>
</file>

<file path=xl/sharedStrings.xml><?xml version="1.0" encoding="utf-8"?>
<sst xmlns="http://schemas.openxmlformats.org/spreadsheetml/2006/main" count="4805" uniqueCount="496">
  <si>
    <t>Vessel No.</t>
  </si>
  <si>
    <t>Location</t>
  </si>
  <si>
    <t>Vessel type</t>
  </si>
  <si>
    <t>How often is the vessel used?</t>
  </si>
  <si>
    <t>freq_use</t>
  </si>
  <si>
    <t>Trip types in last 12 months</t>
  </si>
  <si>
    <t>last_trip</t>
  </si>
  <si>
    <t>Vessel use</t>
  </si>
  <si>
    <t>Type of use</t>
  </si>
  <si>
    <t>Bilge system onboard</t>
  </si>
  <si>
    <t>How many pumps?</t>
  </si>
  <si>
    <t>Gallons per hour rating?</t>
  </si>
  <si>
    <t>Bilge system operation</t>
  </si>
  <si>
    <t>Pre-discharge treatments</t>
  </si>
  <si>
    <t>Type of 'other' treatment</t>
  </si>
  <si>
    <t>Maintenance of bilge spaces</t>
  </si>
  <si>
    <t>Frequency of maintenance per year</t>
  </si>
  <si>
    <t>Areas where water accumulates</t>
  </si>
  <si>
    <t>Other areas specified</t>
  </si>
  <si>
    <t>Sources of water</t>
  </si>
  <si>
    <t>source_water</t>
  </si>
  <si>
    <t>Other sources of water specified</t>
  </si>
  <si>
    <t>Proportion of water from marina/port</t>
  </si>
  <si>
    <t>risky_water</t>
  </si>
  <si>
    <t>Max volume of bilge L</t>
  </si>
  <si>
    <t>max_vol</t>
  </si>
  <si>
    <t>Residual volume for bilge L</t>
  </si>
  <si>
    <t>Steaming/cruising in fine conditions</t>
  </si>
  <si>
    <t>Steaming/cruising in rough conditions</t>
  </si>
  <si>
    <t>Carrying out activities in fine conditions</t>
  </si>
  <si>
    <t>Carrying out activities in rough conditions</t>
  </si>
  <si>
    <t>Circumstances where manual discharges made</t>
  </si>
  <si>
    <t>Other circumstances for manual discharge</t>
  </si>
  <si>
    <t>empty_depart</t>
  </si>
  <si>
    <t>empty_arrival</t>
  </si>
  <si>
    <t>Believes bilge water a viable mechanism</t>
  </si>
  <si>
    <t>Why do they not believe a viable mechanism?</t>
  </si>
  <si>
    <t>Hazard score</t>
  </si>
  <si>
    <t>Additional notes</t>
  </si>
  <si>
    <t>Pelorus</t>
  </si>
  <si>
    <t>Nelson/Picton</t>
  </si>
  <si>
    <t xml:space="preserve">Commercial vessel </t>
  </si>
  <si>
    <t>In water</t>
  </si>
  <si>
    <t>Port Nelson</t>
  </si>
  <si>
    <t>2-3 times per week</t>
  </si>
  <si>
    <t>Day trips/same region, Multi-day/other region</t>
  </si>
  <si>
    <t>Commercial activities</t>
  </si>
  <si>
    <t>Marine services</t>
  </si>
  <si>
    <t>Yes</t>
  </si>
  <si>
    <t>Manual and automated</t>
  </si>
  <si>
    <t>No</t>
  </si>
  <si>
    <t>NA</t>
  </si>
  <si>
    <t>Bilge wells, with commercial equipment, anchor wells, other</t>
  </si>
  <si>
    <t>Toilet system</t>
  </si>
  <si>
    <t>Prop shaft seal, with commercial equipment, wash down, waves, other</t>
  </si>
  <si>
    <t>Toliet system uses salt water</t>
  </si>
  <si>
    <t>more than 10L</t>
  </si>
  <si>
    <t>1/2 hours</t>
  </si>
  <si>
    <t>None</t>
  </si>
  <si>
    <t>Never</t>
  </si>
  <si>
    <t>Commercial marine services boat. Large catamaran. Takes on water (and quite often other material) during commercial operations and also through the prop seal (this water goes into the bilge). Waves etc get into the stearing gear compartment, this has self-draining holes and is above the water line.</t>
  </si>
  <si>
    <t>Rasada</t>
  </si>
  <si>
    <t>Auckland</t>
  </si>
  <si>
    <t>Z Pier</t>
  </si>
  <si>
    <t>At least once per week</t>
  </si>
  <si>
    <t>Day trips/same region</t>
  </si>
  <si>
    <t>Charter trips</t>
  </si>
  <si>
    <t>Unknown</t>
  </si>
  <si>
    <t>Pads or sponges</t>
  </si>
  <si>
    <t>Bilge wells</t>
  </si>
  <si>
    <t>Engine cooling, feshwater</t>
  </si>
  <si>
    <t>1-10 L</t>
  </si>
  <si>
    <t>Doesn't operate</t>
  </si>
  <si>
    <t>Always</t>
  </si>
  <si>
    <t>Didn't want to answer</t>
  </si>
  <si>
    <t>Has scuppers for draining water on the deck</t>
  </si>
  <si>
    <t>Cobalt</t>
  </si>
  <si>
    <t>Prop shaft seal, engine cooling, freshwater</t>
  </si>
  <si>
    <t>Boats are very dry, maybe for old boats only</t>
  </si>
  <si>
    <t>Bilge pump hardly ever goes off, volume of water coming onboard very small</t>
  </si>
  <si>
    <t>Majuro</t>
  </si>
  <si>
    <t>Manual only</t>
  </si>
  <si>
    <t>250 ml - 1 L</t>
  </si>
  <si>
    <t>Sometimes</t>
  </si>
  <si>
    <t>Hull fouling is more of a problem</t>
  </si>
  <si>
    <t>Dream On</t>
  </si>
  <si>
    <t>Pontoon boat, has 12 separate spaces, dry boat, no water comes onboard. No bilge system onboard. Boat is watertight, decks are self-draining.</t>
  </si>
  <si>
    <t>Maria</t>
  </si>
  <si>
    <t>Motorboat</t>
  </si>
  <si>
    <t>Hobson Bay</t>
  </si>
  <si>
    <t>At least every 3 months</t>
  </si>
  <si>
    <t>Recreational activities</t>
  </si>
  <si>
    <t>Prop shaft seal, wash down, freshwater, minor leaks in hull</t>
  </si>
  <si>
    <t>2/24 hours</t>
  </si>
  <si>
    <t>Most of the time</t>
  </si>
  <si>
    <t>Cleans, drys and bleachs bilge spaces twice per year, when on the mooring it is only freshwater sources</t>
  </si>
  <si>
    <t>Bottom Line</t>
  </si>
  <si>
    <t>On land</t>
  </si>
  <si>
    <t>At least every month</t>
  </si>
  <si>
    <t>Bilge sump, uncontained water</t>
  </si>
  <si>
    <t xml:space="preserve">Waves, with recreational equipment, wash down, freshwater </t>
  </si>
  <si>
    <t>1/6 hours</t>
  </si>
  <si>
    <t>1/1 hour</t>
  </si>
  <si>
    <t>Vessel up on plane, after activities, after rough sea conditions, after wash down</t>
  </si>
  <si>
    <t>Drains bilge on land</t>
  </si>
  <si>
    <t>Ready Steady Crew</t>
  </si>
  <si>
    <t>Bilge sump, uncontained water, with sports equipment</t>
  </si>
  <si>
    <t>0-249 ml</t>
  </si>
  <si>
    <t>Vessel up on plane, after rough sea conditions, after wash down</t>
  </si>
  <si>
    <t>Jeronimo</t>
  </si>
  <si>
    <t>Waves, wash down, freshwater</t>
  </si>
  <si>
    <t>1/4 hours</t>
  </si>
  <si>
    <t>Didn't know</t>
  </si>
  <si>
    <t>Time Out</t>
  </si>
  <si>
    <t>Bilge sump</t>
  </si>
  <si>
    <t>Waves, freshwater</t>
  </si>
  <si>
    <t>Drains bilge on land, never uses bilge pump, basically a dry boat</t>
  </si>
  <si>
    <t>Charlotte</t>
  </si>
  <si>
    <t>Yacht</t>
  </si>
  <si>
    <t>Westhaven marina</t>
  </si>
  <si>
    <t>Day trips/same region, Multi-day/same region, Multi-day/other region</t>
  </si>
  <si>
    <t>Travel between regions</t>
  </si>
  <si>
    <t>Waves, prop shaft seal, freshwater</t>
  </si>
  <si>
    <t>1/24 hours</t>
  </si>
  <si>
    <t>After rough sea conditions</t>
  </si>
  <si>
    <t>Prop shaft seal standard, others minor.</t>
  </si>
  <si>
    <t>Banshee</t>
  </si>
  <si>
    <t>Don't know</t>
  </si>
  <si>
    <t>Wash down, freshwater</t>
  </si>
  <si>
    <t>After wash down</t>
  </si>
  <si>
    <t>Doesn't get spread far enough</t>
  </si>
  <si>
    <t>Will wash down deck spaces at end of day which gets in the bilge. Drains the bilge on land usually.</t>
  </si>
  <si>
    <t>Iron Lady</t>
  </si>
  <si>
    <t>Bayswater marina</t>
  </si>
  <si>
    <t>Once or twice a year</t>
  </si>
  <si>
    <t>Prop shaft seal, engine cooling, freshwater, minor leaks in hull</t>
  </si>
  <si>
    <t>Not enough water coming onboard</t>
  </si>
  <si>
    <t>Boat hardly ever leaves berth</t>
  </si>
  <si>
    <t>Jasmine</t>
  </si>
  <si>
    <t>Day trips/same region, Multi-day/same region</t>
  </si>
  <si>
    <t>Prop shaft seal, freshwater</t>
  </si>
  <si>
    <t>1/8 hours</t>
  </si>
  <si>
    <t>Goes off once per trip usually, not really affected by weather conditions. Most water from outside the marina but still within the Harbour</t>
  </si>
  <si>
    <t>Largesse</t>
  </si>
  <si>
    <t>Freshwater</t>
  </si>
  <si>
    <t>Completely dry bilge, very minor freshwater sources from leaky hatch, bilge pump has never gone off while he has owned boat</t>
  </si>
  <si>
    <t>Kiba Darshan</t>
  </si>
  <si>
    <t>Catamaran, no bilge system, has a bucket on board, generally dry, only water source is very minor freshwater through hatch when raining (&lt; 1 cup)</t>
  </si>
  <si>
    <t>Rosemary</t>
  </si>
  <si>
    <t>In-line filters</t>
  </si>
  <si>
    <t>Prop shaft seal</t>
  </si>
  <si>
    <t>Very dry bilge in general, doesn't ever go off. Only a small amount of water comes in around the prop shaft seals.</t>
  </si>
  <si>
    <t>Blue Raven</t>
  </si>
  <si>
    <t>Waves, prop shaft seal, engine cooling, freshwater</t>
  </si>
  <si>
    <t>1/12 hours</t>
  </si>
  <si>
    <t>Only sails in good weather, activates bilge pump when coming back into marina</t>
  </si>
  <si>
    <t>Catherine J</t>
  </si>
  <si>
    <t>Will soak up any residual water about 3 times a year, clean space with disinfectant. Pump goes off once per day usually, maybe more often in bad weather.</t>
  </si>
  <si>
    <t>Mandala</t>
  </si>
  <si>
    <t>Larvae won't survive contaminants</t>
  </si>
  <si>
    <t>Water source only freshwater from water down the mast, generally a very dry boat</t>
  </si>
  <si>
    <t>Kahika</t>
  </si>
  <si>
    <t>Dry boat, bilge system has never gone off in the 2 years he has owned the boat</t>
  </si>
  <si>
    <t>Edelweiss</t>
  </si>
  <si>
    <t>Bilge wells, with sports equipment</t>
  </si>
  <si>
    <t>Prop shaft seal, with recreational equipment, freshwater</t>
  </si>
  <si>
    <t>Main water comes on board when doing activities such as diving etc. Would go off max 1 time per day.</t>
  </si>
  <si>
    <t>Bridget</t>
  </si>
  <si>
    <t>Prop shaft seal, freshwater, minor leaks in hull</t>
  </si>
  <si>
    <t>Boat is a little bit leaky as wood hull, most water comes in through the hull and prop shaft seal. Pump goes off 1 time per day, probably double if the weather is rough. Will turn on the pump when back in the berth as part of his packing up procedures.</t>
  </si>
  <si>
    <t>BlueBelle</t>
  </si>
  <si>
    <t>Daily</t>
  </si>
  <si>
    <t>Day trips/same region, Multi-day/same region, Multi-day/other region, Multi-day/other country</t>
  </si>
  <si>
    <t>Other</t>
  </si>
  <si>
    <t>Mesh strainer</t>
  </si>
  <si>
    <t>Prop shaft seal, engine cooling, wash down, freshwater</t>
  </si>
  <si>
    <t>Too many contaminants in the water</t>
  </si>
  <si>
    <t>Bilge system is on a timer, goes off every 2 minutes and recognises if there is any water, if water detected the pump will kick in</t>
  </si>
  <si>
    <t>Legal Tender</t>
  </si>
  <si>
    <t>Multi-day/same region, Multi-day/other region</t>
  </si>
  <si>
    <t>Prop shaft seal, engine cooling, wash down, freshwater, minor leaks</t>
  </si>
  <si>
    <t>1/3 hours</t>
  </si>
  <si>
    <t>All water sources minor</t>
  </si>
  <si>
    <t>Sawage</t>
  </si>
  <si>
    <t>After showering</t>
  </si>
  <si>
    <t>Depends on boat though</t>
  </si>
  <si>
    <t>Most of the water in the bilge is from the shower so freshwater</t>
  </si>
  <si>
    <t>Aokua</t>
  </si>
  <si>
    <t>Minor leaks in hull</t>
  </si>
  <si>
    <t>Engine breathing allows in a very small amount of water, mops it up with a cloth</t>
  </si>
  <si>
    <t>Waimata</t>
  </si>
  <si>
    <t>Water doesn't get spread far enough</t>
  </si>
  <si>
    <t>Pump hardly ever goes off, maybe if rough weather but generally quite a dry boat</t>
  </si>
  <si>
    <t>Aurora</t>
  </si>
  <si>
    <t>Bilge wells, unconatined water</t>
  </si>
  <si>
    <t>Pretty dry bilges in general, will use pump once per trip when fishing etc, doesn't go off when cruising.</t>
  </si>
  <si>
    <t>Kumu</t>
  </si>
  <si>
    <t>2/1 hour</t>
  </si>
  <si>
    <t>Volume of water so small</t>
  </si>
  <si>
    <t>Relay</t>
  </si>
  <si>
    <t>After rough sea conditions, after wash down</t>
  </si>
  <si>
    <t>Off the grid</t>
  </si>
  <si>
    <t>Waves, with recreational equipment, wash down</t>
  </si>
  <si>
    <t>Goldilocks</t>
  </si>
  <si>
    <t>2/6 hours</t>
  </si>
  <si>
    <t>3/6 hours</t>
  </si>
  <si>
    <t>After activities, after wash down</t>
  </si>
  <si>
    <t>Uses a bucket to wash down after fishing. Sometimes activates the bilge pump on the way in to ramp. Drains the bilge on land every time.</t>
  </si>
  <si>
    <t>Mariposa</t>
  </si>
  <si>
    <t xml:space="preserve">Bilge pump doesn't go off very often, usually pretty dry. </t>
  </si>
  <si>
    <t>Wind Dancer</t>
  </si>
  <si>
    <t>Bilge doesn't ever go off - only freshwater sources and very minor.</t>
  </si>
  <si>
    <t>Maria Anne</t>
  </si>
  <si>
    <t>Bilge hasn't gone off at all in the last 3 trips. Will turn on every so often to clear it out.</t>
  </si>
  <si>
    <t>Little Red</t>
  </si>
  <si>
    <t>After activities, after rough sea conditions, after wash down</t>
  </si>
  <si>
    <t>Doesn't use bilge unless they've brought lots of wet gear onboard. Two or three times per trip when fishing or rough. Will bring on a bin and fill with seawater for keeping live bait in. Drains bilge on land.</t>
  </si>
  <si>
    <t>Dandelion</t>
  </si>
  <si>
    <t>Bilge sump, with sports equipment</t>
  </si>
  <si>
    <t>2/8 hours</t>
  </si>
  <si>
    <t>Uses bilge pump once or twice per trip, depends on activity though. Will bring water on board to clean up.</t>
  </si>
  <si>
    <t>Rebel</t>
  </si>
  <si>
    <t>Will use bilge once per trip if the weathers a bit rough. Usually at the end of the fishing when getting ready to head back in. In fine weather he won't use it. Will drain the bung once on land though.</t>
  </si>
  <si>
    <t>Double Bruyn</t>
  </si>
  <si>
    <t>Waves</t>
  </si>
  <si>
    <t>One pump onboard, operated manually and via float switch. Pump goes off infrequently.</t>
  </si>
  <si>
    <t>Sanna</t>
  </si>
  <si>
    <t>Handpump</t>
  </si>
  <si>
    <t>With recreational equipment, freshwater, minor leaks in hull</t>
  </si>
  <si>
    <t>Believes contaminants may limit survival</t>
  </si>
  <si>
    <t>Manually operated bilge system - never uses it. Vessel mostly dry.</t>
  </si>
  <si>
    <t>Buccaneer</t>
  </si>
  <si>
    <t>Water not spread far enough</t>
  </si>
  <si>
    <t>Drains bilge on land, sometimes turns bilge on when coming back in, brings on buckets of water for wash down</t>
  </si>
  <si>
    <t>Doggy Style</t>
  </si>
  <si>
    <t>Vessel up on plane, after wash down</t>
  </si>
  <si>
    <t>Brings buckets of water on board to wash down after fishing, will sometimes turn bilge on when on way into harbour, always takes bung out on land</t>
  </si>
  <si>
    <t>Worcester Sauce</t>
  </si>
  <si>
    <t>Hardly ever uses bilge pump, only for cleaning. Only goes out in fair weather.</t>
  </si>
  <si>
    <t>Jack</t>
  </si>
  <si>
    <t>Usually operates the bilge pump after activities and washing down deck. Bilge system is on a timer, goes off automatically. Drains bilge on land.</t>
  </si>
  <si>
    <t>Ariella</t>
  </si>
  <si>
    <t xml:space="preserve">Hasn't had to use the bilge pump yet. Does check that it goes but otherwise all water is drained on land. </t>
  </si>
  <si>
    <t>Dragon boat support vessel</t>
  </si>
  <si>
    <t>Uncontained water</t>
  </si>
  <si>
    <t>Essentially a dry boat, just potters around the harbour following the dragon boats. Main source of water is rainwater.</t>
  </si>
  <si>
    <t>Sea Lady</t>
  </si>
  <si>
    <t>Two pumps, one in sump, one in cabin. Doesn't really go out in bad weather, only when sunny and calm. Drains bilge on land.</t>
  </si>
  <si>
    <t>Beatrice</t>
  </si>
  <si>
    <t>Never uses the bilge pump, just drains the water once back on land.</t>
  </si>
  <si>
    <t>Veging out</t>
  </si>
  <si>
    <t>Never used the bilge pump the whole time he's owned the boat. Drains bilge once back on land.</t>
  </si>
  <si>
    <t>Tullulah</t>
  </si>
  <si>
    <t>With recreational equipment, wash down, freshwater</t>
  </si>
  <si>
    <t>Bilge never goes off, drains water once back on land.</t>
  </si>
  <si>
    <t>Dream Weaver</t>
  </si>
  <si>
    <t>3/24 hours</t>
  </si>
  <si>
    <t>Mainly just lets the bilge go off automaticall, if it's been a rough trip he will turn it on when back at berth. Always some residual water in the bilge unless he specifically mops it up. 2 pumps, 1 electric and 1 handpump.</t>
  </si>
  <si>
    <t>Dragonfly</t>
  </si>
  <si>
    <t>1/48 hours</t>
  </si>
  <si>
    <t>Bilge pump will go off every so often due to packing gland leak, will be a bit more frequent in rough weather, possibly due to sloshing. Has 1 electric pump and 2 back up handpumps.</t>
  </si>
  <si>
    <t>Margarita</t>
  </si>
  <si>
    <t>Seaflow brand pump. Bilge operates once per day in rough weather conditions.</t>
  </si>
  <si>
    <t>Bootlegger</t>
  </si>
  <si>
    <t>Nelson marina</t>
  </si>
  <si>
    <t xml:space="preserve">Bilge pump hardly ever goes off, bilge is mainly from freshwater down the mast </t>
  </si>
  <si>
    <t>Farr'away</t>
  </si>
  <si>
    <t>Waves, wash down, other</t>
  </si>
  <si>
    <t>Stearing gland leak</t>
  </si>
  <si>
    <t>During long passage, indicator of state of bilge</t>
  </si>
  <si>
    <t>Rainwater down the mast is the biggest contributor to bilge</t>
  </si>
  <si>
    <t>Annabelle</t>
  </si>
  <si>
    <t>Hobart</t>
  </si>
  <si>
    <t>Bilge wells, other</t>
  </si>
  <si>
    <t>Engine well</t>
  </si>
  <si>
    <t>Waves, prop shaft seal, minor leaks in hull</t>
  </si>
  <si>
    <t>Bilge pump only really used when sailing long passage (not when doing activities like going out for a fish). Wooden boat so has some gaps and a little bit leaky. Two separate compartments - general bilge and engine bilge.</t>
  </si>
  <si>
    <t>Dutch</t>
  </si>
  <si>
    <t>No auto discharge of bilge but will turn it on every so often to make sure it's empty. Packing gland drips to lubricate prop shaft. Some condensation below cabin floor. 1 electric pump and 1 handpump.</t>
  </si>
  <si>
    <t>Cavalier</t>
  </si>
  <si>
    <t>Waikawa marina</t>
  </si>
  <si>
    <t>4+/24 hours</t>
  </si>
  <si>
    <t>Generally quite dry bilge apart from drips from packing gland, some freshwater also but minor. Will go off more frequently in rough weather.</t>
  </si>
  <si>
    <t>Rascal</t>
  </si>
  <si>
    <t>Too contaminated and sits around too long</t>
  </si>
  <si>
    <t>Slight leak in freshwater tank that gets into bilge. Would have to be quite rough weather for waves breaking to enter the bilge space.</t>
  </si>
  <si>
    <t>Imogen 3</t>
  </si>
  <si>
    <t>Picton boat ramp</t>
  </si>
  <si>
    <t>Dive support boat</t>
  </si>
  <si>
    <t>Automated only</t>
  </si>
  <si>
    <t>Bilge sump, with commercial equipment</t>
  </si>
  <si>
    <t>With commercial equipment, wash down</t>
  </si>
  <si>
    <t>0/6 hours</t>
  </si>
  <si>
    <t>Dive support vessel. Catamaran. Pretty dry boat, the bilge system basically never goes off. Will drain the bung when boat is out of the water on the trailer.</t>
  </si>
  <si>
    <t>Mr T</t>
  </si>
  <si>
    <t>Bilge sump, uncontained water, live bait wells/flow through tanks</t>
  </si>
  <si>
    <t>Stores live bait in the bilge sump</t>
  </si>
  <si>
    <t>Nikau Bay</t>
  </si>
  <si>
    <t>Bilge pump only comes on when it is raining, no seawater gets into the bilge</t>
  </si>
  <si>
    <t>Fishy business</t>
  </si>
  <si>
    <t>Vessel up on plane, after activities, after wash down</t>
  </si>
  <si>
    <t>Doesn't normally use bilge pump when coming in, drains on land</t>
  </si>
  <si>
    <t>Sport fisherman</t>
  </si>
  <si>
    <t>Dry boat, bilge hardly ever goes off (only from freshwater), wash down after each trip (takes out bung)</t>
  </si>
  <si>
    <t>Merlyn Ray</t>
  </si>
  <si>
    <t>Picton marina</t>
  </si>
  <si>
    <t>Bilge usually goes off once per trip, generally when outside of the marina</t>
  </si>
  <si>
    <t>Te Kuaka</t>
  </si>
  <si>
    <t>Mana marina</t>
  </si>
  <si>
    <t>Before entering harbour</t>
  </si>
  <si>
    <t>Will turn on the bilge pump 1 time per trip, generally nothing comes out</t>
  </si>
  <si>
    <t>Monarch</t>
  </si>
  <si>
    <t>With recreational equipment, freshwater</t>
  </si>
  <si>
    <t>After activities</t>
  </si>
  <si>
    <t>Doesn't go off as not really any water getting into the boat, very watertight. Only sources would be bringing on board fishing gear and dive gear, that water ends up in the bilge at the back of the boat. Goes off once per trip when doing activities.</t>
  </si>
  <si>
    <t>Reel Deal</t>
  </si>
  <si>
    <t>3/7 hours</t>
  </si>
  <si>
    <t>4+/7 hours</t>
  </si>
  <si>
    <t>Getting vessel up on plane, after rough sea conditions, wash down</t>
  </si>
  <si>
    <t>Used the bilge pump 3 times on the trip they were on that day. Will likely be more if rough weather. Doesn't operate bilge as part of coming in procedures but will drain the bilge once on land every trip.</t>
  </si>
  <si>
    <t>Renegade</t>
  </si>
  <si>
    <t>Waves, wash down</t>
  </si>
  <si>
    <t>Only water is from cleaning up fish mess if they fillet the fish out there. Will turn on pump after washing down the bait board etc. More in rough weather if they get any spray in boat. Will take out bung and drain bilge on land.</t>
  </si>
  <si>
    <t>Last Call</t>
  </si>
  <si>
    <t>With recreational equipment, wash down</t>
  </si>
  <si>
    <t>Doesn't use bilge pump at all really, just drains what is in the sump once they are back on land.</t>
  </si>
  <si>
    <t>High Seas</t>
  </si>
  <si>
    <t>1/9 hours</t>
  </si>
  <si>
    <t>3/9 hours</t>
  </si>
  <si>
    <t>Used the pump once this trip (9 hours). Doesn't usually go out in rough weather but he estimated how often it would go off. Drains the sump once out on land.</t>
  </si>
  <si>
    <t>Blue Belle</t>
  </si>
  <si>
    <t>Liveaboard</t>
  </si>
  <si>
    <t xml:space="preserve">Has a minor leak in freshwater hose that gets in bilge so most water fresh. Will use the manual handpump to get the last of the water out. </t>
  </si>
  <si>
    <t>Lolita</t>
  </si>
  <si>
    <t>Will flush the bilge system at every new marina as part of arrival procedures.</t>
  </si>
  <si>
    <t>HJ</t>
  </si>
  <si>
    <t>Bilge wells, with commercial equipment</t>
  </si>
  <si>
    <t>With commercial equipment, freshwater, other</t>
  </si>
  <si>
    <t>Divers entering the boat</t>
  </si>
  <si>
    <t>All water sources standard. Pump doesn't go off when steaming. Will use it when carrying out activities as water brought onboard with divers and gear, goes through floorboards into the bilge well.</t>
  </si>
  <si>
    <t>King Billy</t>
  </si>
  <si>
    <t>Nelson Haven</t>
  </si>
  <si>
    <t>Bilge wells, bilge sump, anchor wells</t>
  </si>
  <si>
    <t>After rough sea conditions, other</t>
  </si>
  <si>
    <t>After heavy rain</t>
  </si>
  <si>
    <t>Small volume of water, often well mixed with freshwater and often contaminated with fuel or oil</t>
  </si>
  <si>
    <t>Trys to keep bilge clean and dry</t>
  </si>
  <si>
    <t>Ata Whenua</t>
  </si>
  <si>
    <t>Fishing</t>
  </si>
  <si>
    <t>After cleaning</t>
  </si>
  <si>
    <t>Water contaminated so will affect survival of organisms</t>
  </si>
  <si>
    <t>Aluminium mono-hull crayfishing boat. Majority of water in bilge is from the hot water system overflow. Otherwise only gets water in it when it is being cleaned specifically. Will pump water into 20L conatiners as operating in Fiordland.</t>
  </si>
  <si>
    <t>Brutally Handsome</t>
  </si>
  <si>
    <t>Nelson boat ramp</t>
  </si>
  <si>
    <t>After activities, other</t>
  </si>
  <si>
    <t>To check it still works</t>
  </si>
  <si>
    <t>Bilge pump only goes off if water has been brought on board for washdown or with fishing gear. Usually only once per trip. Will take boat as far as Durville Island.</t>
  </si>
  <si>
    <t>Minstrel</t>
  </si>
  <si>
    <t>Bilge pump never goes off. Calm weather fisherman only. Will take boat to Abel Tasman and Marlborough Sounds (via land). Drains bilge on land.</t>
  </si>
  <si>
    <t>Rubber Ducky</t>
  </si>
  <si>
    <t>Waves, with recreational equipment, minor leaks in hull</t>
  </si>
  <si>
    <t>Bilge pump never operates, only uses it at Lake Rotoiti when bringing in the biscuit. Small amount of water leaks in around the bung hole.</t>
  </si>
  <si>
    <t>McClay</t>
  </si>
  <si>
    <t>Bilge pump never really goes off. Has tried it to make sure it's still working though. Not totally convinced bilge water is a risk in terms of marine pests. Drains bilge on land.</t>
  </si>
  <si>
    <t>Sea Pearl</t>
  </si>
  <si>
    <t>With recreational equipment</t>
  </si>
  <si>
    <t>Bilge pump never goes off. Essentially a dry boat and only really goes out in nice weather. Drains the bilge on land.</t>
  </si>
  <si>
    <t>Calypso</t>
  </si>
  <si>
    <t>Waves, with recreational equipment, freshwater</t>
  </si>
  <si>
    <t>2/3 hours</t>
  </si>
  <si>
    <t>After activities, after rough sea conditions</t>
  </si>
  <si>
    <t>Drains bung on land once out of water.</t>
  </si>
  <si>
    <t>Wet Dreams</t>
  </si>
  <si>
    <t>Drains bilge on land. Watched him take bung out, no liquid came out at all. Water sources both minor.</t>
  </si>
  <si>
    <t>Ika Nua</t>
  </si>
  <si>
    <t>Bilge sump, live bait wells/flow-through tanks</t>
  </si>
  <si>
    <t>Bilge pump isn't generally used unless they have taken water onboard for fishing and washing down the deck. Drains the bilge on land when back at the ramp.</t>
  </si>
  <si>
    <t>Calculator</t>
  </si>
  <si>
    <t>1 electric pump and 2 manual handpumps</t>
  </si>
  <si>
    <t>Kautere</t>
  </si>
  <si>
    <t>2/24hours</t>
  </si>
  <si>
    <t>Bilge pump only goes off when on a voyage, can go off more often in rough weather as bilge water sloshing around. 1 electric pump and 1 handpump.</t>
  </si>
  <si>
    <t>Sailing Solution</t>
  </si>
  <si>
    <t>Pretty dry bilge. Freshwater sources mainly. Pump will occassionally go off in very rough sea conditions but hardly ever. Cleans, drys and disinfects the bilge spaces twice per year. Electric, back-up and handpump onboard.</t>
  </si>
  <si>
    <t>Seeker 1</t>
  </si>
  <si>
    <t>Very deep bilge compartment (in the inside of the keel). Impossible to drain it completely. Pump float switch is quite high up so always water in bilge. Will slosh around in rough weather which sets of the pump quite frequently. Water comes from dripping stern gland. 3 handpumps and 1 electric.</t>
  </si>
  <si>
    <t>Urraco</t>
  </si>
  <si>
    <t>2/48 hours</t>
  </si>
  <si>
    <t xml:space="preserve">Too much freshwater </t>
  </si>
  <si>
    <t>1 handpump and one electric, electric pump has a float switch but usually set to manual only.</t>
  </si>
  <si>
    <t>Morning Star</t>
  </si>
  <si>
    <t>Has a completely dry bilge. Cobwebs in it. Steel hull boat so no water should get in - there's a problem if there is. 2 manually operated pumps, 1 back-up operated on a float switch.</t>
  </si>
  <si>
    <t>Mon Tour</t>
  </si>
  <si>
    <t>Bilge very deep (inside of keel) so hardly ever completely dry. Will flush through the bilge water system with freshwater once per year. 1 electric pump and 1 handpump.</t>
  </si>
  <si>
    <t>Mandalay</t>
  </si>
  <si>
    <t>Engine cooling, with recreational equipment, freshwater</t>
  </si>
  <si>
    <t>Bilge pump goes off once or twice per trip if bringing lots of wet gear onboard (e.g. divers coming onto boat and dripping water).</t>
  </si>
  <si>
    <t>Topside</t>
  </si>
  <si>
    <t>Waves, with commercial equipment, wash down, other</t>
  </si>
  <si>
    <t>4+/8 hours</t>
  </si>
  <si>
    <t>Vessels don't travel far enough with water that could pose a risk</t>
  </si>
  <si>
    <t>Most water enters the boat when dive staff are entering the vessel or when using the winch to bring up equipment. Also has a deck hose. Most work is withion the marina/port so majority of water taken on board then. Doesn't leave the area though. Doesn't use the bilge pump if doing biosecurity work. Can need to use it quite often in rough weather.</t>
  </si>
  <si>
    <t>Spear Rib</t>
  </si>
  <si>
    <t>Waves, with recreational equipment</t>
  </si>
  <si>
    <t>Doesn't have a bilge pump. Has duck-bill scuppers at the rear of the boat that can be released to remove water while the boat is moving. Also has a hand held bailer that is used to remove water when the boat is stationary. Will drain the bilge after activities such as bringing in longline. Also removes bung once on land. Uses a sponge to remove any residual seawater once at home.</t>
  </si>
  <si>
    <t>AliCraft</t>
  </si>
  <si>
    <t>Getting vessel up on plane, after activities, after wash down</t>
  </si>
  <si>
    <t>Most of the time doesn't go into a marina or port area. Would lauch at Nelson boat ramp 1/20 trips. Drains any residual water on land.</t>
  </si>
  <si>
    <t>Waihoe</t>
  </si>
  <si>
    <t>Research/consulting</t>
  </si>
  <si>
    <t>Bilge sump, uncontained water, with commercial equipment</t>
  </si>
  <si>
    <t>Waves, with commercial equipment, wash down, freshwater</t>
  </si>
  <si>
    <t>Doesn't take on water when steaming, occasional wave but wouldn't be enough to need the bilge pump. Does take on a lot of water when doing activities such as grab sampling and bringing on divers. Standard practice is to empty the bilge once finished in a location. Has one main pump in sump and a back-up.</t>
  </si>
  <si>
    <t>Tom Thumb</t>
  </si>
  <si>
    <t>Bilge wells, bilge sump, anchor wells, with sports equipment</t>
  </si>
  <si>
    <t>Doesn't ever use the bilge pump when out. Will wait and drain the water when back on land. Aware of biosecurity risks.</t>
  </si>
  <si>
    <t>Aihe</t>
  </si>
  <si>
    <t>Waikawa boat ramp</t>
  </si>
  <si>
    <t>Waves, with commercial equipment, wash down</t>
  </si>
  <si>
    <t>Has a single duck-bill scupper at the rear of the boat. Needs to choose to undo it and release the water. Most water comes on board when divers and equipment are entering the vessel. Will mop up the residual water and clean after every trip.</t>
  </si>
  <si>
    <t>Astrolabe</t>
  </si>
  <si>
    <t>Harbour patrol</t>
  </si>
  <si>
    <t>4+/4 hours</t>
  </si>
  <si>
    <t>4+/2 hours</t>
  </si>
  <si>
    <t xml:space="preserve">Harbour patrol and maintenance of harbour facilities. Two pumps onbaord, one 1500 GPH and one 2500 GPH. Waves and bringing on equipment are minor, wash down and feshwater are standard. </t>
  </si>
  <si>
    <t>HM01</t>
  </si>
  <si>
    <t>Marine Rescue Centre</t>
  </si>
  <si>
    <t>Harbour maintenance</t>
  </si>
  <si>
    <t>Bilge wells, bilge sump</t>
  </si>
  <si>
    <t>Operates in the same region</t>
  </si>
  <si>
    <t>Harbour master vessel. All water sources standard. Inflatable boat (photo saved in folder).</t>
  </si>
  <si>
    <t>HM05</t>
  </si>
  <si>
    <t>Harbour master vessel. Car carrying vessel, seems to be closed so no water gets in. Pumps in each compartment that will only go off if the boat hull is breached. Uncontained water on deck drains through scuppers?</t>
  </si>
  <si>
    <t>HM06</t>
  </si>
  <si>
    <t>Waves, with commercial equipment, freshwater</t>
  </si>
  <si>
    <t>Waimea II</t>
  </si>
  <si>
    <t>Pilotage duties</t>
  </si>
  <si>
    <t>Pilot vessel. Only source of water is waves breaking on to deck but this water drains via scuppers. Not water is retained on the vessel - fully sealed, no bilge spaces.</t>
  </si>
  <si>
    <t>Toia</t>
  </si>
  <si>
    <t>Shipping</t>
  </si>
  <si>
    <t>Bilge wells, anchor wells</t>
  </si>
  <si>
    <t>Freshwater, other</t>
  </si>
  <si>
    <t>Coolant, fuel, oil spills</t>
  </si>
  <si>
    <t>Tug boat. Relatively dry bilge, only water sources are freshwater and contaminants, both listed as minor.</t>
  </si>
  <si>
    <t>Parr</t>
  </si>
  <si>
    <t>Kaiarataki O Oteamaiea</t>
  </si>
  <si>
    <t>Habour patrol</t>
  </si>
  <si>
    <t>2/2 hours</t>
  </si>
  <si>
    <t xml:space="preserve">Harbour master vessel. Moored in water at the marina. </t>
  </si>
  <si>
    <t>HawkEye</t>
  </si>
  <si>
    <t>Havelock marina</t>
  </si>
  <si>
    <t>Day trips/same region, Multi-day trips/same region</t>
  </si>
  <si>
    <t>Aquaculture support</t>
  </si>
  <si>
    <t>With commercial equipment, wash down, freshwater</t>
  </si>
  <si>
    <t>2/12 hours</t>
  </si>
  <si>
    <t>Nothing lives in there</t>
  </si>
  <si>
    <t>Aquaculture support vessel. Go around farms checking on the condition of spat. Sometimes take clients out for tours. All water on the deck space drains out directly. Most water entering bilge spaces is leaks through a hatch at the back while the deck hose is running continuously. Bilge system doesn't go off very often.</t>
  </si>
  <si>
    <t>Loretta</t>
  </si>
  <si>
    <t>Kotare</t>
  </si>
  <si>
    <t>Bilge wells, with recreational equipment</t>
  </si>
  <si>
    <t>Prop shaft seal, with recreational equipment, wash down, freshwater</t>
  </si>
  <si>
    <t>Na</t>
  </si>
  <si>
    <t>Bilge pump only goes off after they have been doing activities onboard for awhile e.g. divers coming in and out of the boat. Will sometimes use a bucket to wash down the back of the boat after fishing.</t>
  </si>
  <si>
    <t>Bilge water on board at departure?</t>
  </si>
  <si>
    <t>Bilge water discharged on arrival at destination?</t>
  </si>
  <si>
    <t>Relatively new Motorboat. Doesn't seem to take on any water. Only water in the bilge spaces is freshwater from condensation and some leakage from freshwater tanks. Bilge system never goes off.</t>
  </si>
  <si>
    <t>w_score</t>
  </si>
  <si>
    <t>variable</t>
  </si>
  <si>
    <t>eigenvector PCA1</t>
  </si>
  <si>
    <t>Sum_score</t>
  </si>
  <si>
    <t>hazard_score</t>
  </si>
  <si>
    <t>sum_score</t>
  </si>
  <si>
    <t>vessel_type</t>
  </si>
  <si>
    <t xml:space="preserve">Commercial </t>
  </si>
  <si>
    <t>length</t>
  </si>
  <si>
    <t>speed</t>
  </si>
  <si>
    <t>storage</t>
  </si>
  <si>
    <t>active_fine</t>
  </si>
  <si>
    <t>steam_fine</t>
  </si>
  <si>
    <t>steam_rough</t>
  </si>
  <si>
    <t>active_rough</t>
  </si>
  <si>
    <t>mean_rate</t>
  </si>
  <si>
    <t>max_rate</t>
  </si>
  <si>
    <t>vessel_no</t>
  </si>
  <si>
    <t>home</t>
  </si>
  <si>
    <t>name</t>
  </si>
  <si>
    <t>location</t>
  </si>
  <si>
    <t>Launch</t>
  </si>
  <si>
    <t>Trailer boat</t>
  </si>
  <si>
    <t>freq_discharge</t>
  </si>
  <si>
    <t>Mean</t>
  </si>
  <si>
    <t>SE</t>
  </si>
  <si>
    <t>SD</t>
  </si>
  <si>
    <t>Median</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</si>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</sst>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applyFill="1" applyAlignment="1">
      <alignment horizontal="center"/>
    </xf>
    <xf numFmtId="0" fontId="1" fillId="0" borderId="0" xfId="0" applyFont="1" applyAlignment="1">
      <alignment horizontal="left"/>
    </xf>
    <xf numFmtId="0" fontId="1" fillId="0" borderId="0" xfId="0" applyFont="1"/>
    <xf numFmtId="0" fontId="1" fillId="0" borderId="0" xfId="0" applyFont="1" applyAlignment="1">
      <alignment horizontal="center"/>
    </xf>
    <xf numFmtId="0" fontId="1" fillId="2" borderId="0" xfId="0" applyFont="1" applyFill="1" applyAlignment="1">
      <alignment horizontal="center"/>
    </xf>
    <xf numFmtId="0" fontId="1" fillId="0" borderId="0" xfId="0" applyFont="1" applyFill="1"/>
    <xf numFmtId="0" fontId="1" fillId="0" borderId="0" xfId="0" quotePrefix="1" applyFont="1" applyAlignment="1">
      <alignment horizontal="left"/>
    </xf>
    <xf numFmtId="0" fontId="1" fillId="3" borderId="0" xfId="0" applyFont="1" applyFill="1"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Alignment="1">
      <alignment horizontal="center"/>
    </xf>
    <xf numFmtId="0" fontId="0" fillId="2" borderId="0" xfId="0" applyFill="1" applyAlignment="1">
      <alignment horizontal="center"/>
    </xf>
    <xf numFmtId="0" fontId="0" fillId="2" borderId="0" xfId="0" applyFont="1" applyFill="1" applyAlignment="1">
      <alignment horizontal="center"/>
    </xf>
    <xf numFmtId="0" fontId="0" fillId="0" borderId="0" xfId="0" applyFill="1"/>
    <xf numFmtId="0" fontId="2" fillId="0" borderId="0" xfId="0" applyFont="1" applyFill="1" applyAlignment="1">
      <alignment horizontal="center"/>
    </xf>
    <xf numFmtId="0" fontId="2" fillId="0" borderId="0" xfId="0" applyFont="1" applyFill="1" applyAlignment="1">
      <alignment horizontal="left"/>
    </xf>
    <xf numFmtId="1" fontId="0" fillId="3" borderId="0" xfId="0" applyNumberFormat="1" applyFill="1" applyAlignment="1">
      <alignment horizontal="center"/>
    </xf>
    <xf numFmtId="0" fontId="2" fillId="0" borderId="0" xfId="0" applyFont="1" applyAlignment="1">
      <alignment horizontal="left"/>
    </xf>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2" fillId="0" borderId="0" xfId="0" applyFont="1" applyFill="1"/>
    <xf numFmtId="1" fontId="2" fillId="3" borderId="0" xfId="0" applyNumberFormat="1" applyFont="1" applyFill="1" applyAlignment="1">
      <alignment horizontal="center"/>
    </xf>
    <xf numFmtId="0" fontId="0" fillId="0" borderId="0" xfId="0" applyFill="1" applyAlignment="1">
      <alignment horizontal="left"/>
    </xf>
    <xf numFmtId="0" fontId="0" fillId="3" borderId="0" xfId="0" applyFill="1" applyAlignment="1">
      <alignment horizontal="center"/>
    </xf>
    <xf numFmtId="0" fontId="0" fillId="0" borderId="0" xfId="0" applyFont="1" applyFill="1" applyAlignment="1">
      <alignment horizontal="center"/>
    </xf>
    <xf numFmtId="1" fontId="0" fillId="0" borderId="0" xfId="0" applyNumberFormat="1" applyFill="1" applyAlignment="1">
      <alignment horizontal="center"/>
    </xf>
    <xf numFmtId="1" fontId="2" fillId="0" borderId="0" xfId="0" applyNumberFormat="1" applyFont="1" applyFill="1" applyAlignment="1">
      <alignment horizontal="center"/>
    </xf>
    <xf numFmtId="2"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'weighted score'!$B$2:$B$111</c:f>
              <c:numCache>
                <c:formatCode>General</c:formatCode>
                <c:ptCount val="110"/>
                <c:pt idx="0">
                  <c:v>0.83899999999999997</c:v>
                </c:pt>
                <c:pt idx="1">
                  <c:v>-0.79200000000000004</c:v>
                </c:pt>
                <c:pt idx="2">
                  <c:v>-6.3E-2</c:v>
                </c:pt>
                <c:pt idx="3">
                  <c:v>-0.92299999999999982</c:v>
                </c:pt>
                <c:pt idx="4">
                  <c:v>-1.2270000000000001</c:v>
                </c:pt>
                <c:pt idx="5">
                  <c:v>2.3759999999999999</c:v>
                </c:pt>
                <c:pt idx="6">
                  <c:v>2.6459999999999999</c:v>
                </c:pt>
                <c:pt idx="7">
                  <c:v>2.7639999999999998</c:v>
                </c:pt>
                <c:pt idx="8">
                  <c:v>2.6459999999999999</c:v>
                </c:pt>
                <c:pt idx="9">
                  <c:v>1.7990000000000002</c:v>
                </c:pt>
                <c:pt idx="10">
                  <c:v>0.33799999999999997</c:v>
                </c:pt>
                <c:pt idx="11">
                  <c:v>2.0910000000000002</c:v>
                </c:pt>
                <c:pt idx="12">
                  <c:v>-0.23399999999999999</c:v>
                </c:pt>
                <c:pt idx="13">
                  <c:v>0.21800000000000014</c:v>
                </c:pt>
                <c:pt idx="14">
                  <c:v>-0.90900000000000003</c:v>
                </c:pt>
                <c:pt idx="15">
                  <c:v>-1.6360000000000001</c:v>
                </c:pt>
                <c:pt idx="16">
                  <c:v>-0.34199999999999986</c:v>
                </c:pt>
                <c:pt idx="17">
                  <c:v>1.3940000000000001</c:v>
                </c:pt>
                <c:pt idx="18">
                  <c:v>0.70900000000000007</c:v>
                </c:pt>
                <c:pt idx="19">
                  <c:v>-1.7540000000000002</c:v>
                </c:pt>
                <c:pt idx="20">
                  <c:v>-1.2010000000000001</c:v>
                </c:pt>
                <c:pt idx="21">
                  <c:v>1.6759999999999999</c:v>
                </c:pt>
                <c:pt idx="22">
                  <c:v>0.30400000000000016</c:v>
                </c:pt>
                <c:pt idx="23">
                  <c:v>-0.8879999999999999</c:v>
                </c:pt>
                <c:pt idx="24">
                  <c:v>0.8829999999999999</c:v>
                </c:pt>
                <c:pt idx="25">
                  <c:v>-2.8439999999999994</c:v>
                </c:pt>
                <c:pt idx="26">
                  <c:v>-0.35400000000000009</c:v>
                </c:pt>
                <c:pt idx="27">
                  <c:v>1.077</c:v>
                </c:pt>
                <c:pt idx="28">
                  <c:v>-0.27200000000000002</c:v>
                </c:pt>
                <c:pt idx="29">
                  <c:v>2.2349999999999999</c:v>
                </c:pt>
                <c:pt idx="30">
                  <c:v>2.5279999999999996</c:v>
                </c:pt>
                <c:pt idx="31">
                  <c:v>0.57399999999999984</c:v>
                </c:pt>
                <c:pt idx="32">
                  <c:v>1.9679999999999997</c:v>
                </c:pt>
                <c:pt idx="33">
                  <c:v>0.35500000000000009</c:v>
                </c:pt>
                <c:pt idx="34">
                  <c:v>-1.613</c:v>
                </c:pt>
                <c:pt idx="35">
                  <c:v>-0.58999999999999986</c:v>
                </c:pt>
                <c:pt idx="36">
                  <c:v>1.2819999999999998</c:v>
                </c:pt>
                <c:pt idx="37">
                  <c:v>2.0859999999999994</c:v>
                </c:pt>
                <c:pt idx="38">
                  <c:v>0.66599999999999993</c:v>
                </c:pt>
                <c:pt idx="39">
                  <c:v>-0.63300000000000012</c:v>
                </c:pt>
                <c:pt idx="40">
                  <c:v>1.6749999999999998</c:v>
                </c:pt>
                <c:pt idx="41">
                  <c:v>1.6749999999999998</c:v>
                </c:pt>
                <c:pt idx="42">
                  <c:v>1.1460000000000001</c:v>
                </c:pt>
                <c:pt idx="43">
                  <c:v>1.2769999999999997</c:v>
                </c:pt>
                <c:pt idx="44">
                  <c:v>1.1599999999999999</c:v>
                </c:pt>
                <c:pt idx="45">
                  <c:v>0.95900000000000007</c:v>
                </c:pt>
                <c:pt idx="46">
                  <c:v>-0.78999999999999981</c:v>
                </c:pt>
                <c:pt idx="47">
                  <c:v>1.6749999999999998</c:v>
                </c:pt>
                <c:pt idx="48">
                  <c:v>1.8059999999999996</c:v>
                </c:pt>
                <c:pt idx="49">
                  <c:v>1.3949999999999998</c:v>
                </c:pt>
                <c:pt idx="50">
                  <c:v>1.5129999999999999</c:v>
                </c:pt>
                <c:pt idx="51">
                  <c:v>-0.70799999999999996</c:v>
                </c:pt>
                <c:pt idx="52">
                  <c:v>-0.37899999999999989</c:v>
                </c:pt>
                <c:pt idx="53">
                  <c:v>-1.012</c:v>
                </c:pt>
                <c:pt idx="54">
                  <c:v>-1.7310000000000001</c:v>
                </c:pt>
                <c:pt idx="55">
                  <c:v>0.13999999999999979</c:v>
                </c:pt>
                <c:pt idx="56">
                  <c:v>-1.423</c:v>
                </c:pt>
                <c:pt idx="57">
                  <c:v>-1.0499999999999996</c:v>
                </c:pt>
                <c:pt idx="58">
                  <c:v>-0.98799999999999999</c:v>
                </c:pt>
                <c:pt idx="59">
                  <c:v>-0.9870000000000001</c:v>
                </c:pt>
                <c:pt idx="60">
                  <c:v>1.9079999999999999</c:v>
                </c:pt>
                <c:pt idx="61">
                  <c:v>2.3540000000000001</c:v>
                </c:pt>
                <c:pt idx="62">
                  <c:v>-0.59800000000000009</c:v>
                </c:pt>
                <c:pt idx="63">
                  <c:v>2.5279999999999996</c:v>
                </c:pt>
                <c:pt idx="64">
                  <c:v>0.34100000000000019</c:v>
                </c:pt>
                <c:pt idx="65">
                  <c:v>0.38000000000000017</c:v>
                </c:pt>
                <c:pt idx="66">
                  <c:v>-0.47900000000000009</c:v>
                </c:pt>
                <c:pt idx="67">
                  <c:v>1.6759999999999999</c:v>
                </c:pt>
                <c:pt idx="68">
                  <c:v>1.5699999999999998</c:v>
                </c:pt>
                <c:pt idx="69">
                  <c:v>1.6879999999999997</c:v>
                </c:pt>
                <c:pt idx="70">
                  <c:v>1.1599999999999999</c:v>
                </c:pt>
                <c:pt idx="71">
                  <c:v>1.6879999999999997</c:v>
                </c:pt>
                <c:pt idx="72">
                  <c:v>-1.0129999999999999</c:v>
                </c:pt>
                <c:pt idx="73">
                  <c:v>-1.6729999999999996</c:v>
                </c:pt>
                <c:pt idx="74">
                  <c:v>1.9079999999999999</c:v>
                </c:pt>
                <c:pt idx="75">
                  <c:v>-1.8449999999999998</c:v>
                </c:pt>
                <c:pt idx="76">
                  <c:v>-0.97100000000000009</c:v>
                </c:pt>
                <c:pt idx="77">
                  <c:v>0.3389999999999998</c:v>
                </c:pt>
                <c:pt idx="78">
                  <c:v>0.13899999999999996</c:v>
                </c:pt>
                <c:pt idx="79">
                  <c:v>1.6879999999999997</c:v>
                </c:pt>
                <c:pt idx="80">
                  <c:v>1.077</c:v>
                </c:pt>
                <c:pt idx="81">
                  <c:v>1.6879999999999997</c:v>
                </c:pt>
                <c:pt idx="82">
                  <c:v>1.9679999999999997</c:v>
                </c:pt>
                <c:pt idx="83">
                  <c:v>1.8059999999999996</c:v>
                </c:pt>
                <c:pt idx="84">
                  <c:v>0.57499999999999973</c:v>
                </c:pt>
                <c:pt idx="85">
                  <c:v>-0.86499999999999999</c:v>
                </c:pt>
                <c:pt idx="86">
                  <c:v>-0.39100000000000001</c:v>
                </c:pt>
                <c:pt idx="87">
                  <c:v>-1.093</c:v>
                </c:pt>
                <c:pt idx="88">
                  <c:v>-2.3019999999999996</c:v>
                </c:pt>
                <c:pt idx="89">
                  <c:v>-2.5519999999999996</c:v>
                </c:pt>
                <c:pt idx="90">
                  <c:v>-3.08</c:v>
                </c:pt>
                <c:pt idx="91">
                  <c:v>0.17599999999999993</c:v>
                </c:pt>
                <c:pt idx="92">
                  <c:v>0.78699999999999981</c:v>
                </c:pt>
                <c:pt idx="93">
                  <c:v>0.78999999999999981</c:v>
                </c:pt>
                <c:pt idx="94">
                  <c:v>1.6879999999999997</c:v>
                </c:pt>
                <c:pt idx="95">
                  <c:v>2.2479999999999998</c:v>
                </c:pt>
                <c:pt idx="96">
                  <c:v>1.5959999999999999</c:v>
                </c:pt>
                <c:pt idx="97">
                  <c:v>1.3949999999999998</c:v>
                </c:pt>
                <c:pt idx="98">
                  <c:v>2.6969999999999996</c:v>
                </c:pt>
                <c:pt idx="99">
                  <c:v>1.5959999999999999</c:v>
                </c:pt>
                <c:pt idx="100">
                  <c:v>0.7350000000000001</c:v>
                </c:pt>
                <c:pt idx="101">
                  <c:v>-0.8660000000000001</c:v>
                </c:pt>
                <c:pt idx="102">
                  <c:v>1.4640000000000002</c:v>
                </c:pt>
                <c:pt idx="103">
                  <c:v>-2.3780000000000001</c:v>
                </c:pt>
                <c:pt idx="104">
                  <c:v>-1.496</c:v>
                </c:pt>
                <c:pt idx="105">
                  <c:v>-1.496</c:v>
                </c:pt>
                <c:pt idx="106">
                  <c:v>-2.093</c:v>
                </c:pt>
                <c:pt idx="107">
                  <c:v>0.47</c:v>
                </c:pt>
                <c:pt idx="108">
                  <c:v>-1.518</c:v>
                </c:pt>
                <c:pt idx="109">
                  <c:v>1.359</c:v>
                </c:pt>
              </c:numCache>
            </c:numRef>
          </c:xVal>
          <c:yVal>
            <c:numRef>
              <c:f>'weighted score'!#REF!</c:f>
              <c:numCache>
                <c:formatCode>General</c:formatCode>
                <c:ptCount val="1"/>
                <c:pt idx="0">
                  <c:v>1</c:v>
                </c:pt>
              </c:numCache>
            </c:numRef>
          </c:yVal>
          <c:smooth val="0"/>
          <c:extLst>
            <c:ext xmlns:c16="http://schemas.microsoft.com/office/drawing/2014/chart" uri="{C3380CC4-5D6E-409C-BE32-E72D297353CC}">
              <c16:uniqueId val="{00000000-25D6-4F44-B408-8F06DDC04A83}"/>
            </c:ext>
          </c:extLst>
        </c:ser>
        <c:dLbls>
          <c:showLegendKey val="0"/>
          <c:showVal val="0"/>
          <c:showCatName val="0"/>
          <c:showSerName val="0"/>
          <c:showPercent val="0"/>
          <c:showBubbleSize val="0"/>
        </c:dLbls>
        <c:axId val="467876280"/>
        <c:axId val="467875952"/>
      </c:scatterChart>
      <c:valAx>
        <c:axId val="467876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75952"/>
        <c:crosses val="autoZero"/>
        <c:crossBetween val="midCat"/>
      </c:valAx>
      <c:valAx>
        <c:axId val="46787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762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314325</xdr:colOff>
      <xdr:row>81</xdr:row>
      <xdr:rowOff>85725</xdr:rowOff>
    </xdr:from>
    <xdr:to>
      <xdr:col>9</xdr:col>
      <xdr:colOff>409575</xdr:colOff>
      <xdr:row>95</xdr:row>
      <xdr:rowOff>161925</xdr:rowOff>
    </xdr:to>
    <xdr:graphicFrame macro="">
      <xdr:nvGraphicFramePr>
        <xdr:cNvPr id="2" name="Chart 1">
          <a:extLst>
            <a:ext uri="{FF2B5EF4-FFF2-40B4-BE49-F238E27FC236}">
              <a16:creationId xmlns:a16="http://schemas.microsoft.com/office/drawing/2014/main" id="{9107E33C-9944-4398-AC7C-E793DCDAD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14"/>
  <sheetViews>
    <sheetView tabSelected="1" topLeftCell="AT1" workbookViewId="0">
      <pane xSplit="1" topLeftCell="AV1" activePane="topRight" state="frozen"/>
      <selection activeCell="AT1" sqref="AT1"/>
      <selection pane="topRight" activeCell="AT1" sqref="AT1:AT1048576"/>
    </sheetView>
  </sheetViews>
  <sheetFormatPr defaultRowHeight="15" x14ac:dyDescent="0.25"/>
  <cols>
    <col min="1" max="1" width="12.42578125" style="9" customWidth="1"/>
    <col min="2" max="2" width="26.5703125" style="10" customWidth="1"/>
    <col min="3" max="3" width="16.7109375" customWidth="1"/>
    <col min="4" max="4" width="21.42578125" customWidth="1"/>
    <col min="5" max="5" width="14.140625" style="11" customWidth="1"/>
    <col min="6" max="6" width="16.42578125" style="11" customWidth="1"/>
    <col min="7" max="7" width="26.28515625" bestFit="1" customWidth="1"/>
    <col min="8" max="8" width="35.7109375" bestFit="1" customWidth="1"/>
    <col min="9" max="9" width="27.85546875" bestFit="1" customWidth="1"/>
    <col min="10" max="10" width="11" style="9" customWidth="1"/>
    <col min="11" max="11" width="88.5703125" customWidth="1"/>
    <col min="12" max="12" width="10.42578125" style="9" customWidth="1"/>
    <col min="13" max="13" width="25.28515625" style="14" customWidth="1"/>
    <col min="14" max="14" width="24" customWidth="1"/>
    <col min="15" max="15" width="22.28515625" style="14" customWidth="1"/>
    <col min="16" max="16" width="19.140625" style="11" customWidth="1"/>
    <col min="17" max="17" width="22.5703125" style="10" bestFit="1" customWidth="1"/>
    <col min="18" max="18" width="25.28515625" style="14" customWidth="1"/>
    <col min="19" max="19" width="23.85546875" bestFit="1" customWidth="1"/>
    <col min="20" max="20" width="23.5703125" bestFit="1" customWidth="1"/>
    <col min="21" max="21" width="26.5703125" bestFit="1" customWidth="1"/>
    <col min="22" max="22" width="34.140625" style="11" customWidth="1"/>
    <col min="23" max="23" width="62" customWidth="1"/>
    <col min="24" max="24" width="24" customWidth="1"/>
    <col min="25" max="25" width="66.140625" customWidth="1"/>
    <col min="26" max="26" width="16" style="9" customWidth="1"/>
    <col min="27" max="27" width="30.42578125" bestFit="1" customWidth="1"/>
    <col min="28" max="28" width="37.7109375" style="11" customWidth="1"/>
    <col min="29" max="29" width="17.28515625" style="9" customWidth="1"/>
    <col min="30" max="30" width="22.28515625" style="11" bestFit="1" customWidth="1"/>
    <col min="31" max="31" width="14.5703125" style="9" customWidth="1"/>
    <col min="32" max="32" width="26.85546875" style="11" bestFit="1" customWidth="1"/>
    <col min="33" max="33" width="33.5703125" bestFit="1" customWidth="1"/>
    <col min="34" max="34" width="35.28515625" bestFit="1" customWidth="1"/>
    <col min="35" max="35" width="36.85546875" style="11" bestFit="1" customWidth="1"/>
    <col min="36" max="36" width="38.5703125" style="11" bestFit="1" customWidth="1"/>
    <col min="37" max="37" width="73" style="10" customWidth="1"/>
    <col min="38" max="38" width="56.5703125" style="10" customWidth="1"/>
    <col min="39" max="39" width="35.28515625" style="10" bestFit="1" customWidth="1"/>
    <col min="40" max="40" width="14.28515625" style="9" customWidth="1"/>
    <col min="41" max="41" width="44.5703125" style="10" bestFit="1" customWidth="1"/>
    <col min="42" max="42" width="18.28515625" style="9" customWidth="1"/>
    <col min="43" max="43" width="37.7109375" style="10" bestFit="1" customWidth="1"/>
    <col min="44" max="44" width="88" style="10" customWidth="1"/>
    <col min="45" max="45" width="16.85546875" style="9" customWidth="1"/>
    <col min="46" max="46" width="255.5703125" customWidth="1"/>
  </cols>
  <sheetData>
    <row r="1" spans="1:46" s="3" customFormat="1" x14ac:dyDescent="0.25">
      <c r="A1" s="1" t="s">
        <v>483</v>
      </c>
      <c r="B1" s="2" t="s">
        <v>485</v>
      </c>
      <c r="C1" s="3" t="s">
        <v>1</v>
      </c>
      <c r="D1" s="3" t="s">
        <v>2</v>
      </c>
      <c r="E1" s="4" t="s">
        <v>474</v>
      </c>
      <c r="F1" s="4" t="s">
        <v>475</v>
      </c>
      <c r="G1" s="3" t="s">
        <v>476</v>
      </c>
      <c r="H1" s="3" t="s">
        <v>484</v>
      </c>
      <c r="I1" s="3" t="s">
        <v>3</v>
      </c>
      <c r="J1" s="5" t="s">
        <v>4</v>
      </c>
      <c r="K1" s="3" t="s">
        <v>5</v>
      </c>
      <c r="L1" s="5" t="s">
        <v>6</v>
      </c>
      <c r="M1" s="6" t="s">
        <v>7</v>
      </c>
      <c r="N1" s="3" t="s">
        <v>8</v>
      </c>
      <c r="O1" s="6" t="s">
        <v>9</v>
      </c>
      <c r="P1" s="4" t="s">
        <v>10</v>
      </c>
      <c r="Q1" s="2" t="s">
        <v>11</v>
      </c>
      <c r="R1" s="6" t="s">
        <v>12</v>
      </c>
      <c r="S1" s="3" t="s">
        <v>13</v>
      </c>
      <c r="T1" s="3" t="s">
        <v>14</v>
      </c>
      <c r="U1" s="3" t="s">
        <v>15</v>
      </c>
      <c r="V1" s="4" t="s">
        <v>16</v>
      </c>
      <c r="W1" s="3" t="s">
        <v>17</v>
      </c>
      <c r="X1" s="3" t="s">
        <v>18</v>
      </c>
      <c r="Y1" s="3" t="s">
        <v>19</v>
      </c>
      <c r="Z1" s="5" t="s">
        <v>20</v>
      </c>
      <c r="AA1" s="3" t="s">
        <v>21</v>
      </c>
      <c r="AB1" s="4" t="s">
        <v>22</v>
      </c>
      <c r="AC1" s="5" t="s">
        <v>23</v>
      </c>
      <c r="AD1" s="4" t="s">
        <v>24</v>
      </c>
      <c r="AE1" s="5" t="s">
        <v>25</v>
      </c>
      <c r="AF1" s="4" t="s">
        <v>26</v>
      </c>
      <c r="AG1" s="3" t="s">
        <v>27</v>
      </c>
      <c r="AH1" s="3" t="s">
        <v>28</v>
      </c>
      <c r="AI1" s="4" t="s">
        <v>29</v>
      </c>
      <c r="AJ1" s="4" t="s">
        <v>30</v>
      </c>
      <c r="AK1" s="2" t="s">
        <v>31</v>
      </c>
      <c r="AL1" s="7" t="s">
        <v>32</v>
      </c>
      <c r="AM1" s="2" t="s">
        <v>463</v>
      </c>
      <c r="AN1" s="5" t="s">
        <v>33</v>
      </c>
      <c r="AO1" s="2" t="s">
        <v>464</v>
      </c>
      <c r="AP1" s="5" t="s">
        <v>34</v>
      </c>
      <c r="AQ1" s="2" t="s">
        <v>35</v>
      </c>
      <c r="AR1" s="2" t="s">
        <v>36</v>
      </c>
      <c r="AS1" s="8" t="s">
        <v>37</v>
      </c>
      <c r="AT1" s="3" t="s">
        <v>38</v>
      </c>
    </row>
    <row r="2" spans="1:46" x14ac:dyDescent="0.25">
      <c r="A2" s="9">
        <v>1</v>
      </c>
      <c r="B2" s="10" t="s">
        <v>39</v>
      </c>
      <c r="C2" t="s">
        <v>40</v>
      </c>
      <c r="D2" t="s">
        <v>41</v>
      </c>
      <c r="E2" s="11">
        <v>16.5</v>
      </c>
      <c r="F2" s="11">
        <v>7.5</v>
      </c>
      <c r="G2" t="s">
        <v>42</v>
      </c>
      <c r="H2" t="s">
        <v>43</v>
      </c>
      <c r="I2" t="s">
        <v>44</v>
      </c>
      <c r="J2" s="12">
        <v>3</v>
      </c>
      <c r="K2" t="s">
        <v>45</v>
      </c>
      <c r="L2" s="13">
        <v>2</v>
      </c>
      <c r="M2" s="14" t="s">
        <v>46</v>
      </c>
      <c r="N2" t="s">
        <v>47</v>
      </c>
      <c r="O2" s="14" t="s">
        <v>48</v>
      </c>
      <c r="P2" s="15">
        <v>6</v>
      </c>
      <c r="Q2" s="16">
        <v>2000</v>
      </c>
      <c r="R2" s="14" t="s">
        <v>49</v>
      </c>
      <c r="S2" t="s">
        <v>50</v>
      </c>
      <c r="T2" t="s">
        <v>51</v>
      </c>
      <c r="U2" t="s">
        <v>48</v>
      </c>
      <c r="V2" s="11">
        <v>6</v>
      </c>
      <c r="W2" t="s">
        <v>52</v>
      </c>
      <c r="X2" t="s">
        <v>53</v>
      </c>
      <c r="Y2" t="s">
        <v>54</v>
      </c>
      <c r="Z2" s="12">
        <v>4</v>
      </c>
      <c r="AA2" t="s">
        <v>55</v>
      </c>
      <c r="AB2" s="15">
        <v>80</v>
      </c>
      <c r="AC2" s="12">
        <v>4</v>
      </c>
      <c r="AD2" s="11">
        <v>160</v>
      </c>
      <c r="AE2" s="12">
        <v>4</v>
      </c>
      <c r="AF2" s="11" t="s">
        <v>56</v>
      </c>
      <c r="AG2" s="11" t="s">
        <v>57</v>
      </c>
      <c r="AH2" s="11" t="s">
        <v>57</v>
      </c>
      <c r="AI2" s="11" t="s">
        <v>57</v>
      </c>
      <c r="AJ2" s="11" t="s">
        <v>57</v>
      </c>
      <c r="AK2" s="10" t="s">
        <v>58</v>
      </c>
      <c r="AL2" s="10" t="s">
        <v>51</v>
      </c>
      <c r="AM2" s="10" t="s">
        <v>59</v>
      </c>
      <c r="AN2" s="12">
        <v>4</v>
      </c>
      <c r="AO2" s="10" t="s">
        <v>59</v>
      </c>
      <c r="AP2" s="12">
        <v>1</v>
      </c>
      <c r="AQ2" s="10" t="s">
        <v>48</v>
      </c>
      <c r="AR2" s="10" t="s">
        <v>51</v>
      </c>
      <c r="AS2" s="17">
        <f t="shared" ref="AS2:AS33" si="0">(J2*L2*Z2*AC2*AE2*AN2*AP2)</f>
        <v>1536</v>
      </c>
      <c r="AT2" t="s">
        <v>60</v>
      </c>
    </row>
    <row r="3" spans="1:46" x14ac:dyDescent="0.25">
      <c r="A3" s="9">
        <v>2</v>
      </c>
      <c r="B3" s="10" t="s">
        <v>61</v>
      </c>
      <c r="C3" t="s">
        <v>62</v>
      </c>
      <c r="D3" t="s">
        <v>41</v>
      </c>
      <c r="E3" s="11">
        <v>16</v>
      </c>
      <c r="F3" s="11">
        <v>10</v>
      </c>
      <c r="G3" t="s">
        <v>42</v>
      </c>
      <c r="H3" t="s">
        <v>63</v>
      </c>
      <c r="I3" t="s">
        <v>64</v>
      </c>
      <c r="J3" s="12">
        <v>2</v>
      </c>
      <c r="K3" t="s">
        <v>65</v>
      </c>
      <c r="L3" s="13">
        <v>1</v>
      </c>
      <c r="M3" s="14" t="s">
        <v>46</v>
      </c>
      <c r="N3" t="s">
        <v>66</v>
      </c>
      <c r="O3" s="14" t="s">
        <v>48</v>
      </c>
      <c r="P3" s="11">
        <v>1</v>
      </c>
      <c r="Q3" s="10" t="s">
        <v>67</v>
      </c>
      <c r="R3" s="14" t="s">
        <v>49</v>
      </c>
      <c r="S3" t="s">
        <v>68</v>
      </c>
      <c r="T3" t="s">
        <v>51</v>
      </c>
      <c r="U3" t="s">
        <v>50</v>
      </c>
      <c r="V3" s="11">
        <v>0</v>
      </c>
      <c r="W3" t="s">
        <v>69</v>
      </c>
      <c r="X3" t="s">
        <v>51</v>
      </c>
      <c r="Y3" t="s">
        <v>70</v>
      </c>
      <c r="Z3" s="12">
        <v>0</v>
      </c>
      <c r="AA3" t="s">
        <v>51</v>
      </c>
      <c r="AB3" s="11">
        <v>0</v>
      </c>
      <c r="AC3" s="12">
        <v>1</v>
      </c>
      <c r="AD3" s="11">
        <v>50</v>
      </c>
      <c r="AE3" s="12">
        <v>3</v>
      </c>
      <c r="AF3" s="11" t="s">
        <v>71</v>
      </c>
      <c r="AG3" s="11" t="s">
        <v>72</v>
      </c>
      <c r="AH3" s="11" t="s">
        <v>72</v>
      </c>
      <c r="AI3" s="11" t="s">
        <v>72</v>
      </c>
      <c r="AJ3" s="11" t="s">
        <v>72</v>
      </c>
      <c r="AK3" s="10" t="s">
        <v>58</v>
      </c>
      <c r="AL3" s="10" t="s">
        <v>51</v>
      </c>
      <c r="AM3" s="10" t="s">
        <v>73</v>
      </c>
      <c r="AN3" s="12">
        <v>1</v>
      </c>
      <c r="AO3" s="10" t="s">
        <v>59</v>
      </c>
      <c r="AP3" s="12">
        <v>1</v>
      </c>
      <c r="AQ3" s="10" t="s">
        <v>50</v>
      </c>
      <c r="AR3" s="10" t="s">
        <v>74</v>
      </c>
      <c r="AS3" s="17">
        <f t="shared" si="0"/>
        <v>0</v>
      </c>
      <c r="AT3" s="10" t="s">
        <v>75</v>
      </c>
    </row>
    <row r="4" spans="1:46" x14ac:dyDescent="0.25">
      <c r="A4" s="9">
        <v>3</v>
      </c>
      <c r="B4" s="10" t="s">
        <v>76</v>
      </c>
      <c r="C4" t="s">
        <v>62</v>
      </c>
      <c r="D4" t="s">
        <v>41</v>
      </c>
      <c r="E4" s="11">
        <v>15</v>
      </c>
      <c r="F4" s="11">
        <v>12</v>
      </c>
      <c r="G4" t="s">
        <v>42</v>
      </c>
      <c r="H4" t="s">
        <v>63</v>
      </c>
      <c r="I4" t="s">
        <v>64</v>
      </c>
      <c r="J4" s="12">
        <v>2</v>
      </c>
      <c r="K4" t="s">
        <v>65</v>
      </c>
      <c r="L4" s="13">
        <v>1</v>
      </c>
      <c r="M4" s="14" t="s">
        <v>46</v>
      </c>
      <c r="N4" t="s">
        <v>66</v>
      </c>
      <c r="O4" s="14" t="s">
        <v>48</v>
      </c>
      <c r="P4" s="11" t="s">
        <v>67</v>
      </c>
      <c r="Q4" s="10" t="s">
        <v>67</v>
      </c>
      <c r="R4" s="14" t="s">
        <v>49</v>
      </c>
      <c r="S4" t="s">
        <v>50</v>
      </c>
      <c r="T4" t="s">
        <v>51</v>
      </c>
      <c r="U4" t="s">
        <v>48</v>
      </c>
      <c r="V4" s="11">
        <v>6</v>
      </c>
      <c r="W4" t="s">
        <v>69</v>
      </c>
      <c r="X4" t="s">
        <v>51</v>
      </c>
      <c r="Y4" t="s">
        <v>77</v>
      </c>
      <c r="Z4" s="12">
        <v>1</v>
      </c>
      <c r="AA4" t="s">
        <v>51</v>
      </c>
      <c r="AB4" s="11">
        <v>25</v>
      </c>
      <c r="AC4" s="12">
        <v>1</v>
      </c>
      <c r="AD4" s="11">
        <v>50</v>
      </c>
      <c r="AE4" s="12">
        <v>3</v>
      </c>
      <c r="AF4" s="11" t="s">
        <v>71</v>
      </c>
      <c r="AG4" s="11" t="s">
        <v>72</v>
      </c>
      <c r="AH4" s="11" t="s">
        <v>72</v>
      </c>
      <c r="AI4" s="11" t="s">
        <v>72</v>
      </c>
      <c r="AJ4" s="11" t="s">
        <v>72</v>
      </c>
      <c r="AK4" s="10" t="s">
        <v>58</v>
      </c>
      <c r="AL4" s="10" t="s">
        <v>51</v>
      </c>
      <c r="AM4" s="10" t="s">
        <v>73</v>
      </c>
      <c r="AN4" s="12">
        <v>1</v>
      </c>
      <c r="AO4" s="10" t="s">
        <v>59</v>
      </c>
      <c r="AP4" s="12">
        <v>1</v>
      </c>
      <c r="AQ4" s="10" t="s">
        <v>50</v>
      </c>
      <c r="AR4" s="10" t="s">
        <v>78</v>
      </c>
      <c r="AS4" s="17">
        <f t="shared" si="0"/>
        <v>6</v>
      </c>
      <c r="AT4" s="10" t="s">
        <v>79</v>
      </c>
    </row>
    <row r="5" spans="1:46" x14ac:dyDescent="0.25">
      <c r="A5" s="9">
        <v>4</v>
      </c>
      <c r="B5" s="10" t="s">
        <v>80</v>
      </c>
      <c r="C5" t="s">
        <v>62</v>
      </c>
      <c r="D5" t="s">
        <v>41</v>
      </c>
      <c r="E5" s="11">
        <v>13</v>
      </c>
      <c r="F5" s="11">
        <v>12</v>
      </c>
      <c r="G5" t="s">
        <v>42</v>
      </c>
      <c r="H5" t="s">
        <v>63</v>
      </c>
      <c r="I5" t="s">
        <v>44</v>
      </c>
      <c r="J5" s="12">
        <v>3</v>
      </c>
      <c r="K5" t="s">
        <v>65</v>
      </c>
      <c r="L5" s="13">
        <v>1</v>
      </c>
      <c r="M5" s="14" t="s">
        <v>46</v>
      </c>
      <c r="N5" t="s">
        <v>66</v>
      </c>
      <c r="O5" s="14" t="s">
        <v>48</v>
      </c>
      <c r="P5" s="11">
        <v>1</v>
      </c>
      <c r="Q5" s="10" t="s">
        <v>67</v>
      </c>
      <c r="R5" s="14" t="s">
        <v>81</v>
      </c>
      <c r="S5" t="s">
        <v>50</v>
      </c>
      <c r="T5" t="s">
        <v>51</v>
      </c>
      <c r="U5" t="s">
        <v>48</v>
      </c>
      <c r="V5" s="11">
        <v>6</v>
      </c>
      <c r="W5" t="s">
        <v>69</v>
      </c>
      <c r="X5" t="s">
        <v>51</v>
      </c>
      <c r="Y5" t="s">
        <v>70</v>
      </c>
      <c r="Z5" s="12">
        <v>0</v>
      </c>
      <c r="AA5" t="s">
        <v>51</v>
      </c>
      <c r="AB5" s="11">
        <v>0</v>
      </c>
      <c r="AC5" s="12">
        <v>1</v>
      </c>
      <c r="AD5" s="11">
        <v>30</v>
      </c>
      <c r="AE5" s="12">
        <v>3</v>
      </c>
      <c r="AF5" s="11" t="s">
        <v>82</v>
      </c>
      <c r="AG5" s="11" t="s">
        <v>72</v>
      </c>
      <c r="AH5" s="11" t="s">
        <v>72</v>
      </c>
      <c r="AI5" s="11" t="s">
        <v>72</v>
      </c>
      <c r="AJ5" s="11" t="s">
        <v>72</v>
      </c>
      <c r="AK5" s="10" t="s">
        <v>58</v>
      </c>
      <c r="AL5" s="10" t="s">
        <v>51</v>
      </c>
      <c r="AM5" s="10" t="s">
        <v>73</v>
      </c>
      <c r="AN5" s="12">
        <v>1</v>
      </c>
      <c r="AO5" s="10" t="s">
        <v>83</v>
      </c>
      <c r="AP5" s="12">
        <v>2</v>
      </c>
      <c r="AQ5" s="10" t="s">
        <v>50</v>
      </c>
      <c r="AR5" s="10" t="s">
        <v>84</v>
      </c>
      <c r="AS5" s="17">
        <f t="shared" si="0"/>
        <v>0</v>
      </c>
      <c r="AT5" s="10" t="s">
        <v>75</v>
      </c>
    </row>
    <row r="6" spans="1:46" s="19" customFormat="1" x14ac:dyDescent="0.25">
      <c r="A6" s="15">
        <v>5</v>
      </c>
      <c r="B6" s="18" t="s">
        <v>85</v>
      </c>
      <c r="C6" s="19" t="s">
        <v>62</v>
      </c>
      <c r="D6" s="19" t="s">
        <v>41</v>
      </c>
      <c r="E6" s="20">
        <v>14</v>
      </c>
      <c r="F6" s="20">
        <v>7</v>
      </c>
      <c r="G6" s="19" t="s">
        <v>42</v>
      </c>
      <c r="H6" s="19" t="s">
        <v>63</v>
      </c>
      <c r="I6" s="19" t="s">
        <v>64</v>
      </c>
      <c r="J6" s="21">
        <v>2</v>
      </c>
      <c r="K6" s="19" t="s">
        <v>65</v>
      </c>
      <c r="L6" s="21">
        <v>1</v>
      </c>
      <c r="M6" s="22" t="s">
        <v>46</v>
      </c>
      <c r="N6" s="19" t="s">
        <v>66</v>
      </c>
      <c r="O6" s="22" t="s">
        <v>50</v>
      </c>
      <c r="P6" s="20">
        <v>0</v>
      </c>
      <c r="Q6" s="18" t="s">
        <v>51</v>
      </c>
      <c r="R6" s="22" t="s">
        <v>51</v>
      </c>
      <c r="S6" s="19" t="s">
        <v>51</v>
      </c>
      <c r="T6" s="19" t="s">
        <v>51</v>
      </c>
      <c r="U6" s="19" t="s">
        <v>50</v>
      </c>
      <c r="V6" s="20">
        <v>0</v>
      </c>
      <c r="W6" s="19" t="s">
        <v>58</v>
      </c>
      <c r="X6" s="19" t="s">
        <v>51</v>
      </c>
      <c r="Y6" s="19" t="s">
        <v>58</v>
      </c>
      <c r="Z6" s="21">
        <v>0</v>
      </c>
      <c r="AA6" s="19" t="s">
        <v>51</v>
      </c>
      <c r="AB6" s="20">
        <v>0</v>
      </c>
      <c r="AC6" s="21">
        <v>1</v>
      </c>
      <c r="AD6" s="20" t="s">
        <v>51</v>
      </c>
      <c r="AE6" s="21">
        <v>0</v>
      </c>
      <c r="AF6" s="20" t="s">
        <v>51</v>
      </c>
      <c r="AG6" s="20" t="s">
        <v>51</v>
      </c>
      <c r="AH6" s="20" t="s">
        <v>51</v>
      </c>
      <c r="AI6" s="20" t="s">
        <v>51</v>
      </c>
      <c r="AJ6" s="20" t="s">
        <v>51</v>
      </c>
      <c r="AK6" s="18" t="s">
        <v>51</v>
      </c>
      <c r="AL6" s="18" t="s">
        <v>51</v>
      </c>
      <c r="AM6" s="18" t="s">
        <v>51</v>
      </c>
      <c r="AN6" s="21">
        <v>0</v>
      </c>
      <c r="AO6" s="18" t="s">
        <v>51</v>
      </c>
      <c r="AP6" s="21">
        <v>0</v>
      </c>
      <c r="AQ6" s="18" t="s">
        <v>48</v>
      </c>
      <c r="AR6" s="18" t="s">
        <v>51</v>
      </c>
      <c r="AS6" s="17">
        <f t="shared" si="0"/>
        <v>0</v>
      </c>
      <c r="AT6" s="18" t="s">
        <v>86</v>
      </c>
    </row>
    <row r="7" spans="1:46" x14ac:dyDescent="0.25">
      <c r="A7" s="9">
        <v>61</v>
      </c>
      <c r="B7" s="10" t="s">
        <v>286</v>
      </c>
      <c r="C7" t="s">
        <v>40</v>
      </c>
      <c r="D7" t="s">
        <v>41</v>
      </c>
      <c r="E7" s="11">
        <v>7</v>
      </c>
      <c r="F7" s="11">
        <v>27</v>
      </c>
      <c r="G7" t="s">
        <v>97</v>
      </c>
      <c r="H7" t="s">
        <v>287</v>
      </c>
      <c r="I7" t="s">
        <v>64</v>
      </c>
      <c r="J7" s="12">
        <v>2</v>
      </c>
      <c r="K7" t="s">
        <v>120</v>
      </c>
      <c r="L7" s="13">
        <v>3</v>
      </c>
      <c r="M7" s="14" t="s">
        <v>46</v>
      </c>
      <c r="N7" t="s">
        <v>288</v>
      </c>
      <c r="O7" s="14" t="s">
        <v>48</v>
      </c>
      <c r="P7" s="11">
        <v>1</v>
      </c>
      <c r="Q7" s="10" t="s">
        <v>67</v>
      </c>
      <c r="R7" s="14" t="s">
        <v>289</v>
      </c>
      <c r="S7" t="s">
        <v>50</v>
      </c>
      <c r="T7" t="s">
        <v>51</v>
      </c>
      <c r="U7" t="s">
        <v>48</v>
      </c>
      <c r="V7" s="11">
        <v>52</v>
      </c>
      <c r="W7" t="s">
        <v>290</v>
      </c>
      <c r="X7" t="s">
        <v>51</v>
      </c>
      <c r="Y7" t="s">
        <v>291</v>
      </c>
      <c r="Z7" s="12">
        <v>4</v>
      </c>
      <c r="AA7" t="s">
        <v>51</v>
      </c>
      <c r="AB7" s="11">
        <v>0</v>
      </c>
      <c r="AC7" s="12">
        <v>1</v>
      </c>
      <c r="AD7" s="11">
        <v>5</v>
      </c>
      <c r="AE7" s="12">
        <v>1</v>
      </c>
      <c r="AF7" s="11" t="s">
        <v>107</v>
      </c>
      <c r="AG7" s="11" t="s">
        <v>292</v>
      </c>
      <c r="AH7" s="11" t="s">
        <v>292</v>
      </c>
      <c r="AI7" s="11" t="s">
        <v>292</v>
      </c>
      <c r="AJ7" s="11" t="s">
        <v>292</v>
      </c>
      <c r="AK7" s="10" t="s">
        <v>58</v>
      </c>
      <c r="AL7" s="10" t="s">
        <v>51</v>
      </c>
      <c r="AM7" s="10" t="s">
        <v>73</v>
      </c>
      <c r="AN7" s="12">
        <v>1</v>
      </c>
      <c r="AO7" s="10" t="s">
        <v>73</v>
      </c>
      <c r="AP7" s="12">
        <v>4</v>
      </c>
      <c r="AQ7" s="10" t="s">
        <v>48</v>
      </c>
      <c r="AR7" s="10" t="s">
        <v>51</v>
      </c>
      <c r="AS7" s="17">
        <f t="shared" si="0"/>
        <v>96</v>
      </c>
      <c r="AT7" s="10" t="s">
        <v>293</v>
      </c>
    </row>
    <row r="8" spans="1:46" x14ac:dyDescent="0.25">
      <c r="A8" s="9">
        <v>75</v>
      </c>
      <c r="B8" s="10" t="s">
        <v>335</v>
      </c>
      <c r="C8" t="s">
        <v>40</v>
      </c>
      <c r="D8" t="s">
        <v>41</v>
      </c>
      <c r="E8" s="11">
        <v>7</v>
      </c>
      <c r="F8" s="11">
        <v>25</v>
      </c>
      <c r="G8" t="s">
        <v>97</v>
      </c>
      <c r="H8" t="s">
        <v>287</v>
      </c>
      <c r="I8" t="s">
        <v>64</v>
      </c>
      <c r="J8" s="12">
        <v>2</v>
      </c>
      <c r="K8" t="s">
        <v>120</v>
      </c>
      <c r="L8" s="13">
        <v>3</v>
      </c>
      <c r="M8" s="14" t="s">
        <v>46</v>
      </c>
      <c r="N8" t="s">
        <v>288</v>
      </c>
      <c r="O8" s="14" t="s">
        <v>48</v>
      </c>
      <c r="P8" s="11">
        <v>2</v>
      </c>
      <c r="Q8" s="10">
        <v>1000</v>
      </c>
      <c r="R8" s="14" t="s">
        <v>49</v>
      </c>
      <c r="S8" t="s">
        <v>50</v>
      </c>
      <c r="T8" t="s">
        <v>51</v>
      </c>
      <c r="U8" t="s">
        <v>48</v>
      </c>
      <c r="V8" s="11">
        <v>52</v>
      </c>
      <c r="W8" t="s">
        <v>336</v>
      </c>
      <c r="X8" t="s">
        <v>51</v>
      </c>
      <c r="Y8" t="s">
        <v>337</v>
      </c>
      <c r="Z8" s="12">
        <v>4</v>
      </c>
      <c r="AA8" t="s">
        <v>338</v>
      </c>
      <c r="AB8" s="11">
        <v>10</v>
      </c>
      <c r="AC8" s="12">
        <v>1</v>
      </c>
      <c r="AD8" s="11">
        <v>5</v>
      </c>
      <c r="AE8" s="12">
        <v>1</v>
      </c>
      <c r="AF8" s="11" t="s">
        <v>82</v>
      </c>
      <c r="AG8" s="11" t="s">
        <v>72</v>
      </c>
      <c r="AH8" s="11" t="s">
        <v>72</v>
      </c>
      <c r="AI8" s="11" t="s">
        <v>57</v>
      </c>
      <c r="AJ8" s="11" t="s">
        <v>102</v>
      </c>
      <c r="AK8" s="10" t="s">
        <v>313</v>
      </c>
      <c r="AL8" s="10" t="s">
        <v>51</v>
      </c>
      <c r="AM8" s="10" t="s">
        <v>73</v>
      </c>
      <c r="AN8" s="12">
        <v>1</v>
      </c>
      <c r="AO8" s="10" t="s">
        <v>73</v>
      </c>
      <c r="AP8" s="12">
        <v>4</v>
      </c>
      <c r="AQ8" s="10" t="s">
        <v>48</v>
      </c>
      <c r="AR8" s="10" t="s">
        <v>51</v>
      </c>
      <c r="AS8" s="17">
        <f t="shared" si="0"/>
        <v>96</v>
      </c>
      <c r="AT8" s="10" t="s">
        <v>339</v>
      </c>
    </row>
    <row r="9" spans="1:46" x14ac:dyDescent="0.25">
      <c r="A9" s="9">
        <v>77</v>
      </c>
      <c r="B9" s="10" t="s">
        <v>347</v>
      </c>
      <c r="C9" t="s">
        <v>40</v>
      </c>
      <c r="D9" t="s">
        <v>41</v>
      </c>
      <c r="E9" s="11">
        <v>18.5</v>
      </c>
      <c r="F9" s="11">
        <v>14</v>
      </c>
      <c r="G9" t="s">
        <v>42</v>
      </c>
      <c r="H9" t="s">
        <v>264</v>
      </c>
      <c r="I9" t="s">
        <v>64</v>
      </c>
      <c r="J9" s="12">
        <v>2</v>
      </c>
      <c r="K9" t="s">
        <v>120</v>
      </c>
      <c r="L9" s="13">
        <v>3</v>
      </c>
      <c r="M9" s="14" t="s">
        <v>46</v>
      </c>
      <c r="N9" t="s">
        <v>348</v>
      </c>
      <c r="O9" s="14" t="s">
        <v>48</v>
      </c>
      <c r="P9" s="11">
        <v>5</v>
      </c>
      <c r="Q9" s="10">
        <v>2000</v>
      </c>
      <c r="R9" s="14" t="s">
        <v>49</v>
      </c>
      <c r="S9" t="s">
        <v>68</v>
      </c>
      <c r="T9" t="s">
        <v>51</v>
      </c>
      <c r="U9" t="s">
        <v>48</v>
      </c>
      <c r="V9" s="11">
        <v>12</v>
      </c>
      <c r="W9" t="s">
        <v>114</v>
      </c>
      <c r="X9" t="s">
        <v>51</v>
      </c>
      <c r="Y9" t="s">
        <v>144</v>
      </c>
      <c r="Z9" s="21">
        <v>0</v>
      </c>
      <c r="AA9" t="s">
        <v>51</v>
      </c>
      <c r="AB9" s="11">
        <v>0</v>
      </c>
      <c r="AC9" s="12">
        <v>1</v>
      </c>
      <c r="AD9" s="11">
        <v>40</v>
      </c>
      <c r="AE9" s="12">
        <v>3</v>
      </c>
      <c r="AF9" s="11" t="s">
        <v>56</v>
      </c>
      <c r="AG9" s="11" t="s">
        <v>72</v>
      </c>
      <c r="AH9" s="11" t="s">
        <v>72</v>
      </c>
      <c r="AI9" s="11" t="s">
        <v>123</v>
      </c>
      <c r="AJ9" s="11" t="s">
        <v>123</v>
      </c>
      <c r="AK9" s="10" t="s">
        <v>173</v>
      </c>
      <c r="AL9" s="10" t="s">
        <v>349</v>
      </c>
      <c r="AM9" s="10" t="s">
        <v>94</v>
      </c>
      <c r="AN9" s="12">
        <v>2</v>
      </c>
      <c r="AO9" s="10" t="s">
        <v>73</v>
      </c>
      <c r="AP9" s="12">
        <v>4</v>
      </c>
      <c r="AQ9" s="10" t="s">
        <v>50</v>
      </c>
      <c r="AR9" s="10" t="s">
        <v>350</v>
      </c>
      <c r="AS9" s="17">
        <f t="shared" si="0"/>
        <v>0</v>
      </c>
      <c r="AT9" s="10" t="s">
        <v>351</v>
      </c>
    </row>
    <row r="10" spans="1:46" x14ac:dyDescent="0.25">
      <c r="A10" s="9">
        <v>94</v>
      </c>
      <c r="B10" s="10" t="s">
        <v>397</v>
      </c>
      <c r="C10" t="s">
        <v>40</v>
      </c>
      <c r="D10" t="s">
        <v>41</v>
      </c>
      <c r="E10" s="11">
        <v>6.8</v>
      </c>
      <c r="F10" s="11">
        <v>20</v>
      </c>
      <c r="G10" t="s">
        <v>97</v>
      </c>
      <c r="H10" t="s">
        <v>353</v>
      </c>
      <c r="I10" t="s">
        <v>44</v>
      </c>
      <c r="J10" s="12">
        <v>3</v>
      </c>
      <c r="K10" t="s">
        <v>120</v>
      </c>
      <c r="L10" s="13">
        <v>3</v>
      </c>
      <c r="M10" s="14" t="s">
        <v>46</v>
      </c>
      <c r="N10" t="s">
        <v>288</v>
      </c>
      <c r="O10" s="14" t="s">
        <v>48</v>
      </c>
      <c r="P10" s="11">
        <v>1</v>
      </c>
      <c r="Q10" s="10">
        <v>1000</v>
      </c>
      <c r="R10" s="14" t="s">
        <v>81</v>
      </c>
      <c r="S10" t="s">
        <v>50</v>
      </c>
      <c r="T10" t="s">
        <v>51</v>
      </c>
      <c r="U10" t="s">
        <v>48</v>
      </c>
      <c r="V10" s="11">
        <v>6</v>
      </c>
      <c r="W10" t="s">
        <v>290</v>
      </c>
      <c r="X10" t="s">
        <v>51</v>
      </c>
      <c r="Y10" t="s">
        <v>398</v>
      </c>
      <c r="Z10" s="12">
        <v>4</v>
      </c>
      <c r="AA10" t="s">
        <v>338</v>
      </c>
      <c r="AB10" s="11">
        <v>90</v>
      </c>
      <c r="AC10" s="12">
        <v>4</v>
      </c>
      <c r="AD10" s="11">
        <v>20</v>
      </c>
      <c r="AE10" s="12">
        <v>2</v>
      </c>
      <c r="AF10" s="11" t="s">
        <v>82</v>
      </c>
      <c r="AG10" s="11" t="s">
        <v>72</v>
      </c>
      <c r="AH10" s="11" t="s">
        <v>72</v>
      </c>
      <c r="AI10" s="11" t="s">
        <v>141</v>
      </c>
      <c r="AJ10" s="11" t="s">
        <v>399</v>
      </c>
      <c r="AK10" s="10" t="s">
        <v>215</v>
      </c>
      <c r="AL10" s="10" t="s">
        <v>51</v>
      </c>
      <c r="AM10" s="10" t="s">
        <v>73</v>
      </c>
      <c r="AN10" s="12">
        <v>1</v>
      </c>
      <c r="AO10" s="10" t="s">
        <v>59</v>
      </c>
      <c r="AP10" s="12">
        <v>1</v>
      </c>
      <c r="AQ10" s="10" t="s">
        <v>50</v>
      </c>
      <c r="AR10" s="10" t="s">
        <v>400</v>
      </c>
      <c r="AS10" s="17">
        <f t="shared" si="0"/>
        <v>288</v>
      </c>
      <c r="AT10" s="10" t="s">
        <v>401</v>
      </c>
    </row>
    <row r="11" spans="1:46" x14ac:dyDescent="0.25">
      <c r="A11" s="9">
        <v>97</v>
      </c>
      <c r="B11" s="10" t="s">
        <v>408</v>
      </c>
      <c r="C11" t="s">
        <v>40</v>
      </c>
      <c r="D11" t="s">
        <v>41</v>
      </c>
      <c r="E11" s="11">
        <v>8</v>
      </c>
      <c r="F11" s="11">
        <v>20</v>
      </c>
      <c r="G11" t="s">
        <v>97</v>
      </c>
      <c r="H11" t="s">
        <v>353</v>
      </c>
      <c r="I11" t="s">
        <v>64</v>
      </c>
      <c r="J11" s="12">
        <v>2</v>
      </c>
      <c r="K11" t="s">
        <v>139</v>
      </c>
      <c r="L11" s="13">
        <v>2</v>
      </c>
      <c r="M11" s="14" t="s">
        <v>46</v>
      </c>
      <c r="N11" t="s">
        <v>409</v>
      </c>
      <c r="O11" s="14" t="s">
        <v>48</v>
      </c>
      <c r="P11" s="11">
        <v>2</v>
      </c>
      <c r="Q11" s="10">
        <v>3700</v>
      </c>
      <c r="R11" s="14" t="s">
        <v>81</v>
      </c>
      <c r="S11" t="s">
        <v>50</v>
      </c>
      <c r="T11" t="s">
        <v>51</v>
      </c>
      <c r="U11" t="s">
        <v>48</v>
      </c>
      <c r="V11" s="11">
        <v>4</v>
      </c>
      <c r="W11" t="s">
        <v>410</v>
      </c>
      <c r="X11" t="s">
        <v>51</v>
      </c>
      <c r="Y11" t="s">
        <v>411</v>
      </c>
      <c r="Z11" s="12">
        <v>4</v>
      </c>
      <c r="AA11" t="s">
        <v>51</v>
      </c>
      <c r="AB11" s="11">
        <v>0</v>
      </c>
      <c r="AC11" s="12">
        <v>1</v>
      </c>
      <c r="AD11" s="11">
        <v>20</v>
      </c>
      <c r="AE11" s="12">
        <v>2</v>
      </c>
      <c r="AF11" s="11" t="s">
        <v>71</v>
      </c>
      <c r="AG11" s="11" t="s">
        <v>72</v>
      </c>
      <c r="AH11" s="11" t="s">
        <v>72</v>
      </c>
      <c r="AI11" s="11" t="s">
        <v>57</v>
      </c>
      <c r="AJ11" s="11" t="s">
        <v>57</v>
      </c>
      <c r="AK11" s="10" t="s">
        <v>406</v>
      </c>
      <c r="AL11" s="10" t="s">
        <v>51</v>
      </c>
      <c r="AM11" s="10" t="s">
        <v>73</v>
      </c>
      <c r="AN11" s="12">
        <v>1</v>
      </c>
      <c r="AO11" s="10" t="s">
        <v>59</v>
      </c>
      <c r="AP11" s="12">
        <v>1</v>
      </c>
      <c r="AQ11" s="10" t="s">
        <v>48</v>
      </c>
      <c r="AR11" s="10" t="s">
        <v>51</v>
      </c>
      <c r="AS11" s="17">
        <f t="shared" si="0"/>
        <v>32</v>
      </c>
      <c r="AT11" s="10" t="s">
        <v>412</v>
      </c>
    </row>
    <row r="12" spans="1:46" x14ac:dyDescent="0.25">
      <c r="A12" s="15">
        <v>99</v>
      </c>
      <c r="B12" s="16" t="s">
        <v>416</v>
      </c>
      <c r="C12" s="19" t="s">
        <v>40</v>
      </c>
      <c r="D12" s="19" t="s">
        <v>41</v>
      </c>
      <c r="E12" s="20">
        <v>4.5</v>
      </c>
      <c r="F12" s="20">
        <v>20</v>
      </c>
      <c r="G12" s="19" t="s">
        <v>97</v>
      </c>
      <c r="H12" s="19" t="s">
        <v>417</v>
      </c>
      <c r="I12" s="19" t="s">
        <v>98</v>
      </c>
      <c r="J12" s="21">
        <v>1</v>
      </c>
      <c r="K12" s="19" t="s">
        <v>65</v>
      </c>
      <c r="L12" s="21">
        <v>1</v>
      </c>
      <c r="M12" s="22" t="s">
        <v>46</v>
      </c>
      <c r="N12" s="19" t="s">
        <v>409</v>
      </c>
      <c r="O12" s="22" t="s">
        <v>48</v>
      </c>
      <c r="P12" s="20">
        <v>0</v>
      </c>
      <c r="Q12" s="18" t="s">
        <v>51</v>
      </c>
      <c r="R12" s="22" t="s">
        <v>81</v>
      </c>
      <c r="S12" s="19" t="s">
        <v>50</v>
      </c>
      <c r="T12" s="19" t="s">
        <v>51</v>
      </c>
      <c r="U12" s="19" t="s">
        <v>48</v>
      </c>
      <c r="V12" s="20">
        <v>12</v>
      </c>
      <c r="W12" s="19" t="s">
        <v>290</v>
      </c>
      <c r="X12" s="19" t="s">
        <v>51</v>
      </c>
      <c r="Y12" s="19" t="s">
        <v>418</v>
      </c>
      <c r="Z12" s="21">
        <v>4</v>
      </c>
      <c r="AA12" s="19" t="s">
        <v>51</v>
      </c>
      <c r="AB12" s="20">
        <v>10</v>
      </c>
      <c r="AC12" s="21">
        <v>1</v>
      </c>
      <c r="AD12" s="20">
        <v>20</v>
      </c>
      <c r="AE12" s="21">
        <v>2</v>
      </c>
      <c r="AF12" s="20" t="s">
        <v>71</v>
      </c>
      <c r="AG12" s="20" t="s">
        <v>72</v>
      </c>
      <c r="AH12" s="20" t="s">
        <v>181</v>
      </c>
      <c r="AI12" s="20" t="s">
        <v>181</v>
      </c>
      <c r="AJ12" s="20" t="s">
        <v>369</v>
      </c>
      <c r="AK12" s="18" t="s">
        <v>370</v>
      </c>
      <c r="AL12" s="18" t="s">
        <v>51</v>
      </c>
      <c r="AM12" s="18" t="s">
        <v>73</v>
      </c>
      <c r="AN12" s="21">
        <v>1</v>
      </c>
      <c r="AO12" s="18" t="s">
        <v>83</v>
      </c>
      <c r="AP12" s="21">
        <v>2</v>
      </c>
      <c r="AQ12" s="18" t="s">
        <v>48</v>
      </c>
      <c r="AR12" s="18" t="s">
        <v>51</v>
      </c>
      <c r="AS12" s="17">
        <f t="shared" si="0"/>
        <v>16</v>
      </c>
      <c r="AT12" s="18" t="s">
        <v>419</v>
      </c>
    </row>
    <row r="13" spans="1:46" x14ac:dyDescent="0.25">
      <c r="A13" s="9">
        <v>100</v>
      </c>
      <c r="B13" s="10" t="s">
        <v>420</v>
      </c>
      <c r="C13" t="s">
        <v>40</v>
      </c>
      <c r="D13" t="s">
        <v>41</v>
      </c>
      <c r="E13" s="11">
        <v>6.8</v>
      </c>
      <c r="F13" s="11">
        <v>24</v>
      </c>
      <c r="G13" t="s">
        <v>97</v>
      </c>
      <c r="H13" t="s">
        <v>287</v>
      </c>
      <c r="I13" t="s">
        <v>64</v>
      </c>
      <c r="J13" s="12">
        <v>2</v>
      </c>
      <c r="K13" t="s">
        <v>139</v>
      </c>
      <c r="L13" s="13">
        <v>2</v>
      </c>
      <c r="M13" s="14" t="s">
        <v>46</v>
      </c>
      <c r="N13" t="s">
        <v>421</v>
      </c>
      <c r="O13" s="14" t="s">
        <v>48</v>
      </c>
      <c r="P13" s="11">
        <v>2</v>
      </c>
      <c r="Q13" s="10">
        <v>2500</v>
      </c>
      <c r="R13" s="14" t="s">
        <v>49</v>
      </c>
      <c r="S13" t="s">
        <v>50</v>
      </c>
      <c r="T13" t="s">
        <v>51</v>
      </c>
      <c r="U13" t="s">
        <v>48</v>
      </c>
      <c r="V13" s="11">
        <v>3</v>
      </c>
      <c r="W13" t="s">
        <v>69</v>
      </c>
      <c r="X13" t="s">
        <v>51</v>
      </c>
      <c r="Y13" t="s">
        <v>411</v>
      </c>
      <c r="Z13" s="12">
        <v>4</v>
      </c>
      <c r="AA13" t="s">
        <v>51</v>
      </c>
      <c r="AB13" s="11">
        <v>10</v>
      </c>
      <c r="AC13" s="12">
        <v>1</v>
      </c>
      <c r="AD13" s="11">
        <v>10</v>
      </c>
      <c r="AE13" s="12">
        <v>2</v>
      </c>
      <c r="AF13" s="11" t="s">
        <v>82</v>
      </c>
      <c r="AG13" s="11" t="s">
        <v>219</v>
      </c>
      <c r="AH13" s="11" t="s">
        <v>422</v>
      </c>
      <c r="AI13" s="11" t="s">
        <v>369</v>
      </c>
      <c r="AJ13" s="11" t="s">
        <v>423</v>
      </c>
      <c r="AK13" s="10" t="s">
        <v>129</v>
      </c>
      <c r="AL13" s="10" t="s">
        <v>51</v>
      </c>
      <c r="AM13" s="10" t="s">
        <v>73</v>
      </c>
      <c r="AN13" s="12">
        <v>1</v>
      </c>
      <c r="AO13" s="10" t="s">
        <v>59</v>
      </c>
      <c r="AP13" s="12">
        <v>1</v>
      </c>
      <c r="AQ13" s="10" t="s">
        <v>48</v>
      </c>
      <c r="AR13" s="10" t="s">
        <v>51</v>
      </c>
      <c r="AS13" s="17">
        <f t="shared" si="0"/>
        <v>32</v>
      </c>
      <c r="AT13" s="10" t="s">
        <v>424</v>
      </c>
    </row>
    <row r="14" spans="1:46" x14ac:dyDescent="0.25">
      <c r="A14" s="9">
        <v>101</v>
      </c>
      <c r="B14" s="10" t="s">
        <v>425</v>
      </c>
      <c r="C14" t="s">
        <v>62</v>
      </c>
      <c r="D14" t="s">
        <v>41</v>
      </c>
      <c r="E14" s="11">
        <v>8.5</v>
      </c>
      <c r="F14" s="11">
        <v>30</v>
      </c>
      <c r="G14" t="s">
        <v>42</v>
      </c>
      <c r="H14" t="s">
        <v>426</v>
      </c>
      <c r="I14" t="s">
        <v>171</v>
      </c>
      <c r="J14" s="12">
        <v>4</v>
      </c>
      <c r="K14" t="s">
        <v>65</v>
      </c>
      <c r="L14" s="13">
        <v>1</v>
      </c>
      <c r="M14" s="14" t="s">
        <v>46</v>
      </c>
      <c r="N14" t="s">
        <v>427</v>
      </c>
      <c r="O14" s="14" t="s">
        <v>48</v>
      </c>
      <c r="P14" s="11">
        <v>2</v>
      </c>
      <c r="Q14" s="10">
        <v>1100</v>
      </c>
      <c r="R14" s="14" t="s">
        <v>49</v>
      </c>
      <c r="S14" t="s">
        <v>50</v>
      </c>
      <c r="T14" t="s">
        <v>51</v>
      </c>
      <c r="U14" t="s">
        <v>48</v>
      </c>
      <c r="V14" s="11">
        <v>12</v>
      </c>
      <c r="W14" t="s">
        <v>428</v>
      </c>
      <c r="X14" t="s">
        <v>51</v>
      </c>
      <c r="Y14" t="s">
        <v>110</v>
      </c>
      <c r="Z14" s="12">
        <v>3</v>
      </c>
      <c r="AA14" t="s">
        <v>51</v>
      </c>
      <c r="AB14" s="11">
        <v>5</v>
      </c>
      <c r="AC14" s="12">
        <v>1</v>
      </c>
      <c r="AD14" s="11">
        <v>20</v>
      </c>
      <c r="AE14" s="12">
        <v>2</v>
      </c>
      <c r="AF14" s="11" t="s">
        <v>71</v>
      </c>
      <c r="AG14" s="11" t="s">
        <v>72</v>
      </c>
      <c r="AH14" s="11" t="s">
        <v>72</v>
      </c>
      <c r="AI14" s="11" t="s">
        <v>181</v>
      </c>
      <c r="AJ14" s="11" t="s">
        <v>181</v>
      </c>
      <c r="AK14" s="10" t="s">
        <v>129</v>
      </c>
      <c r="AL14" s="10" t="s">
        <v>51</v>
      </c>
      <c r="AM14" s="10" t="s">
        <v>73</v>
      </c>
      <c r="AN14" s="12">
        <v>1</v>
      </c>
      <c r="AO14" s="10" t="s">
        <v>83</v>
      </c>
      <c r="AP14" s="12">
        <v>2</v>
      </c>
      <c r="AQ14" s="10" t="s">
        <v>50</v>
      </c>
      <c r="AR14" s="10" t="s">
        <v>429</v>
      </c>
      <c r="AS14" s="17">
        <f t="shared" si="0"/>
        <v>48</v>
      </c>
      <c r="AT14" s="10" t="s">
        <v>430</v>
      </c>
    </row>
    <row r="15" spans="1:46" x14ac:dyDescent="0.25">
      <c r="A15" s="9">
        <v>102</v>
      </c>
      <c r="B15" s="10" t="s">
        <v>431</v>
      </c>
      <c r="C15" t="s">
        <v>62</v>
      </c>
      <c r="D15" t="s">
        <v>41</v>
      </c>
      <c r="E15" s="9">
        <v>13</v>
      </c>
      <c r="F15" s="9">
        <v>20</v>
      </c>
      <c r="G15" t="s">
        <v>42</v>
      </c>
      <c r="H15" t="s">
        <v>426</v>
      </c>
      <c r="I15" t="s">
        <v>64</v>
      </c>
      <c r="J15" s="12">
        <v>2</v>
      </c>
      <c r="K15" t="s">
        <v>65</v>
      </c>
      <c r="L15" s="13">
        <v>1</v>
      </c>
      <c r="M15" s="14" t="s">
        <v>46</v>
      </c>
      <c r="N15" t="s">
        <v>427</v>
      </c>
      <c r="O15" s="14" t="s">
        <v>48</v>
      </c>
      <c r="P15" s="11">
        <v>6</v>
      </c>
      <c r="Q15" s="10">
        <v>1100</v>
      </c>
      <c r="R15" s="14" t="s">
        <v>49</v>
      </c>
      <c r="S15" t="s">
        <v>50</v>
      </c>
      <c r="T15" t="s">
        <v>51</v>
      </c>
      <c r="U15" t="s">
        <v>48</v>
      </c>
      <c r="V15" s="11">
        <v>12</v>
      </c>
      <c r="W15" t="s">
        <v>244</v>
      </c>
      <c r="X15" t="s">
        <v>51</v>
      </c>
      <c r="Y15" t="s">
        <v>58</v>
      </c>
      <c r="Z15" s="12">
        <v>0</v>
      </c>
      <c r="AA15" t="s">
        <v>51</v>
      </c>
      <c r="AB15" s="11">
        <v>0</v>
      </c>
      <c r="AC15" s="12">
        <v>1</v>
      </c>
      <c r="AD15" s="9" t="s">
        <v>51</v>
      </c>
      <c r="AE15" s="12">
        <v>0</v>
      </c>
      <c r="AF15" s="9" t="s">
        <v>51</v>
      </c>
      <c r="AG15" s="11" t="s">
        <v>72</v>
      </c>
      <c r="AH15" s="11" t="s">
        <v>72</v>
      </c>
      <c r="AI15" s="11" t="s">
        <v>72</v>
      </c>
      <c r="AJ15" s="11" t="s">
        <v>72</v>
      </c>
      <c r="AK15" s="10" t="s">
        <v>58</v>
      </c>
      <c r="AL15" s="10" t="s">
        <v>51</v>
      </c>
      <c r="AM15" s="10" t="s">
        <v>73</v>
      </c>
      <c r="AN15" s="12">
        <v>1</v>
      </c>
      <c r="AO15" s="10" t="s">
        <v>83</v>
      </c>
      <c r="AP15" s="12">
        <v>2</v>
      </c>
      <c r="AQ15" s="10" t="s">
        <v>50</v>
      </c>
      <c r="AR15" s="10" t="s">
        <v>429</v>
      </c>
      <c r="AS15" s="17">
        <f t="shared" si="0"/>
        <v>0</v>
      </c>
      <c r="AT15" s="10" t="s">
        <v>432</v>
      </c>
    </row>
    <row r="16" spans="1:46" x14ac:dyDescent="0.25">
      <c r="A16" s="9">
        <v>103</v>
      </c>
      <c r="B16" s="10" t="s">
        <v>433</v>
      </c>
      <c r="C16" t="s">
        <v>62</v>
      </c>
      <c r="D16" t="s">
        <v>41</v>
      </c>
      <c r="E16" s="11">
        <v>8.5</v>
      </c>
      <c r="F16" s="11">
        <v>30</v>
      </c>
      <c r="G16" t="s">
        <v>42</v>
      </c>
      <c r="H16" t="s">
        <v>426</v>
      </c>
      <c r="I16" t="s">
        <v>171</v>
      </c>
      <c r="J16" s="12">
        <v>4</v>
      </c>
      <c r="K16" t="s">
        <v>65</v>
      </c>
      <c r="L16" s="13">
        <v>1</v>
      </c>
      <c r="M16" s="14" t="s">
        <v>46</v>
      </c>
      <c r="N16" t="s">
        <v>427</v>
      </c>
      <c r="O16" s="14" t="s">
        <v>48</v>
      </c>
      <c r="P16" s="11">
        <v>2</v>
      </c>
      <c r="Q16" s="10">
        <v>1100</v>
      </c>
      <c r="R16" s="14" t="s">
        <v>49</v>
      </c>
      <c r="S16" t="s">
        <v>50</v>
      </c>
      <c r="T16" t="s">
        <v>51</v>
      </c>
      <c r="U16" t="s">
        <v>48</v>
      </c>
      <c r="V16" s="11">
        <v>12</v>
      </c>
      <c r="W16" t="s">
        <v>428</v>
      </c>
      <c r="X16" t="s">
        <v>51</v>
      </c>
      <c r="Y16" t="s">
        <v>434</v>
      </c>
      <c r="Z16" s="12">
        <v>4</v>
      </c>
      <c r="AA16" t="s">
        <v>51</v>
      </c>
      <c r="AB16" s="11">
        <v>5</v>
      </c>
      <c r="AC16" s="12">
        <v>1</v>
      </c>
      <c r="AD16" s="11">
        <v>20</v>
      </c>
      <c r="AE16" s="12">
        <v>2</v>
      </c>
      <c r="AF16" s="11" t="s">
        <v>71</v>
      </c>
      <c r="AG16" s="11" t="s">
        <v>72</v>
      </c>
      <c r="AH16" s="11" t="s">
        <v>72</v>
      </c>
      <c r="AI16" s="11" t="s">
        <v>181</v>
      </c>
      <c r="AJ16" s="11" t="s">
        <v>57</v>
      </c>
      <c r="AK16" s="10" t="s">
        <v>129</v>
      </c>
      <c r="AL16" s="10" t="s">
        <v>51</v>
      </c>
      <c r="AM16" s="10" t="s">
        <v>73</v>
      </c>
      <c r="AN16" s="12">
        <v>1</v>
      </c>
      <c r="AO16" s="10" t="s">
        <v>83</v>
      </c>
      <c r="AP16" s="12">
        <v>2</v>
      </c>
      <c r="AQ16" s="10" t="s">
        <v>50</v>
      </c>
      <c r="AR16" s="10" t="s">
        <v>429</v>
      </c>
      <c r="AS16" s="17">
        <f t="shared" si="0"/>
        <v>64</v>
      </c>
      <c r="AT16" s="10" t="s">
        <v>430</v>
      </c>
    </row>
    <row r="17" spans="1:46" s="19" customFormat="1" x14ac:dyDescent="0.25">
      <c r="A17" s="9">
        <v>104</v>
      </c>
      <c r="B17" s="10" t="s">
        <v>435</v>
      </c>
      <c r="C17" t="s">
        <v>40</v>
      </c>
      <c r="D17" t="s">
        <v>41</v>
      </c>
      <c r="E17" s="11">
        <v>12.6</v>
      </c>
      <c r="F17" s="11">
        <v>23</v>
      </c>
      <c r="G17" t="s">
        <v>42</v>
      </c>
      <c r="H17" t="s">
        <v>43</v>
      </c>
      <c r="I17" t="s">
        <v>171</v>
      </c>
      <c r="J17" s="12">
        <v>4</v>
      </c>
      <c r="K17" t="s">
        <v>139</v>
      </c>
      <c r="L17" s="13">
        <v>2</v>
      </c>
      <c r="M17" s="14" t="s">
        <v>46</v>
      </c>
      <c r="N17" t="s">
        <v>436</v>
      </c>
      <c r="O17" s="14" t="s">
        <v>48</v>
      </c>
      <c r="P17" s="11">
        <v>1</v>
      </c>
      <c r="Q17" s="10" t="s">
        <v>67</v>
      </c>
      <c r="R17" s="14" t="s">
        <v>81</v>
      </c>
      <c r="S17" t="s">
        <v>50</v>
      </c>
      <c r="T17" t="s">
        <v>51</v>
      </c>
      <c r="U17" t="s">
        <v>50</v>
      </c>
      <c r="V17" s="11">
        <v>0</v>
      </c>
      <c r="W17" t="s">
        <v>58</v>
      </c>
      <c r="X17" t="s">
        <v>51</v>
      </c>
      <c r="Y17" t="s">
        <v>58</v>
      </c>
      <c r="Z17" s="12">
        <v>0</v>
      </c>
      <c r="AA17" t="s">
        <v>51</v>
      </c>
      <c r="AB17" s="11">
        <v>0</v>
      </c>
      <c r="AC17" s="12">
        <v>1</v>
      </c>
      <c r="AD17" s="9" t="s">
        <v>51</v>
      </c>
      <c r="AE17" s="12">
        <v>0</v>
      </c>
      <c r="AF17" s="9" t="s">
        <v>51</v>
      </c>
      <c r="AG17" s="11" t="s">
        <v>72</v>
      </c>
      <c r="AH17" s="11" t="s">
        <v>72</v>
      </c>
      <c r="AI17" s="11" t="s">
        <v>72</v>
      </c>
      <c r="AJ17" s="11" t="s">
        <v>72</v>
      </c>
      <c r="AK17" s="10" t="s">
        <v>58</v>
      </c>
      <c r="AL17" s="10" t="s">
        <v>51</v>
      </c>
      <c r="AM17" s="10" t="s">
        <v>73</v>
      </c>
      <c r="AN17" s="12">
        <v>1</v>
      </c>
      <c r="AO17" s="10" t="s">
        <v>59</v>
      </c>
      <c r="AP17" s="12">
        <v>1</v>
      </c>
      <c r="AQ17" s="10" t="s">
        <v>48</v>
      </c>
      <c r="AR17" s="10" t="s">
        <v>51</v>
      </c>
      <c r="AS17" s="17">
        <f t="shared" si="0"/>
        <v>0</v>
      </c>
      <c r="AT17" s="10" t="s">
        <v>437</v>
      </c>
    </row>
    <row r="18" spans="1:46" x14ac:dyDescent="0.25">
      <c r="A18" s="9">
        <v>105</v>
      </c>
      <c r="B18" s="10" t="s">
        <v>438</v>
      </c>
      <c r="C18" t="s">
        <v>40</v>
      </c>
      <c r="D18" t="s">
        <v>41</v>
      </c>
      <c r="E18" s="11">
        <v>22.7</v>
      </c>
      <c r="F18" s="11">
        <v>8</v>
      </c>
      <c r="G18" t="s">
        <v>42</v>
      </c>
      <c r="H18" t="s">
        <v>43</v>
      </c>
      <c r="I18" t="s">
        <v>171</v>
      </c>
      <c r="J18" s="12">
        <v>4</v>
      </c>
      <c r="K18" t="s">
        <v>65</v>
      </c>
      <c r="L18" s="13">
        <v>1</v>
      </c>
      <c r="M18" s="14" t="s">
        <v>46</v>
      </c>
      <c r="N18" t="s">
        <v>439</v>
      </c>
      <c r="O18" s="14" t="s">
        <v>48</v>
      </c>
      <c r="P18" s="11">
        <v>2</v>
      </c>
      <c r="Q18" s="10">
        <v>5280</v>
      </c>
      <c r="R18" s="14" t="s">
        <v>81</v>
      </c>
      <c r="S18" t="s">
        <v>50</v>
      </c>
      <c r="T18" t="s">
        <v>51</v>
      </c>
      <c r="U18" t="s">
        <v>48</v>
      </c>
      <c r="V18" s="11">
        <v>1</v>
      </c>
      <c r="W18" t="s">
        <v>440</v>
      </c>
      <c r="X18" t="s">
        <v>51</v>
      </c>
      <c r="Y18" t="s">
        <v>441</v>
      </c>
      <c r="Z18" s="12">
        <v>0</v>
      </c>
      <c r="AA18" t="s">
        <v>442</v>
      </c>
      <c r="AB18" s="11">
        <v>0</v>
      </c>
      <c r="AC18" s="12">
        <v>1</v>
      </c>
      <c r="AD18" s="11">
        <v>100</v>
      </c>
      <c r="AE18" s="12">
        <v>4</v>
      </c>
      <c r="AF18" s="11" t="s">
        <v>56</v>
      </c>
      <c r="AG18" s="11" t="s">
        <v>72</v>
      </c>
      <c r="AH18" s="11" t="s">
        <v>72</v>
      </c>
      <c r="AI18" s="11" t="s">
        <v>72</v>
      </c>
      <c r="AJ18" s="11" t="s">
        <v>72</v>
      </c>
      <c r="AK18" s="10" t="s">
        <v>58</v>
      </c>
      <c r="AL18" s="10" t="s">
        <v>51</v>
      </c>
      <c r="AM18" s="10" t="s">
        <v>73</v>
      </c>
      <c r="AN18" s="12">
        <v>1</v>
      </c>
      <c r="AO18" s="10" t="s">
        <v>59</v>
      </c>
      <c r="AP18" s="12">
        <v>1</v>
      </c>
      <c r="AQ18" s="10" t="s">
        <v>48</v>
      </c>
      <c r="AR18" s="10" t="s">
        <v>51</v>
      </c>
      <c r="AS18" s="17">
        <f t="shared" si="0"/>
        <v>0</v>
      </c>
      <c r="AT18" s="10" t="s">
        <v>443</v>
      </c>
    </row>
    <row r="19" spans="1:46" x14ac:dyDescent="0.25">
      <c r="A19" s="9">
        <v>106</v>
      </c>
      <c r="B19" s="10" t="s">
        <v>444</v>
      </c>
      <c r="C19" t="s">
        <v>40</v>
      </c>
      <c r="D19" t="s">
        <v>41</v>
      </c>
      <c r="E19" s="11">
        <v>22.7</v>
      </c>
      <c r="F19" s="11">
        <v>8</v>
      </c>
      <c r="G19" t="s">
        <v>42</v>
      </c>
      <c r="H19" t="s">
        <v>43</v>
      </c>
      <c r="I19" t="s">
        <v>171</v>
      </c>
      <c r="J19" s="12">
        <v>4</v>
      </c>
      <c r="K19" t="s">
        <v>65</v>
      </c>
      <c r="L19" s="13">
        <v>1</v>
      </c>
      <c r="M19" s="14" t="s">
        <v>46</v>
      </c>
      <c r="N19" t="s">
        <v>439</v>
      </c>
      <c r="O19" s="14" t="s">
        <v>48</v>
      </c>
      <c r="P19" s="11">
        <v>2</v>
      </c>
      <c r="Q19" s="10">
        <v>5280</v>
      </c>
      <c r="R19" s="14" t="s">
        <v>81</v>
      </c>
      <c r="S19" t="s">
        <v>50</v>
      </c>
      <c r="T19" t="s">
        <v>51</v>
      </c>
      <c r="U19" t="s">
        <v>48</v>
      </c>
      <c r="V19" s="11">
        <v>1</v>
      </c>
      <c r="W19" t="s">
        <v>440</v>
      </c>
      <c r="X19" t="s">
        <v>51</v>
      </c>
      <c r="Y19" t="s">
        <v>441</v>
      </c>
      <c r="Z19" s="12">
        <v>0</v>
      </c>
      <c r="AA19" t="s">
        <v>442</v>
      </c>
      <c r="AB19" s="11">
        <v>0</v>
      </c>
      <c r="AC19" s="12">
        <v>1</v>
      </c>
      <c r="AD19" s="11">
        <v>100</v>
      </c>
      <c r="AE19" s="12">
        <v>4</v>
      </c>
      <c r="AF19" s="11" t="s">
        <v>56</v>
      </c>
      <c r="AG19" s="11" t="s">
        <v>72</v>
      </c>
      <c r="AH19" s="11" t="s">
        <v>72</v>
      </c>
      <c r="AI19" s="11" t="s">
        <v>72</v>
      </c>
      <c r="AJ19" s="11" t="s">
        <v>72</v>
      </c>
      <c r="AK19" s="10" t="s">
        <v>58</v>
      </c>
      <c r="AL19" s="10" t="s">
        <v>51</v>
      </c>
      <c r="AM19" s="10" t="s">
        <v>73</v>
      </c>
      <c r="AN19" s="12">
        <v>1</v>
      </c>
      <c r="AO19" s="10" t="s">
        <v>59</v>
      </c>
      <c r="AP19" s="12">
        <v>1</v>
      </c>
      <c r="AQ19" s="10" t="s">
        <v>48</v>
      </c>
      <c r="AR19" s="10" t="s">
        <v>51</v>
      </c>
      <c r="AS19" s="17">
        <f t="shared" si="0"/>
        <v>0</v>
      </c>
      <c r="AT19" s="10" t="s">
        <v>443</v>
      </c>
    </row>
    <row r="20" spans="1:46" x14ac:dyDescent="0.25">
      <c r="A20" s="9">
        <v>107</v>
      </c>
      <c r="B20" s="10" t="s">
        <v>445</v>
      </c>
      <c r="C20" t="s">
        <v>40</v>
      </c>
      <c r="D20" t="s">
        <v>41</v>
      </c>
      <c r="E20" s="11">
        <v>8.5</v>
      </c>
      <c r="F20" s="11">
        <v>20</v>
      </c>
      <c r="G20" t="s">
        <v>42</v>
      </c>
      <c r="H20" t="s">
        <v>264</v>
      </c>
      <c r="I20" t="s">
        <v>171</v>
      </c>
      <c r="J20" s="12">
        <v>4</v>
      </c>
      <c r="K20" t="s">
        <v>65</v>
      </c>
      <c r="L20" s="13">
        <v>1</v>
      </c>
      <c r="M20" s="14" t="s">
        <v>46</v>
      </c>
      <c r="N20" t="s">
        <v>446</v>
      </c>
      <c r="O20" s="14" t="s">
        <v>48</v>
      </c>
      <c r="P20" s="11">
        <v>2</v>
      </c>
      <c r="Q20" s="10" t="s">
        <v>67</v>
      </c>
      <c r="R20" s="14" t="s">
        <v>49</v>
      </c>
      <c r="S20" t="s">
        <v>50</v>
      </c>
      <c r="T20" t="s">
        <v>51</v>
      </c>
      <c r="U20" t="s">
        <v>48</v>
      </c>
      <c r="V20" s="11">
        <v>12</v>
      </c>
      <c r="W20" t="s">
        <v>114</v>
      </c>
      <c r="X20" t="s">
        <v>51</v>
      </c>
      <c r="Y20" t="s">
        <v>144</v>
      </c>
      <c r="Z20" s="12">
        <v>0</v>
      </c>
      <c r="AA20" t="s">
        <v>51</v>
      </c>
      <c r="AB20" s="11">
        <v>0</v>
      </c>
      <c r="AC20" s="12">
        <v>1</v>
      </c>
      <c r="AD20" s="11">
        <v>100</v>
      </c>
      <c r="AE20" s="12">
        <v>4</v>
      </c>
      <c r="AF20" s="11" t="s">
        <v>107</v>
      </c>
      <c r="AG20" s="11" t="s">
        <v>447</v>
      </c>
      <c r="AH20" s="11" t="s">
        <v>447</v>
      </c>
      <c r="AI20" s="11" t="s">
        <v>447</v>
      </c>
      <c r="AJ20" s="11" t="s">
        <v>447</v>
      </c>
      <c r="AK20" s="10" t="s">
        <v>129</v>
      </c>
      <c r="AL20" s="10" t="s">
        <v>51</v>
      </c>
      <c r="AM20" s="10" t="s">
        <v>59</v>
      </c>
      <c r="AN20" s="12">
        <v>4</v>
      </c>
      <c r="AO20" s="10" t="s">
        <v>59</v>
      </c>
      <c r="AP20" s="12">
        <v>1</v>
      </c>
      <c r="AQ20" s="10" t="s">
        <v>48</v>
      </c>
      <c r="AR20" s="10" t="s">
        <v>51</v>
      </c>
      <c r="AS20" s="17">
        <f t="shared" si="0"/>
        <v>0</v>
      </c>
      <c r="AT20" s="10" t="s">
        <v>448</v>
      </c>
    </row>
    <row r="21" spans="1:46" x14ac:dyDescent="0.25">
      <c r="A21" s="9">
        <v>108</v>
      </c>
      <c r="B21" s="10" t="s">
        <v>449</v>
      </c>
      <c r="C21" t="s">
        <v>40</v>
      </c>
      <c r="D21" t="s">
        <v>41</v>
      </c>
      <c r="E21" s="11">
        <v>12.4</v>
      </c>
      <c r="F21" s="11">
        <v>15</v>
      </c>
      <c r="G21" t="s">
        <v>42</v>
      </c>
      <c r="H21" t="s">
        <v>450</v>
      </c>
      <c r="I21" t="s">
        <v>44</v>
      </c>
      <c r="J21" s="12">
        <v>3</v>
      </c>
      <c r="K21" t="s">
        <v>451</v>
      </c>
      <c r="L21" s="13">
        <v>2</v>
      </c>
      <c r="M21" s="14" t="s">
        <v>46</v>
      </c>
      <c r="N21" t="s">
        <v>452</v>
      </c>
      <c r="O21" s="14" t="s">
        <v>48</v>
      </c>
      <c r="P21" s="11">
        <v>3</v>
      </c>
      <c r="Q21" s="10" t="s">
        <v>67</v>
      </c>
      <c r="R21" s="14" t="s">
        <v>49</v>
      </c>
      <c r="S21" t="s">
        <v>149</v>
      </c>
      <c r="T21" t="s">
        <v>51</v>
      </c>
      <c r="U21" t="s">
        <v>50</v>
      </c>
      <c r="V21" s="11">
        <v>0</v>
      </c>
      <c r="W21" t="s">
        <v>336</v>
      </c>
      <c r="X21" t="s">
        <v>51</v>
      </c>
      <c r="Y21" t="s">
        <v>453</v>
      </c>
      <c r="Z21" s="12">
        <v>4</v>
      </c>
      <c r="AA21" t="s">
        <v>51</v>
      </c>
      <c r="AB21" s="11">
        <v>0</v>
      </c>
      <c r="AC21" s="12">
        <v>1</v>
      </c>
      <c r="AD21" s="11">
        <v>5</v>
      </c>
      <c r="AE21" s="12">
        <v>1</v>
      </c>
      <c r="AF21" s="11" t="s">
        <v>82</v>
      </c>
      <c r="AG21" s="11" t="s">
        <v>72</v>
      </c>
      <c r="AH21" s="11" t="s">
        <v>72</v>
      </c>
      <c r="AI21" s="11" t="s">
        <v>454</v>
      </c>
      <c r="AJ21" s="11" t="s">
        <v>454</v>
      </c>
      <c r="AK21" s="10" t="s">
        <v>58</v>
      </c>
      <c r="AL21" s="10" t="s">
        <v>51</v>
      </c>
      <c r="AM21" s="10" t="s">
        <v>59</v>
      </c>
      <c r="AN21" s="12">
        <v>4</v>
      </c>
      <c r="AO21" s="10" t="s">
        <v>59</v>
      </c>
      <c r="AP21" s="12">
        <v>1</v>
      </c>
      <c r="AQ21" s="10" t="s">
        <v>50</v>
      </c>
      <c r="AR21" s="10" t="s">
        <v>455</v>
      </c>
      <c r="AS21" s="17">
        <f t="shared" si="0"/>
        <v>96</v>
      </c>
      <c r="AT21" s="10" t="s">
        <v>456</v>
      </c>
    </row>
    <row r="22" spans="1:46" x14ac:dyDescent="0.25">
      <c r="A22" s="9">
        <v>73</v>
      </c>
      <c r="B22" s="10" t="s">
        <v>330</v>
      </c>
      <c r="C22" t="s">
        <v>40</v>
      </c>
      <c r="D22" t="s">
        <v>118</v>
      </c>
      <c r="E22" s="11">
        <v>11</v>
      </c>
      <c r="F22" s="11">
        <v>7</v>
      </c>
      <c r="G22" t="s">
        <v>42</v>
      </c>
      <c r="H22" t="s">
        <v>305</v>
      </c>
      <c r="I22" t="s">
        <v>171</v>
      </c>
      <c r="J22" s="12">
        <v>4</v>
      </c>
      <c r="K22" t="s">
        <v>120</v>
      </c>
      <c r="L22" s="13">
        <v>3</v>
      </c>
      <c r="M22" s="14" t="s">
        <v>173</v>
      </c>
      <c r="N22" t="s">
        <v>331</v>
      </c>
      <c r="O22" s="14" t="s">
        <v>48</v>
      </c>
      <c r="P22" s="11">
        <v>2</v>
      </c>
      <c r="Q22" s="10">
        <v>1500</v>
      </c>
      <c r="R22" s="14" t="s">
        <v>49</v>
      </c>
      <c r="S22" t="s">
        <v>50</v>
      </c>
      <c r="T22" t="s">
        <v>51</v>
      </c>
      <c r="U22" t="s">
        <v>48</v>
      </c>
      <c r="V22" s="11">
        <v>6</v>
      </c>
      <c r="W22" t="s">
        <v>69</v>
      </c>
      <c r="X22" t="s">
        <v>51</v>
      </c>
      <c r="Y22" t="s">
        <v>115</v>
      </c>
      <c r="Z22" s="12">
        <v>2</v>
      </c>
      <c r="AA22" t="s">
        <v>51</v>
      </c>
      <c r="AB22" s="11">
        <v>10</v>
      </c>
      <c r="AC22" s="12">
        <v>1</v>
      </c>
      <c r="AD22" s="11">
        <v>10</v>
      </c>
      <c r="AE22" s="12">
        <v>2</v>
      </c>
      <c r="AF22" s="11" t="s">
        <v>107</v>
      </c>
      <c r="AG22" s="11" t="s">
        <v>72</v>
      </c>
      <c r="AH22" s="11" t="s">
        <v>141</v>
      </c>
      <c r="AI22" s="11" t="s">
        <v>72</v>
      </c>
      <c r="AJ22" s="11" t="s">
        <v>141</v>
      </c>
      <c r="AK22" s="10" t="s">
        <v>58</v>
      </c>
      <c r="AL22" s="10" t="s">
        <v>51</v>
      </c>
      <c r="AM22" s="10" t="s">
        <v>94</v>
      </c>
      <c r="AN22" s="12">
        <v>2</v>
      </c>
      <c r="AO22" s="10" t="s">
        <v>83</v>
      </c>
      <c r="AP22" s="12">
        <v>2</v>
      </c>
      <c r="AQ22" s="10" t="s">
        <v>48</v>
      </c>
      <c r="AR22" s="10" t="s">
        <v>51</v>
      </c>
      <c r="AS22" s="17">
        <f t="shared" si="0"/>
        <v>192</v>
      </c>
      <c r="AT22" s="10" t="s">
        <v>332</v>
      </c>
    </row>
    <row r="23" spans="1:46" x14ac:dyDescent="0.25">
      <c r="A23" s="9">
        <v>74</v>
      </c>
      <c r="B23" s="10" t="s">
        <v>333</v>
      </c>
      <c r="C23" t="s">
        <v>40</v>
      </c>
      <c r="D23" t="s">
        <v>118</v>
      </c>
      <c r="E23" s="11">
        <v>16</v>
      </c>
      <c r="F23" s="11">
        <v>8</v>
      </c>
      <c r="G23" t="s">
        <v>42</v>
      </c>
      <c r="H23" t="s">
        <v>305</v>
      </c>
      <c r="I23" t="s">
        <v>171</v>
      </c>
      <c r="J23" s="12">
        <v>4</v>
      </c>
      <c r="K23" t="s">
        <v>172</v>
      </c>
      <c r="L23" s="13">
        <v>4</v>
      </c>
      <c r="M23" s="14" t="s">
        <v>173</v>
      </c>
      <c r="N23" t="s">
        <v>331</v>
      </c>
      <c r="O23" s="14" t="s">
        <v>48</v>
      </c>
      <c r="P23" s="11">
        <v>3</v>
      </c>
      <c r="Q23" s="10">
        <v>2000</v>
      </c>
      <c r="R23" s="14" t="s">
        <v>49</v>
      </c>
      <c r="S23" t="s">
        <v>68</v>
      </c>
      <c r="T23" t="s">
        <v>51</v>
      </c>
      <c r="U23" t="s">
        <v>48</v>
      </c>
      <c r="V23" s="11">
        <v>12</v>
      </c>
      <c r="W23" t="s">
        <v>69</v>
      </c>
      <c r="X23" t="s">
        <v>51</v>
      </c>
      <c r="Y23" t="s">
        <v>150</v>
      </c>
      <c r="Z23" s="12">
        <v>1</v>
      </c>
      <c r="AA23" t="s">
        <v>51</v>
      </c>
      <c r="AB23" s="11">
        <v>10</v>
      </c>
      <c r="AC23" s="12">
        <v>1</v>
      </c>
      <c r="AD23" s="11">
        <v>40</v>
      </c>
      <c r="AE23" s="12">
        <v>3</v>
      </c>
      <c r="AF23" s="11" t="s">
        <v>82</v>
      </c>
      <c r="AG23" s="11" t="s">
        <v>123</v>
      </c>
      <c r="AH23" s="11" t="s">
        <v>256</v>
      </c>
      <c r="AI23" s="11" t="s">
        <v>123</v>
      </c>
      <c r="AJ23" s="11" t="s">
        <v>256</v>
      </c>
      <c r="AK23" s="10" t="s">
        <v>58</v>
      </c>
      <c r="AL23" s="10" t="s">
        <v>51</v>
      </c>
      <c r="AM23" s="10" t="s">
        <v>83</v>
      </c>
      <c r="AN23" s="12">
        <v>3</v>
      </c>
      <c r="AO23" s="10" t="s">
        <v>73</v>
      </c>
      <c r="AP23" s="12">
        <v>4</v>
      </c>
      <c r="AQ23" s="10" t="s">
        <v>48</v>
      </c>
      <c r="AR23" s="10" t="s">
        <v>51</v>
      </c>
      <c r="AS23" s="17">
        <f t="shared" si="0"/>
        <v>576</v>
      </c>
      <c r="AT23" s="10" t="s">
        <v>334</v>
      </c>
    </row>
    <row r="24" spans="1:46" x14ac:dyDescent="0.25">
      <c r="A24" s="9">
        <v>76</v>
      </c>
      <c r="B24" s="10" t="s">
        <v>340</v>
      </c>
      <c r="C24" t="s">
        <v>40</v>
      </c>
      <c r="D24" t="s">
        <v>118</v>
      </c>
      <c r="E24" s="11">
        <v>11.5</v>
      </c>
      <c r="F24" s="11">
        <v>5</v>
      </c>
      <c r="G24" t="s">
        <v>42</v>
      </c>
      <c r="H24" t="s">
        <v>341</v>
      </c>
      <c r="I24" t="s">
        <v>171</v>
      </c>
      <c r="J24" s="12">
        <v>4</v>
      </c>
      <c r="K24" t="s">
        <v>120</v>
      </c>
      <c r="L24" s="13">
        <v>3</v>
      </c>
      <c r="M24" s="14" t="s">
        <v>173</v>
      </c>
      <c r="N24" t="s">
        <v>331</v>
      </c>
      <c r="O24" s="14" t="s">
        <v>48</v>
      </c>
      <c r="P24" s="11">
        <v>1</v>
      </c>
      <c r="Q24" s="10">
        <v>1600</v>
      </c>
      <c r="R24" s="14" t="s">
        <v>49</v>
      </c>
      <c r="S24" t="s">
        <v>50</v>
      </c>
      <c r="T24" t="s">
        <v>51</v>
      </c>
      <c r="U24" t="s">
        <v>48</v>
      </c>
      <c r="V24" s="11">
        <v>10</v>
      </c>
      <c r="W24" t="s">
        <v>342</v>
      </c>
      <c r="X24" t="s">
        <v>51</v>
      </c>
      <c r="Y24" t="s">
        <v>77</v>
      </c>
      <c r="Z24" s="12">
        <v>1</v>
      </c>
      <c r="AA24" t="s">
        <v>51</v>
      </c>
      <c r="AB24" s="11">
        <v>90</v>
      </c>
      <c r="AC24" s="12">
        <v>4</v>
      </c>
      <c r="AD24" s="11">
        <v>5</v>
      </c>
      <c r="AE24" s="12">
        <v>1</v>
      </c>
      <c r="AF24" s="11" t="s">
        <v>71</v>
      </c>
      <c r="AG24" s="11" t="s">
        <v>123</v>
      </c>
      <c r="AH24" s="11" t="s">
        <v>281</v>
      </c>
      <c r="AI24" s="11" t="s">
        <v>123</v>
      </c>
      <c r="AJ24" s="11" t="s">
        <v>281</v>
      </c>
      <c r="AK24" s="10" t="s">
        <v>343</v>
      </c>
      <c r="AL24" s="10" t="s">
        <v>344</v>
      </c>
      <c r="AM24" s="10" t="s">
        <v>94</v>
      </c>
      <c r="AN24" s="12">
        <v>2</v>
      </c>
      <c r="AO24" s="10" t="s">
        <v>83</v>
      </c>
      <c r="AP24" s="12">
        <v>2</v>
      </c>
      <c r="AQ24" s="10" t="s">
        <v>50</v>
      </c>
      <c r="AR24" s="10" t="s">
        <v>345</v>
      </c>
      <c r="AS24" s="17">
        <f t="shared" si="0"/>
        <v>192</v>
      </c>
      <c r="AT24" s="10" t="s">
        <v>346</v>
      </c>
    </row>
    <row r="25" spans="1:46" x14ac:dyDescent="0.25">
      <c r="A25" s="9">
        <v>89</v>
      </c>
      <c r="B25" s="10" t="s">
        <v>384</v>
      </c>
      <c r="C25" t="s">
        <v>40</v>
      </c>
      <c r="D25" t="s">
        <v>118</v>
      </c>
      <c r="E25" s="11">
        <v>12.2</v>
      </c>
      <c r="F25" s="11">
        <v>6</v>
      </c>
      <c r="G25" t="s">
        <v>42</v>
      </c>
      <c r="H25" t="s">
        <v>264</v>
      </c>
      <c r="I25" t="s">
        <v>171</v>
      </c>
      <c r="J25" s="12">
        <v>4</v>
      </c>
      <c r="K25" t="s">
        <v>120</v>
      </c>
      <c r="L25" s="13">
        <v>3</v>
      </c>
      <c r="M25" s="14" t="s">
        <v>173</v>
      </c>
      <c r="N25" t="s">
        <v>331</v>
      </c>
      <c r="O25" s="14" t="s">
        <v>48</v>
      </c>
      <c r="P25" s="11">
        <v>4</v>
      </c>
      <c r="Q25" s="10" t="s">
        <v>67</v>
      </c>
      <c r="R25" s="14" t="s">
        <v>49</v>
      </c>
      <c r="S25" t="s">
        <v>50</v>
      </c>
      <c r="T25" t="s">
        <v>51</v>
      </c>
      <c r="U25" t="s">
        <v>50</v>
      </c>
      <c r="V25" s="11">
        <v>0</v>
      </c>
      <c r="W25" t="s">
        <v>69</v>
      </c>
      <c r="X25" t="s">
        <v>51</v>
      </c>
      <c r="Y25" t="s">
        <v>150</v>
      </c>
      <c r="Z25" s="12">
        <v>1</v>
      </c>
      <c r="AA25" t="s">
        <v>51</v>
      </c>
      <c r="AB25" s="11">
        <v>0</v>
      </c>
      <c r="AC25" s="12">
        <v>1</v>
      </c>
      <c r="AD25" s="11">
        <v>30</v>
      </c>
      <c r="AE25" s="12">
        <v>3</v>
      </c>
      <c r="AF25" s="11" t="s">
        <v>56</v>
      </c>
      <c r="AG25" s="11" t="s">
        <v>259</v>
      </c>
      <c r="AH25" s="11" t="s">
        <v>281</v>
      </c>
      <c r="AI25" s="11" t="s">
        <v>72</v>
      </c>
      <c r="AJ25" s="11" t="s">
        <v>72</v>
      </c>
      <c r="AK25" s="10" t="s">
        <v>58</v>
      </c>
      <c r="AL25" s="10" t="s">
        <v>51</v>
      </c>
      <c r="AM25" s="10" t="s">
        <v>59</v>
      </c>
      <c r="AN25" s="12">
        <v>4</v>
      </c>
      <c r="AO25" s="10" t="s">
        <v>59</v>
      </c>
      <c r="AP25" s="12">
        <v>1</v>
      </c>
      <c r="AQ25" s="10" t="s">
        <v>48</v>
      </c>
      <c r="AR25" s="10" t="s">
        <v>51</v>
      </c>
      <c r="AS25" s="17">
        <f t="shared" si="0"/>
        <v>144</v>
      </c>
      <c r="AT25" s="10" t="s">
        <v>385</v>
      </c>
    </row>
    <row r="26" spans="1:46" x14ac:dyDescent="0.25">
      <c r="A26" s="9">
        <v>90</v>
      </c>
      <c r="B26" s="10" t="s">
        <v>386</v>
      </c>
      <c r="C26" t="s">
        <v>40</v>
      </c>
      <c r="D26" t="s">
        <v>118</v>
      </c>
      <c r="E26" s="11">
        <v>11.3</v>
      </c>
      <c r="F26" s="11">
        <v>5</v>
      </c>
      <c r="G26" t="s">
        <v>42</v>
      </c>
      <c r="H26" t="s">
        <v>264</v>
      </c>
      <c r="I26" t="s">
        <v>171</v>
      </c>
      <c r="J26" s="12">
        <v>4</v>
      </c>
      <c r="K26" t="s">
        <v>120</v>
      </c>
      <c r="L26" s="13">
        <v>3</v>
      </c>
      <c r="M26" s="14" t="s">
        <v>173</v>
      </c>
      <c r="N26" t="s">
        <v>331</v>
      </c>
      <c r="O26" s="14" t="s">
        <v>48</v>
      </c>
      <c r="P26" s="11">
        <v>2</v>
      </c>
      <c r="Q26" s="10">
        <v>1200</v>
      </c>
      <c r="R26" s="14" t="s">
        <v>49</v>
      </c>
      <c r="S26" t="s">
        <v>50</v>
      </c>
      <c r="T26" t="s">
        <v>51</v>
      </c>
      <c r="U26" t="s">
        <v>48</v>
      </c>
      <c r="V26" s="11">
        <v>12</v>
      </c>
      <c r="W26" t="s">
        <v>69</v>
      </c>
      <c r="X26" t="s">
        <v>51</v>
      </c>
      <c r="Y26" t="s">
        <v>144</v>
      </c>
      <c r="Z26" s="12">
        <v>0</v>
      </c>
      <c r="AA26" t="s">
        <v>51</v>
      </c>
      <c r="AB26" s="11">
        <v>0</v>
      </c>
      <c r="AC26" s="12">
        <v>1</v>
      </c>
      <c r="AD26" s="11">
        <v>10</v>
      </c>
      <c r="AE26" s="12">
        <v>2</v>
      </c>
      <c r="AF26" s="11" t="s">
        <v>71</v>
      </c>
      <c r="AG26" s="11" t="s">
        <v>72</v>
      </c>
      <c r="AH26" s="11" t="s">
        <v>387</v>
      </c>
      <c r="AI26" s="11" t="s">
        <v>72</v>
      </c>
      <c r="AJ26" s="11" t="s">
        <v>72</v>
      </c>
      <c r="AK26" s="10" t="s">
        <v>124</v>
      </c>
      <c r="AL26" s="10" t="s">
        <v>51</v>
      </c>
      <c r="AM26" s="10" t="s">
        <v>73</v>
      </c>
      <c r="AN26" s="12">
        <v>1</v>
      </c>
      <c r="AO26" s="10" t="s">
        <v>59</v>
      </c>
      <c r="AP26" s="12">
        <v>1</v>
      </c>
      <c r="AQ26" s="10" t="s">
        <v>50</v>
      </c>
      <c r="AR26" s="10" t="s">
        <v>388</v>
      </c>
      <c r="AS26" s="17">
        <f t="shared" si="0"/>
        <v>0</v>
      </c>
      <c r="AT26" s="10" t="s">
        <v>389</v>
      </c>
    </row>
    <row r="27" spans="1:46" x14ac:dyDescent="0.25">
      <c r="A27" s="9">
        <v>6</v>
      </c>
      <c r="B27" s="10" t="s">
        <v>87</v>
      </c>
      <c r="C27" t="s">
        <v>62</v>
      </c>
      <c r="D27" t="s">
        <v>88</v>
      </c>
      <c r="E27" s="11">
        <v>7</v>
      </c>
      <c r="F27" s="11">
        <v>5</v>
      </c>
      <c r="G27" t="s">
        <v>42</v>
      </c>
      <c r="H27" t="s">
        <v>89</v>
      </c>
      <c r="I27" t="s">
        <v>90</v>
      </c>
      <c r="J27" s="12">
        <v>1</v>
      </c>
      <c r="K27" t="s">
        <v>65</v>
      </c>
      <c r="L27" s="13">
        <v>1</v>
      </c>
      <c r="M27" s="14" t="s">
        <v>91</v>
      </c>
      <c r="N27" t="s">
        <v>51</v>
      </c>
      <c r="O27" s="14" t="s">
        <v>48</v>
      </c>
      <c r="P27" s="11">
        <v>2</v>
      </c>
      <c r="Q27" s="10" t="s">
        <v>67</v>
      </c>
      <c r="R27" s="14" t="s">
        <v>49</v>
      </c>
      <c r="S27" t="s">
        <v>50</v>
      </c>
      <c r="T27" t="s">
        <v>51</v>
      </c>
      <c r="U27" t="s">
        <v>48</v>
      </c>
      <c r="V27" s="11">
        <v>2</v>
      </c>
      <c r="W27" t="s">
        <v>69</v>
      </c>
      <c r="X27" t="s">
        <v>51</v>
      </c>
      <c r="Y27" t="s">
        <v>92</v>
      </c>
      <c r="Z27" s="12">
        <v>3</v>
      </c>
      <c r="AA27" t="s">
        <v>51</v>
      </c>
      <c r="AB27" s="11">
        <v>60</v>
      </c>
      <c r="AC27" s="12">
        <v>3</v>
      </c>
      <c r="AD27" s="11">
        <v>40</v>
      </c>
      <c r="AE27" s="12">
        <v>3</v>
      </c>
      <c r="AF27" s="11" t="s">
        <v>82</v>
      </c>
      <c r="AG27" s="11" t="s">
        <v>93</v>
      </c>
      <c r="AH27" s="11" t="s">
        <v>93</v>
      </c>
      <c r="AI27" s="11" t="s">
        <v>93</v>
      </c>
      <c r="AJ27" s="11" t="s">
        <v>93</v>
      </c>
      <c r="AK27" s="10" t="s">
        <v>58</v>
      </c>
      <c r="AL27" s="10" t="s">
        <v>51</v>
      </c>
      <c r="AM27" s="10" t="s">
        <v>73</v>
      </c>
      <c r="AN27" s="12">
        <v>1</v>
      </c>
      <c r="AO27" s="10" t="s">
        <v>94</v>
      </c>
      <c r="AP27" s="12">
        <v>3</v>
      </c>
      <c r="AQ27" s="10" t="s">
        <v>48</v>
      </c>
      <c r="AR27" s="10" t="s">
        <v>51</v>
      </c>
      <c r="AS27" s="17">
        <f t="shared" si="0"/>
        <v>81</v>
      </c>
      <c r="AT27" s="10" t="s">
        <v>95</v>
      </c>
    </row>
    <row r="28" spans="1:46" x14ac:dyDescent="0.25">
      <c r="A28" s="9">
        <v>7</v>
      </c>
      <c r="B28" s="10" t="s">
        <v>96</v>
      </c>
      <c r="C28" t="s">
        <v>62</v>
      </c>
      <c r="D28" t="s">
        <v>88</v>
      </c>
      <c r="E28" s="11">
        <v>6.5</v>
      </c>
      <c r="F28" s="11">
        <v>10</v>
      </c>
      <c r="G28" t="s">
        <v>97</v>
      </c>
      <c r="H28" t="s">
        <v>63</v>
      </c>
      <c r="I28" t="s">
        <v>98</v>
      </c>
      <c r="J28" s="12">
        <v>1</v>
      </c>
      <c r="K28" t="s">
        <v>65</v>
      </c>
      <c r="L28" s="13">
        <v>1</v>
      </c>
      <c r="M28" s="14" t="s">
        <v>91</v>
      </c>
      <c r="N28" t="s">
        <v>51</v>
      </c>
      <c r="O28" s="14" t="s">
        <v>48</v>
      </c>
      <c r="P28" s="11">
        <v>1</v>
      </c>
      <c r="Q28" s="10" t="s">
        <v>67</v>
      </c>
      <c r="R28" s="14" t="s">
        <v>81</v>
      </c>
      <c r="S28" t="s">
        <v>50</v>
      </c>
      <c r="T28" t="s">
        <v>51</v>
      </c>
      <c r="U28" t="s">
        <v>50</v>
      </c>
      <c r="V28" s="11">
        <v>0</v>
      </c>
      <c r="W28" t="s">
        <v>99</v>
      </c>
      <c r="X28" t="s">
        <v>51</v>
      </c>
      <c r="Y28" t="s">
        <v>100</v>
      </c>
      <c r="Z28" s="12">
        <v>4</v>
      </c>
      <c r="AA28" t="s">
        <v>51</v>
      </c>
      <c r="AB28" s="11">
        <v>0</v>
      </c>
      <c r="AC28" s="12">
        <v>1</v>
      </c>
      <c r="AD28" s="11">
        <v>50</v>
      </c>
      <c r="AE28" s="12">
        <v>3</v>
      </c>
      <c r="AF28" s="11" t="s">
        <v>82</v>
      </c>
      <c r="AG28" s="11" t="s">
        <v>101</v>
      </c>
      <c r="AH28" s="11" t="s">
        <v>102</v>
      </c>
      <c r="AI28" s="11" t="s">
        <v>101</v>
      </c>
      <c r="AJ28" s="11" t="s">
        <v>57</v>
      </c>
      <c r="AK28" s="10" t="s">
        <v>103</v>
      </c>
      <c r="AL28" s="10" t="s">
        <v>51</v>
      </c>
      <c r="AM28" s="10" t="s">
        <v>73</v>
      </c>
      <c r="AN28" s="12">
        <v>1</v>
      </c>
      <c r="AO28" s="10" t="s">
        <v>73</v>
      </c>
      <c r="AP28" s="12">
        <v>4</v>
      </c>
      <c r="AQ28" s="10" t="s">
        <v>48</v>
      </c>
      <c r="AR28" s="10" t="s">
        <v>51</v>
      </c>
      <c r="AS28" s="17">
        <f t="shared" si="0"/>
        <v>48</v>
      </c>
      <c r="AT28" s="10" t="s">
        <v>104</v>
      </c>
    </row>
    <row r="29" spans="1:46" x14ac:dyDescent="0.25">
      <c r="A29" s="9">
        <v>8</v>
      </c>
      <c r="B29" s="10" t="s">
        <v>105</v>
      </c>
      <c r="C29" t="s">
        <v>62</v>
      </c>
      <c r="D29" t="s">
        <v>88</v>
      </c>
      <c r="E29" s="11">
        <v>6.8</v>
      </c>
      <c r="F29" s="11">
        <v>8</v>
      </c>
      <c r="G29" t="s">
        <v>97</v>
      </c>
      <c r="H29" t="s">
        <v>63</v>
      </c>
      <c r="I29" t="s">
        <v>98</v>
      </c>
      <c r="J29" s="12">
        <v>1</v>
      </c>
      <c r="K29" t="s">
        <v>65</v>
      </c>
      <c r="L29" s="13">
        <v>1</v>
      </c>
      <c r="M29" s="14" t="s">
        <v>91</v>
      </c>
      <c r="N29" t="s">
        <v>51</v>
      </c>
      <c r="O29" s="14" t="s">
        <v>48</v>
      </c>
      <c r="P29" s="11">
        <v>2</v>
      </c>
      <c r="Q29" s="10">
        <v>1000</v>
      </c>
      <c r="R29" s="14" t="s">
        <v>49</v>
      </c>
      <c r="S29" t="s">
        <v>50</v>
      </c>
      <c r="T29" t="s">
        <v>51</v>
      </c>
      <c r="U29" t="s">
        <v>50</v>
      </c>
      <c r="V29" s="11">
        <v>0</v>
      </c>
      <c r="W29" t="s">
        <v>106</v>
      </c>
      <c r="X29" t="s">
        <v>51</v>
      </c>
      <c r="Y29" t="s">
        <v>100</v>
      </c>
      <c r="Z29" s="12">
        <v>4</v>
      </c>
      <c r="AA29" t="s">
        <v>51</v>
      </c>
      <c r="AB29" s="11">
        <v>0</v>
      </c>
      <c r="AC29" s="12">
        <v>1</v>
      </c>
      <c r="AD29" s="11">
        <v>100</v>
      </c>
      <c r="AE29" s="12">
        <v>4</v>
      </c>
      <c r="AF29" s="11" t="s">
        <v>107</v>
      </c>
      <c r="AG29" s="11" t="s">
        <v>101</v>
      </c>
      <c r="AH29" s="11" t="s">
        <v>57</v>
      </c>
      <c r="AI29" s="11" t="s">
        <v>101</v>
      </c>
      <c r="AJ29" s="11" t="s">
        <v>57</v>
      </c>
      <c r="AK29" s="10" t="s">
        <v>108</v>
      </c>
      <c r="AL29" s="10" t="s">
        <v>51</v>
      </c>
      <c r="AM29" s="10" t="s">
        <v>73</v>
      </c>
      <c r="AN29" s="12">
        <v>1</v>
      </c>
      <c r="AO29" s="10" t="s">
        <v>73</v>
      </c>
      <c r="AP29" s="12">
        <v>4</v>
      </c>
      <c r="AQ29" s="10" t="s">
        <v>48</v>
      </c>
      <c r="AR29" s="10" t="s">
        <v>51</v>
      </c>
      <c r="AS29" s="17">
        <f t="shared" si="0"/>
        <v>64</v>
      </c>
      <c r="AT29" s="10" t="s">
        <v>104</v>
      </c>
    </row>
    <row r="30" spans="1:46" x14ac:dyDescent="0.25">
      <c r="A30" s="9">
        <v>9</v>
      </c>
      <c r="B30" s="10" t="s">
        <v>109</v>
      </c>
      <c r="C30" t="s">
        <v>62</v>
      </c>
      <c r="D30" t="s">
        <v>88</v>
      </c>
      <c r="E30" s="11">
        <v>7</v>
      </c>
      <c r="F30" s="11">
        <v>6</v>
      </c>
      <c r="G30" t="s">
        <v>97</v>
      </c>
      <c r="H30" t="s">
        <v>63</v>
      </c>
      <c r="I30" t="s">
        <v>90</v>
      </c>
      <c r="J30" s="12">
        <v>1</v>
      </c>
      <c r="K30" t="s">
        <v>65</v>
      </c>
      <c r="L30" s="13">
        <v>1</v>
      </c>
      <c r="M30" s="14" t="s">
        <v>91</v>
      </c>
      <c r="N30" t="s">
        <v>51</v>
      </c>
      <c r="O30" s="14" t="s">
        <v>48</v>
      </c>
      <c r="P30" s="11">
        <v>2</v>
      </c>
      <c r="Q30" s="10">
        <v>1200</v>
      </c>
      <c r="R30" s="14" t="s">
        <v>49</v>
      </c>
      <c r="S30" t="s">
        <v>50</v>
      </c>
      <c r="T30" t="s">
        <v>51</v>
      </c>
      <c r="U30" t="s">
        <v>50</v>
      </c>
      <c r="V30" s="11">
        <v>0</v>
      </c>
      <c r="W30" t="s">
        <v>99</v>
      </c>
      <c r="X30" t="s">
        <v>51</v>
      </c>
      <c r="Y30" t="s">
        <v>110</v>
      </c>
      <c r="Z30" s="12">
        <v>3</v>
      </c>
      <c r="AA30" t="s">
        <v>51</v>
      </c>
      <c r="AB30" s="11">
        <v>20</v>
      </c>
      <c r="AC30" s="12">
        <v>1</v>
      </c>
      <c r="AD30" s="11">
        <v>50</v>
      </c>
      <c r="AE30" s="12">
        <v>3</v>
      </c>
      <c r="AF30" s="11" t="s">
        <v>82</v>
      </c>
      <c r="AG30" s="11" t="s">
        <v>111</v>
      </c>
      <c r="AH30" s="11" t="s">
        <v>57</v>
      </c>
      <c r="AI30" s="11" t="s">
        <v>101</v>
      </c>
      <c r="AJ30" s="11" t="s">
        <v>57</v>
      </c>
      <c r="AK30" s="10" t="s">
        <v>108</v>
      </c>
      <c r="AL30" s="10" t="s">
        <v>51</v>
      </c>
      <c r="AM30" s="10" t="s">
        <v>73</v>
      </c>
      <c r="AN30" s="12">
        <v>1</v>
      </c>
      <c r="AO30" s="10" t="s">
        <v>73</v>
      </c>
      <c r="AP30" s="12">
        <v>4</v>
      </c>
      <c r="AQ30" s="10" t="s">
        <v>50</v>
      </c>
      <c r="AR30" s="10" t="s">
        <v>112</v>
      </c>
      <c r="AS30" s="17">
        <f t="shared" si="0"/>
        <v>36</v>
      </c>
      <c r="AT30" s="10" t="s">
        <v>104</v>
      </c>
    </row>
    <row r="31" spans="1:46" x14ac:dyDescent="0.25">
      <c r="A31" s="9">
        <v>10</v>
      </c>
      <c r="B31" s="10" t="s">
        <v>113</v>
      </c>
      <c r="C31" t="s">
        <v>62</v>
      </c>
      <c r="D31" t="s">
        <v>88</v>
      </c>
      <c r="E31" s="11">
        <v>6.3</v>
      </c>
      <c r="F31" s="11">
        <v>5</v>
      </c>
      <c r="G31" t="s">
        <v>97</v>
      </c>
      <c r="H31" t="s">
        <v>63</v>
      </c>
      <c r="I31" t="s">
        <v>98</v>
      </c>
      <c r="J31" s="12">
        <v>1</v>
      </c>
      <c r="K31" t="s">
        <v>65</v>
      </c>
      <c r="L31" s="13">
        <v>1</v>
      </c>
      <c r="M31" s="14" t="s">
        <v>91</v>
      </c>
      <c r="N31" t="s">
        <v>51</v>
      </c>
      <c r="O31" s="14" t="s">
        <v>48</v>
      </c>
      <c r="P31" s="11">
        <v>2</v>
      </c>
      <c r="Q31" s="10">
        <v>1200</v>
      </c>
      <c r="R31" s="14" t="s">
        <v>81</v>
      </c>
      <c r="S31" t="s">
        <v>50</v>
      </c>
      <c r="T31" t="s">
        <v>51</v>
      </c>
      <c r="U31" t="s">
        <v>50</v>
      </c>
      <c r="V31" s="11">
        <v>0</v>
      </c>
      <c r="W31" t="s">
        <v>114</v>
      </c>
      <c r="X31" t="s">
        <v>51</v>
      </c>
      <c r="Y31" t="s">
        <v>115</v>
      </c>
      <c r="Z31" s="12">
        <v>2</v>
      </c>
      <c r="AA31" t="s">
        <v>51</v>
      </c>
      <c r="AB31" s="11">
        <v>0</v>
      </c>
      <c r="AC31" s="12">
        <v>1</v>
      </c>
      <c r="AD31" s="11">
        <v>20</v>
      </c>
      <c r="AE31" s="12">
        <v>2</v>
      </c>
      <c r="AF31" s="11" t="s">
        <v>82</v>
      </c>
      <c r="AG31" s="11" t="s">
        <v>72</v>
      </c>
      <c r="AH31" s="11" t="s">
        <v>72</v>
      </c>
      <c r="AI31" s="11" t="s">
        <v>72</v>
      </c>
      <c r="AJ31" s="11" t="s">
        <v>72</v>
      </c>
      <c r="AK31" s="10" t="s">
        <v>58</v>
      </c>
      <c r="AL31" s="10" t="s">
        <v>51</v>
      </c>
      <c r="AM31" s="10" t="s">
        <v>73</v>
      </c>
      <c r="AN31" s="12">
        <v>1</v>
      </c>
      <c r="AO31" s="10" t="s">
        <v>73</v>
      </c>
      <c r="AP31" s="12">
        <v>4</v>
      </c>
      <c r="AQ31" s="10" t="s">
        <v>48</v>
      </c>
      <c r="AR31" s="10" t="s">
        <v>51</v>
      </c>
      <c r="AS31" s="17">
        <f t="shared" si="0"/>
        <v>16</v>
      </c>
      <c r="AT31" s="10" t="s">
        <v>116</v>
      </c>
    </row>
    <row r="32" spans="1:46" x14ac:dyDescent="0.25">
      <c r="A32" s="9">
        <v>12</v>
      </c>
      <c r="B32" s="10" t="s">
        <v>126</v>
      </c>
      <c r="C32" t="s">
        <v>62</v>
      </c>
      <c r="D32" t="s">
        <v>88</v>
      </c>
      <c r="E32" s="11">
        <v>6</v>
      </c>
      <c r="F32" s="11">
        <v>18</v>
      </c>
      <c r="G32" t="s">
        <v>97</v>
      </c>
      <c r="H32" t="s">
        <v>63</v>
      </c>
      <c r="I32" t="s">
        <v>98</v>
      </c>
      <c r="J32" s="12">
        <v>1</v>
      </c>
      <c r="K32" t="s">
        <v>65</v>
      </c>
      <c r="L32" s="13">
        <v>1</v>
      </c>
      <c r="M32" s="14" t="s">
        <v>91</v>
      </c>
      <c r="N32" t="s">
        <v>51</v>
      </c>
      <c r="O32" s="14" t="s">
        <v>48</v>
      </c>
      <c r="P32" s="11">
        <v>1</v>
      </c>
      <c r="Q32" s="10" t="s">
        <v>67</v>
      </c>
      <c r="R32" s="14" t="s">
        <v>81</v>
      </c>
      <c r="S32" t="s">
        <v>127</v>
      </c>
      <c r="T32" t="s">
        <v>51</v>
      </c>
      <c r="U32" t="s">
        <v>50</v>
      </c>
      <c r="V32" s="11">
        <v>0</v>
      </c>
      <c r="W32" t="s">
        <v>114</v>
      </c>
      <c r="X32" t="s">
        <v>51</v>
      </c>
      <c r="Y32" t="s">
        <v>128</v>
      </c>
      <c r="Z32" s="12">
        <v>3</v>
      </c>
      <c r="AA32" t="s">
        <v>51</v>
      </c>
      <c r="AB32" s="11">
        <v>30</v>
      </c>
      <c r="AC32" s="12">
        <v>2</v>
      </c>
      <c r="AD32" s="11">
        <v>25</v>
      </c>
      <c r="AE32" s="12">
        <v>3</v>
      </c>
      <c r="AF32" s="11" t="s">
        <v>107</v>
      </c>
      <c r="AG32" s="11" t="s">
        <v>72</v>
      </c>
      <c r="AH32" s="11" t="s">
        <v>111</v>
      </c>
      <c r="AI32" s="11" t="s">
        <v>101</v>
      </c>
      <c r="AJ32" s="11" t="s">
        <v>101</v>
      </c>
      <c r="AK32" s="10" t="s">
        <v>129</v>
      </c>
      <c r="AL32" s="10" t="s">
        <v>51</v>
      </c>
      <c r="AM32" s="10" t="s">
        <v>73</v>
      </c>
      <c r="AN32" s="12">
        <v>1</v>
      </c>
      <c r="AO32" s="10" t="s">
        <v>83</v>
      </c>
      <c r="AP32" s="12">
        <v>2</v>
      </c>
      <c r="AQ32" s="10" t="s">
        <v>50</v>
      </c>
      <c r="AR32" s="10" t="s">
        <v>130</v>
      </c>
      <c r="AS32" s="17">
        <f t="shared" si="0"/>
        <v>36</v>
      </c>
      <c r="AT32" s="10" t="s">
        <v>131</v>
      </c>
    </row>
    <row r="33" spans="1:46" x14ac:dyDescent="0.25">
      <c r="A33" s="9">
        <v>14</v>
      </c>
      <c r="B33" s="10" t="s">
        <v>138</v>
      </c>
      <c r="C33" t="s">
        <v>62</v>
      </c>
      <c r="D33" t="s">
        <v>88</v>
      </c>
      <c r="E33" s="11">
        <v>12.8</v>
      </c>
      <c r="F33" s="11">
        <v>22</v>
      </c>
      <c r="G33" t="s">
        <v>42</v>
      </c>
      <c r="H33" t="s">
        <v>133</v>
      </c>
      <c r="I33" t="s">
        <v>90</v>
      </c>
      <c r="J33" s="12">
        <v>1</v>
      </c>
      <c r="K33" t="s">
        <v>139</v>
      </c>
      <c r="L33" s="13">
        <v>2</v>
      </c>
      <c r="M33" s="14" t="s">
        <v>91</v>
      </c>
      <c r="N33" t="s">
        <v>51</v>
      </c>
      <c r="O33" s="14" t="s">
        <v>48</v>
      </c>
      <c r="P33" s="11">
        <v>4</v>
      </c>
      <c r="Q33" s="10" t="s">
        <v>67</v>
      </c>
      <c r="R33" s="14" t="s">
        <v>49</v>
      </c>
      <c r="S33" t="s">
        <v>50</v>
      </c>
      <c r="T33" t="s">
        <v>51</v>
      </c>
      <c r="U33" t="s">
        <v>48</v>
      </c>
      <c r="V33" s="11">
        <v>3</v>
      </c>
      <c r="W33" t="s">
        <v>69</v>
      </c>
      <c r="X33" t="s">
        <v>51</v>
      </c>
      <c r="Y33" t="s">
        <v>140</v>
      </c>
      <c r="Z33" s="12">
        <v>1</v>
      </c>
      <c r="AA33" t="s">
        <v>51</v>
      </c>
      <c r="AB33" s="11">
        <v>10</v>
      </c>
      <c r="AC33" s="12">
        <v>1</v>
      </c>
      <c r="AD33" s="11">
        <v>30</v>
      </c>
      <c r="AE33" s="12">
        <v>3</v>
      </c>
      <c r="AF33" s="11" t="s">
        <v>107</v>
      </c>
      <c r="AG33" s="11" t="s">
        <v>141</v>
      </c>
      <c r="AH33" s="11" t="s">
        <v>141</v>
      </c>
      <c r="AI33" s="11" t="s">
        <v>141</v>
      </c>
      <c r="AJ33" s="11" t="s">
        <v>141</v>
      </c>
      <c r="AK33" s="10" t="s">
        <v>58</v>
      </c>
      <c r="AL33" s="10" t="s">
        <v>51</v>
      </c>
      <c r="AM33" s="10" t="s">
        <v>73</v>
      </c>
      <c r="AN33" s="12">
        <v>1</v>
      </c>
      <c r="AO33" s="10" t="s">
        <v>83</v>
      </c>
      <c r="AP33" s="12">
        <v>2</v>
      </c>
      <c r="AQ33" s="10" t="s">
        <v>48</v>
      </c>
      <c r="AR33" s="10" t="s">
        <v>51</v>
      </c>
      <c r="AS33" s="17">
        <f t="shared" si="0"/>
        <v>12</v>
      </c>
      <c r="AT33" s="10" t="s">
        <v>142</v>
      </c>
    </row>
    <row r="34" spans="1:46" x14ac:dyDescent="0.25">
      <c r="A34" s="9">
        <v>15</v>
      </c>
      <c r="B34" s="10" t="s">
        <v>143</v>
      </c>
      <c r="C34" t="s">
        <v>62</v>
      </c>
      <c r="D34" t="s">
        <v>118</v>
      </c>
      <c r="E34" s="11">
        <v>9.5</v>
      </c>
      <c r="F34" s="11">
        <v>7</v>
      </c>
      <c r="G34" t="s">
        <v>42</v>
      </c>
      <c r="H34" t="s">
        <v>133</v>
      </c>
      <c r="I34" t="s">
        <v>98</v>
      </c>
      <c r="J34" s="12">
        <v>1</v>
      </c>
      <c r="K34" t="s">
        <v>139</v>
      </c>
      <c r="L34" s="13">
        <v>2</v>
      </c>
      <c r="M34" s="14" t="s">
        <v>91</v>
      </c>
      <c r="N34" t="s">
        <v>51</v>
      </c>
      <c r="O34" s="14" t="s">
        <v>48</v>
      </c>
      <c r="P34" s="11">
        <v>3</v>
      </c>
      <c r="Q34" s="10" t="s">
        <v>67</v>
      </c>
      <c r="R34" s="14" t="s">
        <v>49</v>
      </c>
      <c r="S34" t="s">
        <v>50</v>
      </c>
      <c r="T34" t="s">
        <v>51</v>
      </c>
      <c r="U34" t="s">
        <v>48</v>
      </c>
      <c r="V34" s="11">
        <v>6</v>
      </c>
      <c r="W34" t="s">
        <v>69</v>
      </c>
      <c r="X34" t="s">
        <v>51</v>
      </c>
      <c r="Y34" t="s">
        <v>144</v>
      </c>
      <c r="Z34" s="12">
        <v>0</v>
      </c>
      <c r="AA34" t="s">
        <v>51</v>
      </c>
      <c r="AB34" s="11">
        <v>0</v>
      </c>
      <c r="AC34" s="12">
        <v>1</v>
      </c>
      <c r="AD34" s="11">
        <v>20</v>
      </c>
      <c r="AE34" s="12">
        <v>2</v>
      </c>
      <c r="AF34" s="11" t="s">
        <v>107</v>
      </c>
      <c r="AG34" s="11" t="s">
        <v>72</v>
      </c>
      <c r="AH34" s="11" t="s">
        <v>72</v>
      </c>
      <c r="AI34" s="11" t="s">
        <v>72</v>
      </c>
      <c r="AJ34" s="11" t="s">
        <v>72</v>
      </c>
      <c r="AK34" s="10" t="s">
        <v>58</v>
      </c>
      <c r="AL34" s="10" t="s">
        <v>51</v>
      </c>
      <c r="AM34" s="10" t="s">
        <v>73</v>
      </c>
      <c r="AN34" s="12">
        <v>1</v>
      </c>
      <c r="AO34" s="10" t="s">
        <v>59</v>
      </c>
      <c r="AP34" s="12">
        <v>1</v>
      </c>
      <c r="AQ34" s="10" t="s">
        <v>48</v>
      </c>
      <c r="AR34" s="10" t="s">
        <v>51</v>
      </c>
      <c r="AS34" s="17">
        <f t="shared" ref="AS34:AS65" si="1">(J34*L34*Z34*AC34*AE34*AN34*AP34)</f>
        <v>0</v>
      </c>
      <c r="AT34" s="10" t="s">
        <v>145</v>
      </c>
    </row>
    <row r="35" spans="1:46" x14ac:dyDescent="0.25">
      <c r="A35" s="9">
        <v>17</v>
      </c>
      <c r="B35" s="10" t="s">
        <v>148</v>
      </c>
      <c r="C35" t="s">
        <v>62</v>
      </c>
      <c r="D35" t="s">
        <v>88</v>
      </c>
      <c r="E35" s="11">
        <v>12.2</v>
      </c>
      <c r="F35" s="11">
        <v>18</v>
      </c>
      <c r="G35" t="s">
        <v>42</v>
      </c>
      <c r="H35" t="s">
        <v>133</v>
      </c>
      <c r="I35" t="s">
        <v>98</v>
      </c>
      <c r="J35" s="12">
        <v>1</v>
      </c>
      <c r="K35" t="s">
        <v>139</v>
      </c>
      <c r="L35" s="13">
        <v>2</v>
      </c>
      <c r="M35" s="14" t="s">
        <v>91</v>
      </c>
      <c r="N35" t="s">
        <v>51</v>
      </c>
      <c r="O35" s="14" t="s">
        <v>48</v>
      </c>
      <c r="P35" s="11">
        <v>4</v>
      </c>
      <c r="Q35" s="10" t="s">
        <v>67</v>
      </c>
      <c r="R35" s="14" t="s">
        <v>49</v>
      </c>
      <c r="S35" t="s">
        <v>149</v>
      </c>
      <c r="T35" t="s">
        <v>51</v>
      </c>
      <c r="U35" t="s">
        <v>50</v>
      </c>
      <c r="V35" s="11">
        <v>0</v>
      </c>
      <c r="W35" t="s">
        <v>69</v>
      </c>
      <c r="X35" t="s">
        <v>51</v>
      </c>
      <c r="Y35" t="s">
        <v>150</v>
      </c>
      <c r="Z35" s="12">
        <v>1</v>
      </c>
      <c r="AA35" t="s">
        <v>51</v>
      </c>
      <c r="AB35" s="11">
        <v>0</v>
      </c>
      <c r="AC35" s="12">
        <v>1</v>
      </c>
      <c r="AD35" s="11">
        <v>80</v>
      </c>
      <c r="AE35" s="12">
        <v>4</v>
      </c>
      <c r="AF35" s="11" t="s">
        <v>82</v>
      </c>
      <c r="AG35" s="11" t="s">
        <v>72</v>
      </c>
      <c r="AH35" s="11" t="s">
        <v>72</v>
      </c>
      <c r="AI35" s="11" t="s">
        <v>72</v>
      </c>
      <c r="AJ35" s="11" t="s">
        <v>72</v>
      </c>
      <c r="AK35" s="10" t="s">
        <v>58</v>
      </c>
      <c r="AL35" s="10" t="s">
        <v>51</v>
      </c>
      <c r="AM35" s="10" t="s">
        <v>83</v>
      </c>
      <c r="AN35" s="12">
        <v>3</v>
      </c>
      <c r="AO35" s="10" t="s">
        <v>59</v>
      </c>
      <c r="AP35" s="12">
        <v>1</v>
      </c>
      <c r="AQ35" s="10" t="s">
        <v>48</v>
      </c>
      <c r="AR35" s="10" t="s">
        <v>51</v>
      </c>
      <c r="AS35" s="17">
        <f t="shared" si="1"/>
        <v>24</v>
      </c>
      <c r="AT35" s="10" t="s">
        <v>151</v>
      </c>
    </row>
    <row r="36" spans="1:46" x14ac:dyDescent="0.25">
      <c r="A36" s="9">
        <v>19</v>
      </c>
      <c r="B36" s="10" t="s">
        <v>156</v>
      </c>
      <c r="C36" t="s">
        <v>62</v>
      </c>
      <c r="D36" t="s">
        <v>88</v>
      </c>
      <c r="E36" s="11">
        <v>8.5</v>
      </c>
      <c r="F36" s="11">
        <v>6</v>
      </c>
      <c r="G36" t="s">
        <v>42</v>
      </c>
      <c r="H36" t="s">
        <v>133</v>
      </c>
      <c r="I36" t="s">
        <v>98</v>
      </c>
      <c r="J36" s="12">
        <v>1</v>
      </c>
      <c r="K36" t="s">
        <v>65</v>
      </c>
      <c r="L36" s="13">
        <v>1</v>
      </c>
      <c r="M36" s="14" t="s">
        <v>91</v>
      </c>
      <c r="N36" t="s">
        <v>51</v>
      </c>
      <c r="O36" s="14" t="s">
        <v>48</v>
      </c>
      <c r="P36" s="11">
        <v>2</v>
      </c>
      <c r="Q36" s="10" t="s">
        <v>67</v>
      </c>
      <c r="R36" s="14" t="s">
        <v>49</v>
      </c>
      <c r="S36" t="s">
        <v>50</v>
      </c>
      <c r="T36" t="s">
        <v>51</v>
      </c>
      <c r="U36" t="s">
        <v>48</v>
      </c>
      <c r="V36" s="11">
        <v>3</v>
      </c>
      <c r="W36" t="s">
        <v>69</v>
      </c>
      <c r="X36" t="s">
        <v>51</v>
      </c>
      <c r="Y36" t="s">
        <v>140</v>
      </c>
      <c r="Z36" s="12">
        <v>1</v>
      </c>
      <c r="AA36" t="s">
        <v>51</v>
      </c>
      <c r="AB36" s="11">
        <v>20</v>
      </c>
      <c r="AC36" s="12">
        <v>1</v>
      </c>
      <c r="AD36" s="11">
        <v>40</v>
      </c>
      <c r="AE36" s="12">
        <v>3</v>
      </c>
      <c r="AF36" s="11" t="s">
        <v>82</v>
      </c>
      <c r="AG36" s="11" t="s">
        <v>123</v>
      </c>
      <c r="AH36" s="11" t="s">
        <v>93</v>
      </c>
      <c r="AI36" s="11" t="s">
        <v>123</v>
      </c>
      <c r="AJ36" s="11" t="s">
        <v>93</v>
      </c>
      <c r="AK36" s="10" t="s">
        <v>58</v>
      </c>
      <c r="AL36" s="10" t="s">
        <v>51</v>
      </c>
      <c r="AM36" s="10" t="s">
        <v>94</v>
      </c>
      <c r="AN36" s="12">
        <v>2</v>
      </c>
      <c r="AO36" s="10" t="s">
        <v>94</v>
      </c>
      <c r="AP36" s="12">
        <v>3</v>
      </c>
      <c r="AQ36" s="10" t="s">
        <v>48</v>
      </c>
      <c r="AR36" s="10" t="s">
        <v>51</v>
      </c>
      <c r="AS36" s="17">
        <f t="shared" si="1"/>
        <v>18</v>
      </c>
      <c r="AT36" s="10" t="s">
        <v>157</v>
      </c>
    </row>
    <row r="37" spans="1:46" x14ac:dyDescent="0.25">
      <c r="A37" s="9">
        <v>22</v>
      </c>
      <c r="B37" s="10" t="s">
        <v>163</v>
      </c>
      <c r="C37" t="s">
        <v>62</v>
      </c>
      <c r="D37" t="s">
        <v>88</v>
      </c>
      <c r="E37" s="11">
        <v>12</v>
      </c>
      <c r="F37" s="11">
        <v>20</v>
      </c>
      <c r="G37" t="s">
        <v>42</v>
      </c>
      <c r="H37" t="s">
        <v>133</v>
      </c>
      <c r="I37" t="s">
        <v>98</v>
      </c>
      <c r="J37" s="12">
        <v>1</v>
      </c>
      <c r="K37" t="s">
        <v>139</v>
      </c>
      <c r="L37" s="13">
        <v>2</v>
      </c>
      <c r="M37" s="14" t="s">
        <v>91</v>
      </c>
      <c r="N37" t="s">
        <v>51</v>
      </c>
      <c r="O37" s="14" t="s">
        <v>48</v>
      </c>
      <c r="P37" s="11">
        <v>3</v>
      </c>
      <c r="Q37" s="10" t="s">
        <v>67</v>
      </c>
      <c r="R37" s="14" t="s">
        <v>49</v>
      </c>
      <c r="S37" t="s">
        <v>127</v>
      </c>
      <c r="T37" t="s">
        <v>51</v>
      </c>
      <c r="U37" t="s">
        <v>50</v>
      </c>
      <c r="V37" s="11">
        <v>0</v>
      </c>
      <c r="W37" t="s">
        <v>164</v>
      </c>
      <c r="X37" t="s">
        <v>51</v>
      </c>
      <c r="Y37" t="s">
        <v>165</v>
      </c>
      <c r="Z37" s="12">
        <v>4</v>
      </c>
      <c r="AA37" t="s">
        <v>51</v>
      </c>
      <c r="AB37" s="11">
        <v>10</v>
      </c>
      <c r="AC37" s="12">
        <v>1</v>
      </c>
      <c r="AD37" s="11">
        <v>40</v>
      </c>
      <c r="AE37" s="12">
        <v>3</v>
      </c>
      <c r="AF37" s="11" t="s">
        <v>82</v>
      </c>
      <c r="AG37" s="11" t="s">
        <v>72</v>
      </c>
      <c r="AH37" s="11" t="s">
        <v>72</v>
      </c>
      <c r="AI37" s="11" t="s">
        <v>123</v>
      </c>
      <c r="AJ37" s="11" t="s">
        <v>123</v>
      </c>
      <c r="AK37" s="10" t="s">
        <v>58</v>
      </c>
      <c r="AL37" s="10" t="s">
        <v>51</v>
      </c>
      <c r="AM37" s="10" t="s">
        <v>73</v>
      </c>
      <c r="AN37" s="12">
        <v>1</v>
      </c>
      <c r="AO37" s="10" t="s">
        <v>83</v>
      </c>
      <c r="AP37" s="12">
        <v>2</v>
      </c>
      <c r="AQ37" s="10" t="s">
        <v>48</v>
      </c>
      <c r="AR37" s="10" t="s">
        <v>51</v>
      </c>
      <c r="AS37" s="17">
        <f t="shared" si="1"/>
        <v>48</v>
      </c>
      <c r="AT37" s="10" t="s">
        <v>166</v>
      </c>
    </row>
    <row r="38" spans="1:46" x14ac:dyDescent="0.25">
      <c r="A38" s="9">
        <v>23</v>
      </c>
      <c r="B38" s="10" t="s">
        <v>167</v>
      </c>
      <c r="C38" t="s">
        <v>62</v>
      </c>
      <c r="D38" t="s">
        <v>88</v>
      </c>
      <c r="E38" s="11">
        <v>10</v>
      </c>
      <c r="F38" s="11">
        <v>15</v>
      </c>
      <c r="G38" t="s">
        <v>42</v>
      </c>
      <c r="H38" t="s">
        <v>133</v>
      </c>
      <c r="I38" t="s">
        <v>90</v>
      </c>
      <c r="J38" s="12">
        <v>1</v>
      </c>
      <c r="K38" t="s">
        <v>139</v>
      </c>
      <c r="L38" s="13">
        <v>2</v>
      </c>
      <c r="M38" s="14" t="s">
        <v>91</v>
      </c>
      <c r="N38" t="s">
        <v>51</v>
      </c>
      <c r="O38" s="14" t="s">
        <v>48</v>
      </c>
      <c r="P38" s="11">
        <v>1</v>
      </c>
      <c r="Q38" s="10">
        <v>1500</v>
      </c>
      <c r="R38" s="14" t="s">
        <v>49</v>
      </c>
      <c r="S38" t="s">
        <v>50</v>
      </c>
      <c r="T38" t="s">
        <v>51</v>
      </c>
      <c r="U38" t="s">
        <v>48</v>
      </c>
      <c r="V38" s="11">
        <v>3</v>
      </c>
      <c r="W38" t="s">
        <v>69</v>
      </c>
      <c r="X38" t="s">
        <v>51</v>
      </c>
      <c r="Y38" t="s">
        <v>168</v>
      </c>
      <c r="Z38" s="12">
        <v>1</v>
      </c>
      <c r="AA38" t="s">
        <v>51</v>
      </c>
      <c r="AB38" s="11">
        <v>50</v>
      </c>
      <c r="AC38" s="12">
        <v>2</v>
      </c>
      <c r="AD38" s="11">
        <v>30</v>
      </c>
      <c r="AE38" s="12">
        <v>3</v>
      </c>
      <c r="AF38" s="11" t="s">
        <v>82</v>
      </c>
      <c r="AG38" s="11" t="s">
        <v>123</v>
      </c>
      <c r="AH38" s="11" t="s">
        <v>93</v>
      </c>
      <c r="AI38" s="11" t="s">
        <v>123</v>
      </c>
      <c r="AJ38" s="11" t="s">
        <v>93</v>
      </c>
      <c r="AK38" s="10" t="s">
        <v>58</v>
      </c>
      <c r="AL38" s="10" t="s">
        <v>51</v>
      </c>
      <c r="AM38" s="10" t="s">
        <v>94</v>
      </c>
      <c r="AN38" s="12">
        <v>2</v>
      </c>
      <c r="AO38" s="10" t="s">
        <v>94</v>
      </c>
      <c r="AP38" s="12">
        <v>3</v>
      </c>
      <c r="AQ38" s="10" t="s">
        <v>48</v>
      </c>
      <c r="AR38" s="10" t="s">
        <v>51</v>
      </c>
      <c r="AS38" s="17">
        <f t="shared" si="1"/>
        <v>72</v>
      </c>
      <c r="AT38" s="10" t="s">
        <v>169</v>
      </c>
    </row>
    <row r="39" spans="1:46" x14ac:dyDescent="0.25">
      <c r="A39" s="9">
        <v>27</v>
      </c>
      <c r="B39" s="10" t="s">
        <v>187</v>
      </c>
      <c r="C39" t="s">
        <v>62</v>
      </c>
      <c r="D39" t="s">
        <v>88</v>
      </c>
      <c r="E39" s="11">
        <v>12.5</v>
      </c>
      <c r="F39" s="11">
        <v>18</v>
      </c>
      <c r="G39" t="s">
        <v>42</v>
      </c>
      <c r="H39" t="s">
        <v>133</v>
      </c>
      <c r="I39" t="s">
        <v>98</v>
      </c>
      <c r="J39" s="12">
        <v>1</v>
      </c>
      <c r="K39" t="s">
        <v>120</v>
      </c>
      <c r="L39" s="13">
        <v>3</v>
      </c>
      <c r="M39" s="14" t="s">
        <v>91</v>
      </c>
      <c r="N39" t="s">
        <v>51</v>
      </c>
      <c r="O39" s="14" t="s">
        <v>48</v>
      </c>
      <c r="P39" s="11">
        <v>5</v>
      </c>
      <c r="Q39" s="10" t="s">
        <v>67</v>
      </c>
      <c r="R39" s="14" t="s">
        <v>49</v>
      </c>
      <c r="S39" t="s">
        <v>149</v>
      </c>
      <c r="T39" t="s">
        <v>51</v>
      </c>
      <c r="U39" t="s">
        <v>50</v>
      </c>
      <c r="V39" s="11">
        <v>0</v>
      </c>
      <c r="W39" t="s">
        <v>69</v>
      </c>
      <c r="X39" t="s">
        <v>51</v>
      </c>
      <c r="Y39" t="s">
        <v>188</v>
      </c>
      <c r="Z39" s="12">
        <v>1</v>
      </c>
      <c r="AA39" t="s">
        <v>51</v>
      </c>
      <c r="AB39" s="11">
        <v>0</v>
      </c>
      <c r="AC39" s="12">
        <v>1</v>
      </c>
      <c r="AD39" s="11">
        <v>100</v>
      </c>
      <c r="AE39" s="12">
        <v>4</v>
      </c>
      <c r="AF39" s="11" t="s">
        <v>107</v>
      </c>
      <c r="AG39" s="11" t="s">
        <v>72</v>
      </c>
      <c r="AH39" s="11" t="s">
        <v>72</v>
      </c>
      <c r="AI39" s="11" t="s">
        <v>72</v>
      </c>
      <c r="AJ39" s="11" t="s">
        <v>72</v>
      </c>
      <c r="AK39" s="10" t="s">
        <v>58</v>
      </c>
      <c r="AL39" s="10" t="s">
        <v>51</v>
      </c>
      <c r="AM39" s="10" t="s">
        <v>73</v>
      </c>
      <c r="AN39" s="12">
        <v>1</v>
      </c>
      <c r="AO39" s="10" t="s">
        <v>59</v>
      </c>
      <c r="AP39" s="12">
        <v>1</v>
      </c>
      <c r="AQ39" s="10" t="s">
        <v>48</v>
      </c>
      <c r="AR39" s="10" t="s">
        <v>51</v>
      </c>
      <c r="AS39" s="17">
        <f t="shared" si="1"/>
        <v>12</v>
      </c>
      <c r="AT39" s="10" t="s">
        <v>189</v>
      </c>
    </row>
    <row r="40" spans="1:46" x14ac:dyDescent="0.25">
      <c r="A40" s="9">
        <v>28</v>
      </c>
      <c r="B40" s="10" t="s">
        <v>190</v>
      </c>
      <c r="C40" t="s">
        <v>62</v>
      </c>
      <c r="D40" t="s">
        <v>88</v>
      </c>
      <c r="E40" s="11">
        <v>12</v>
      </c>
      <c r="F40" s="11">
        <v>22</v>
      </c>
      <c r="G40" t="s">
        <v>42</v>
      </c>
      <c r="H40" t="s">
        <v>133</v>
      </c>
      <c r="I40" t="s">
        <v>98</v>
      </c>
      <c r="J40" s="12">
        <v>1</v>
      </c>
      <c r="K40" t="s">
        <v>65</v>
      </c>
      <c r="L40" s="13">
        <v>1</v>
      </c>
      <c r="M40" s="14" t="s">
        <v>91</v>
      </c>
      <c r="N40" t="s">
        <v>51</v>
      </c>
      <c r="O40" s="14" t="s">
        <v>48</v>
      </c>
      <c r="P40" s="11">
        <v>1</v>
      </c>
      <c r="Q40" s="10">
        <v>2000</v>
      </c>
      <c r="R40" s="14" t="s">
        <v>49</v>
      </c>
      <c r="S40" t="s">
        <v>50</v>
      </c>
      <c r="T40" t="s">
        <v>51</v>
      </c>
      <c r="U40" t="s">
        <v>48</v>
      </c>
      <c r="V40" s="11">
        <v>2</v>
      </c>
      <c r="W40" t="s">
        <v>69</v>
      </c>
      <c r="X40" t="s">
        <v>51</v>
      </c>
      <c r="Y40" t="s">
        <v>122</v>
      </c>
      <c r="Z40" s="12">
        <v>2</v>
      </c>
      <c r="AA40" t="s">
        <v>51</v>
      </c>
      <c r="AB40" s="11">
        <v>5</v>
      </c>
      <c r="AC40" s="12">
        <v>1</v>
      </c>
      <c r="AD40" s="11">
        <v>40</v>
      </c>
      <c r="AE40" s="12">
        <v>3</v>
      </c>
      <c r="AF40" s="11" t="s">
        <v>82</v>
      </c>
      <c r="AG40" s="11" t="s">
        <v>72</v>
      </c>
      <c r="AH40" s="11" t="s">
        <v>141</v>
      </c>
      <c r="AI40" s="11" t="s">
        <v>72</v>
      </c>
      <c r="AJ40" s="11" t="s">
        <v>72</v>
      </c>
      <c r="AK40" s="10" t="s">
        <v>58</v>
      </c>
      <c r="AL40" s="10" t="s">
        <v>51</v>
      </c>
      <c r="AM40" s="10" t="s">
        <v>73</v>
      </c>
      <c r="AN40" s="12">
        <v>1</v>
      </c>
      <c r="AO40" s="10" t="s">
        <v>59</v>
      </c>
      <c r="AP40" s="12">
        <v>1</v>
      </c>
      <c r="AQ40" s="10" t="s">
        <v>50</v>
      </c>
      <c r="AR40" s="10" t="s">
        <v>191</v>
      </c>
      <c r="AS40" s="17">
        <f t="shared" si="1"/>
        <v>6</v>
      </c>
      <c r="AT40" s="10" t="s">
        <v>192</v>
      </c>
    </row>
    <row r="41" spans="1:46" x14ac:dyDescent="0.25">
      <c r="A41" s="9">
        <v>29</v>
      </c>
      <c r="B41" s="10" t="s">
        <v>193</v>
      </c>
      <c r="C41" t="s">
        <v>62</v>
      </c>
      <c r="D41" t="s">
        <v>88</v>
      </c>
      <c r="E41" s="11">
        <v>11.5</v>
      </c>
      <c r="F41" s="11">
        <v>18</v>
      </c>
      <c r="G41" t="s">
        <v>42</v>
      </c>
      <c r="H41" t="s">
        <v>119</v>
      </c>
      <c r="I41" t="s">
        <v>64</v>
      </c>
      <c r="J41" s="12">
        <v>2</v>
      </c>
      <c r="K41" t="s">
        <v>120</v>
      </c>
      <c r="L41" s="13">
        <v>3</v>
      </c>
      <c r="M41" s="14" t="s">
        <v>91</v>
      </c>
      <c r="N41" t="s">
        <v>51</v>
      </c>
      <c r="O41" s="14" t="s">
        <v>48</v>
      </c>
      <c r="P41" s="11">
        <v>2</v>
      </c>
      <c r="Q41" s="10">
        <v>1500</v>
      </c>
      <c r="R41" s="14" t="s">
        <v>49</v>
      </c>
      <c r="S41" t="s">
        <v>50</v>
      </c>
      <c r="T41" t="s">
        <v>51</v>
      </c>
      <c r="U41" t="s">
        <v>48</v>
      </c>
      <c r="V41" s="11">
        <v>3</v>
      </c>
      <c r="W41" t="s">
        <v>194</v>
      </c>
      <c r="X41" t="s">
        <v>51</v>
      </c>
      <c r="Y41" t="s">
        <v>115</v>
      </c>
      <c r="Z41" s="12">
        <v>2</v>
      </c>
      <c r="AA41" t="s">
        <v>51</v>
      </c>
      <c r="AB41" s="11">
        <v>1</v>
      </c>
      <c r="AC41" s="12">
        <v>1</v>
      </c>
      <c r="AD41" s="11">
        <v>20</v>
      </c>
      <c r="AE41" s="12">
        <v>2</v>
      </c>
      <c r="AF41" s="11" t="s">
        <v>107</v>
      </c>
      <c r="AG41" s="11" t="s">
        <v>72</v>
      </c>
      <c r="AH41" s="11" t="s">
        <v>72</v>
      </c>
      <c r="AI41" s="11" t="s">
        <v>141</v>
      </c>
      <c r="AJ41" s="11" t="s">
        <v>141</v>
      </c>
      <c r="AK41" s="10" t="s">
        <v>58</v>
      </c>
      <c r="AL41" s="10" t="s">
        <v>51</v>
      </c>
      <c r="AM41" s="10" t="s">
        <v>73</v>
      </c>
      <c r="AN41" s="12">
        <v>1</v>
      </c>
      <c r="AO41" s="10" t="s">
        <v>59</v>
      </c>
      <c r="AP41" s="12">
        <v>1</v>
      </c>
      <c r="AQ41" s="10" t="s">
        <v>48</v>
      </c>
      <c r="AR41" s="10" t="s">
        <v>51</v>
      </c>
      <c r="AS41" s="17">
        <f t="shared" si="1"/>
        <v>24</v>
      </c>
      <c r="AT41" s="10" t="s">
        <v>195</v>
      </c>
    </row>
    <row r="42" spans="1:46" x14ac:dyDescent="0.25">
      <c r="A42" s="9">
        <v>30</v>
      </c>
      <c r="B42" s="10" t="s">
        <v>196</v>
      </c>
      <c r="C42" t="s">
        <v>62</v>
      </c>
      <c r="D42" t="s">
        <v>88</v>
      </c>
      <c r="E42" s="11">
        <v>7</v>
      </c>
      <c r="F42" s="11">
        <v>6</v>
      </c>
      <c r="G42" t="s">
        <v>97</v>
      </c>
      <c r="H42" t="s">
        <v>63</v>
      </c>
      <c r="I42" t="s">
        <v>64</v>
      </c>
      <c r="J42" s="12">
        <v>2</v>
      </c>
      <c r="K42" t="s">
        <v>65</v>
      </c>
      <c r="L42" s="13">
        <v>1</v>
      </c>
      <c r="M42" s="14" t="s">
        <v>91</v>
      </c>
      <c r="N42" t="s">
        <v>51</v>
      </c>
      <c r="O42" s="14" t="s">
        <v>48</v>
      </c>
      <c r="P42" s="11">
        <v>1</v>
      </c>
      <c r="Q42" s="10" t="s">
        <v>67</v>
      </c>
      <c r="R42" s="14" t="s">
        <v>81</v>
      </c>
      <c r="S42" t="s">
        <v>50</v>
      </c>
      <c r="T42" t="s">
        <v>51</v>
      </c>
      <c r="U42" t="s">
        <v>50</v>
      </c>
      <c r="V42" s="11">
        <v>0</v>
      </c>
      <c r="W42" t="s">
        <v>99</v>
      </c>
      <c r="X42" t="s">
        <v>51</v>
      </c>
      <c r="Y42" t="s">
        <v>100</v>
      </c>
      <c r="Z42" s="12">
        <v>4</v>
      </c>
      <c r="AA42" t="s">
        <v>51</v>
      </c>
      <c r="AB42" s="11">
        <v>0</v>
      </c>
      <c r="AC42" s="12">
        <v>1</v>
      </c>
      <c r="AD42" s="11">
        <v>40</v>
      </c>
      <c r="AE42" s="12">
        <v>3</v>
      </c>
      <c r="AF42" s="11" t="s">
        <v>107</v>
      </c>
      <c r="AG42" s="11" t="s">
        <v>102</v>
      </c>
      <c r="AH42" s="11" t="s">
        <v>197</v>
      </c>
      <c r="AI42" s="11" t="s">
        <v>101</v>
      </c>
      <c r="AJ42" s="11" t="s">
        <v>57</v>
      </c>
      <c r="AK42" s="10" t="s">
        <v>108</v>
      </c>
      <c r="AL42" s="10" t="s">
        <v>51</v>
      </c>
      <c r="AM42" s="10" t="s">
        <v>73</v>
      </c>
      <c r="AN42" s="12">
        <v>1</v>
      </c>
      <c r="AO42" s="10" t="s">
        <v>73</v>
      </c>
      <c r="AP42" s="12">
        <v>4</v>
      </c>
      <c r="AQ42" s="10" t="s">
        <v>50</v>
      </c>
      <c r="AR42" s="10" t="s">
        <v>198</v>
      </c>
      <c r="AS42" s="17">
        <f t="shared" si="1"/>
        <v>96</v>
      </c>
      <c r="AT42" s="10" t="s">
        <v>104</v>
      </c>
    </row>
    <row r="43" spans="1:46" x14ac:dyDescent="0.25">
      <c r="A43" s="9">
        <v>31</v>
      </c>
      <c r="B43" s="10" t="s">
        <v>199</v>
      </c>
      <c r="C43" t="s">
        <v>62</v>
      </c>
      <c r="D43" t="s">
        <v>88</v>
      </c>
      <c r="E43" s="11">
        <v>6</v>
      </c>
      <c r="F43" s="11">
        <v>6</v>
      </c>
      <c r="G43" t="s">
        <v>97</v>
      </c>
      <c r="H43" t="s">
        <v>63</v>
      </c>
      <c r="I43" t="s">
        <v>90</v>
      </c>
      <c r="J43" s="12">
        <v>1</v>
      </c>
      <c r="K43" t="s">
        <v>65</v>
      </c>
      <c r="L43" s="13">
        <v>1</v>
      </c>
      <c r="M43" s="14" t="s">
        <v>91</v>
      </c>
      <c r="N43" t="s">
        <v>51</v>
      </c>
      <c r="O43" s="14" t="s">
        <v>48</v>
      </c>
      <c r="P43" s="11">
        <v>1</v>
      </c>
      <c r="Q43" s="10">
        <v>1000</v>
      </c>
      <c r="R43" s="14" t="s">
        <v>81</v>
      </c>
      <c r="S43" t="s">
        <v>50</v>
      </c>
      <c r="T43" t="s">
        <v>51</v>
      </c>
      <c r="U43" t="s">
        <v>50</v>
      </c>
      <c r="V43" s="11">
        <v>0</v>
      </c>
      <c r="W43" t="s">
        <v>99</v>
      </c>
      <c r="X43" t="s">
        <v>51</v>
      </c>
      <c r="Y43" t="s">
        <v>110</v>
      </c>
      <c r="Z43" s="12">
        <v>3</v>
      </c>
      <c r="AA43" t="s">
        <v>51</v>
      </c>
      <c r="AB43" s="11">
        <v>20</v>
      </c>
      <c r="AC43" s="12">
        <v>1</v>
      </c>
      <c r="AD43" s="11">
        <v>20</v>
      </c>
      <c r="AE43" s="12">
        <v>2</v>
      </c>
      <c r="AF43" s="11" t="s">
        <v>82</v>
      </c>
      <c r="AG43" s="11" t="s">
        <v>101</v>
      </c>
      <c r="AH43" s="11" t="s">
        <v>181</v>
      </c>
      <c r="AI43" s="11" t="s">
        <v>101</v>
      </c>
      <c r="AJ43" s="11" t="s">
        <v>181</v>
      </c>
      <c r="AK43" s="10" t="s">
        <v>200</v>
      </c>
      <c r="AL43" s="10" t="s">
        <v>51</v>
      </c>
      <c r="AM43" s="10" t="s">
        <v>73</v>
      </c>
      <c r="AN43" s="12">
        <v>1</v>
      </c>
      <c r="AO43" s="10" t="s">
        <v>73</v>
      </c>
      <c r="AP43" s="12">
        <v>4</v>
      </c>
      <c r="AQ43" s="10" t="s">
        <v>48</v>
      </c>
      <c r="AR43" s="10" t="s">
        <v>51</v>
      </c>
      <c r="AS43" s="17">
        <f t="shared" si="1"/>
        <v>24</v>
      </c>
      <c r="AT43" s="10" t="s">
        <v>104</v>
      </c>
    </row>
    <row r="44" spans="1:46" x14ac:dyDescent="0.25">
      <c r="A44" s="9">
        <v>32</v>
      </c>
      <c r="B44" s="10" t="s">
        <v>201</v>
      </c>
      <c r="C44" t="s">
        <v>62</v>
      </c>
      <c r="D44" t="s">
        <v>88</v>
      </c>
      <c r="E44" s="11">
        <v>6.1</v>
      </c>
      <c r="F44" s="11">
        <v>22</v>
      </c>
      <c r="G44" t="s">
        <v>97</v>
      </c>
      <c r="H44" t="s">
        <v>63</v>
      </c>
      <c r="I44" t="s">
        <v>44</v>
      </c>
      <c r="J44" s="12">
        <v>3</v>
      </c>
      <c r="K44" t="s">
        <v>139</v>
      </c>
      <c r="L44" s="13">
        <v>2</v>
      </c>
      <c r="M44" s="14" t="s">
        <v>91</v>
      </c>
      <c r="N44" t="s">
        <v>51</v>
      </c>
      <c r="O44" s="14" t="s">
        <v>48</v>
      </c>
      <c r="P44" s="11">
        <v>1</v>
      </c>
      <c r="Q44" s="10">
        <v>1000</v>
      </c>
      <c r="R44" s="14" t="s">
        <v>81</v>
      </c>
      <c r="S44" t="s">
        <v>50</v>
      </c>
      <c r="T44" t="s">
        <v>51</v>
      </c>
      <c r="U44" t="s">
        <v>50</v>
      </c>
      <c r="V44" s="11">
        <v>0</v>
      </c>
      <c r="W44" t="s">
        <v>114</v>
      </c>
      <c r="X44" t="s">
        <v>51</v>
      </c>
      <c r="Y44" t="s">
        <v>202</v>
      </c>
      <c r="Z44" s="12">
        <v>4</v>
      </c>
      <c r="AA44" t="s">
        <v>51</v>
      </c>
      <c r="AB44" s="11">
        <v>25</v>
      </c>
      <c r="AC44" s="12">
        <v>1</v>
      </c>
      <c r="AD44" s="11">
        <v>50</v>
      </c>
      <c r="AE44" s="12">
        <v>3</v>
      </c>
      <c r="AF44" s="11" t="s">
        <v>82</v>
      </c>
      <c r="AG44" s="11" t="s">
        <v>181</v>
      </c>
      <c r="AH44" s="11" t="s">
        <v>102</v>
      </c>
      <c r="AI44" s="11" t="s">
        <v>101</v>
      </c>
      <c r="AJ44" s="11" t="s">
        <v>102</v>
      </c>
      <c r="AK44" s="10" t="s">
        <v>200</v>
      </c>
      <c r="AL44" s="10" t="s">
        <v>51</v>
      </c>
      <c r="AM44" s="10" t="s">
        <v>73</v>
      </c>
      <c r="AN44" s="12">
        <v>1</v>
      </c>
      <c r="AO44" s="10" t="s">
        <v>59</v>
      </c>
      <c r="AP44" s="12">
        <v>1</v>
      </c>
      <c r="AQ44" s="10" t="s">
        <v>48</v>
      </c>
      <c r="AR44" s="10" t="s">
        <v>51</v>
      </c>
      <c r="AS44" s="17">
        <f t="shared" si="1"/>
        <v>72</v>
      </c>
      <c r="AT44" s="10" t="s">
        <v>104</v>
      </c>
    </row>
    <row r="45" spans="1:46" x14ac:dyDescent="0.25">
      <c r="A45" s="9">
        <v>33</v>
      </c>
      <c r="B45" s="10" t="s">
        <v>203</v>
      </c>
      <c r="C45" t="s">
        <v>62</v>
      </c>
      <c r="D45" t="s">
        <v>88</v>
      </c>
      <c r="E45" s="11">
        <v>6.5</v>
      </c>
      <c r="F45" s="11">
        <v>20</v>
      </c>
      <c r="G45" t="s">
        <v>97</v>
      </c>
      <c r="H45" t="s">
        <v>63</v>
      </c>
      <c r="I45" t="s">
        <v>98</v>
      </c>
      <c r="J45" s="12">
        <v>1</v>
      </c>
      <c r="K45" t="s">
        <v>65</v>
      </c>
      <c r="L45" s="13">
        <v>1</v>
      </c>
      <c r="M45" s="14" t="s">
        <v>91</v>
      </c>
      <c r="N45" t="s">
        <v>51</v>
      </c>
      <c r="O45" s="14" t="s">
        <v>48</v>
      </c>
      <c r="P45" s="11">
        <v>1</v>
      </c>
      <c r="Q45" s="10">
        <v>1000</v>
      </c>
      <c r="R45" s="14" t="s">
        <v>81</v>
      </c>
      <c r="S45" t="s">
        <v>127</v>
      </c>
      <c r="T45" t="s">
        <v>51</v>
      </c>
      <c r="U45" t="s">
        <v>48</v>
      </c>
      <c r="V45" s="11">
        <v>3</v>
      </c>
      <c r="W45" t="s">
        <v>114</v>
      </c>
      <c r="X45" t="s">
        <v>51</v>
      </c>
      <c r="Y45" t="s">
        <v>128</v>
      </c>
      <c r="Z45" s="12">
        <v>3</v>
      </c>
      <c r="AA45" t="s">
        <v>51</v>
      </c>
      <c r="AB45" s="11">
        <v>0</v>
      </c>
      <c r="AC45" s="12">
        <v>1</v>
      </c>
      <c r="AD45" s="11">
        <v>20</v>
      </c>
      <c r="AE45" s="12">
        <v>2</v>
      </c>
      <c r="AF45" s="11" t="s">
        <v>82</v>
      </c>
      <c r="AG45" s="11" t="s">
        <v>101</v>
      </c>
      <c r="AH45" s="11" t="s">
        <v>204</v>
      </c>
      <c r="AI45" s="11" t="s">
        <v>204</v>
      </c>
      <c r="AJ45" s="11" t="s">
        <v>205</v>
      </c>
      <c r="AK45" s="10" t="s">
        <v>206</v>
      </c>
      <c r="AL45" s="10" t="s">
        <v>51</v>
      </c>
      <c r="AM45" s="10" t="s">
        <v>73</v>
      </c>
      <c r="AN45" s="12">
        <v>1</v>
      </c>
      <c r="AO45" s="10" t="s">
        <v>83</v>
      </c>
      <c r="AP45" s="12">
        <v>2</v>
      </c>
      <c r="AQ45" s="10" t="s">
        <v>48</v>
      </c>
      <c r="AR45" s="10" t="s">
        <v>51</v>
      </c>
      <c r="AS45" s="17">
        <f t="shared" si="1"/>
        <v>12</v>
      </c>
      <c r="AT45" s="10" t="s">
        <v>207</v>
      </c>
    </row>
    <row r="46" spans="1:46" x14ac:dyDescent="0.25">
      <c r="A46" s="9">
        <v>34</v>
      </c>
      <c r="B46" s="10" t="s">
        <v>208</v>
      </c>
      <c r="C46" t="s">
        <v>62</v>
      </c>
      <c r="D46" t="s">
        <v>118</v>
      </c>
      <c r="E46" s="11">
        <v>8.5</v>
      </c>
      <c r="F46" s="11">
        <v>5</v>
      </c>
      <c r="G46" t="s">
        <v>42</v>
      </c>
      <c r="H46" t="s">
        <v>133</v>
      </c>
      <c r="I46" t="s">
        <v>98</v>
      </c>
      <c r="J46" s="12">
        <v>1</v>
      </c>
      <c r="K46" t="s">
        <v>139</v>
      </c>
      <c r="L46" s="13">
        <v>2</v>
      </c>
      <c r="M46" s="14" t="s">
        <v>91</v>
      </c>
      <c r="N46" t="s">
        <v>51</v>
      </c>
      <c r="O46" s="14" t="s">
        <v>48</v>
      </c>
      <c r="P46" s="11">
        <v>1</v>
      </c>
      <c r="Q46" s="10" t="s">
        <v>67</v>
      </c>
      <c r="R46" s="14" t="s">
        <v>49</v>
      </c>
      <c r="S46" t="s">
        <v>127</v>
      </c>
      <c r="T46" t="s">
        <v>51</v>
      </c>
      <c r="U46" t="s">
        <v>50</v>
      </c>
      <c r="V46" s="11">
        <v>0</v>
      </c>
      <c r="W46" t="s">
        <v>69</v>
      </c>
      <c r="X46" t="s">
        <v>51</v>
      </c>
      <c r="Y46" t="s">
        <v>122</v>
      </c>
      <c r="Z46" s="12">
        <v>2</v>
      </c>
      <c r="AA46" t="s">
        <v>51</v>
      </c>
      <c r="AB46" s="11">
        <v>50</v>
      </c>
      <c r="AC46" s="12">
        <v>2</v>
      </c>
      <c r="AD46" s="11">
        <v>10</v>
      </c>
      <c r="AE46" s="12">
        <v>2</v>
      </c>
      <c r="AF46" s="11" t="s">
        <v>82</v>
      </c>
      <c r="AG46" s="11" t="s">
        <v>72</v>
      </c>
      <c r="AH46" s="11" t="s">
        <v>154</v>
      </c>
      <c r="AI46" s="11" t="s">
        <v>72</v>
      </c>
      <c r="AJ46" s="11" t="s">
        <v>154</v>
      </c>
      <c r="AK46" s="10" t="s">
        <v>58</v>
      </c>
      <c r="AL46" s="10" t="s">
        <v>51</v>
      </c>
      <c r="AM46" s="10" t="s">
        <v>94</v>
      </c>
      <c r="AN46" s="12">
        <v>2</v>
      </c>
      <c r="AO46" s="10" t="s">
        <v>59</v>
      </c>
      <c r="AP46" s="12">
        <v>1</v>
      </c>
      <c r="AQ46" s="10" t="s">
        <v>48</v>
      </c>
      <c r="AR46" s="10" t="s">
        <v>51</v>
      </c>
      <c r="AS46" s="17">
        <f t="shared" si="1"/>
        <v>32</v>
      </c>
      <c r="AT46" s="10" t="s">
        <v>209</v>
      </c>
    </row>
    <row r="47" spans="1:46" x14ac:dyDescent="0.25">
      <c r="A47" s="9">
        <v>35</v>
      </c>
      <c r="B47" s="10" t="s">
        <v>210</v>
      </c>
      <c r="C47" t="s">
        <v>62</v>
      </c>
      <c r="D47" t="s">
        <v>118</v>
      </c>
      <c r="E47" s="11">
        <v>9.3000000000000007</v>
      </c>
      <c r="F47" s="11">
        <v>6</v>
      </c>
      <c r="G47" t="s">
        <v>42</v>
      </c>
      <c r="H47" t="s">
        <v>133</v>
      </c>
      <c r="I47" t="s">
        <v>44</v>
      </c>
      <c r="J47" s="12">
        <v>3</v>
      </c>
      <c r="K47" t="s">
        <v>139</v>
      </c>
      <c r="L47" s="13">
        <v>2</v>
      </c>
      <c r="M47" s="14" t="s">
        <v>91</v>
      </c>
      <c r="N47" t="s">
        <v>51</v>
      </c>
      <c r="O47" s="14" t="s">
        <v>48</v>
      </c>
      <c r="P47" s="11">
        <v>2</v>
      </c>
      <c r="Q47" s="10" t="s">
        <v>67</v>
      </c>
      <c r="R47" s="14" t="s">
        <v>49</v>
      </c>
      <c r="S47" t="s">
        <v>50</v>
      </c>
      <c r="T47" t="s">
        <v>51</v>
      </c>
      <c r="U47" t="s">
        <v>48</v>
      </c>
      <c r="V47" s="11">
        <v>6</v>
      </c>
      <c r="W47" t="s">
        <v>69</v>
      </c>
      <c r="X47" t="s">
        <v>51</v>
      </c>
      <c r="Y47" t="s">
        <v>144</v>
      </c>
      <c r="Z47" s="12">
        <v>0</v>
      </c>
      <c r="AA47" t="s">
        <v>51</v>
      </c>
      <c r="AB47" s="11">
        <v>0</v>
      </c>
      <c r="AC47" s="12">
        <v>1</v>
      </c>
      <c r="AD47" s="11">
        <v>40</v>
      </c>
      <c r="AE47" s="12">
        <v>3</v>
      </c>
      <c r="AF47" s="11" t="s">
        <v>82</v>
      </c>
      <c r="AG47" s="11" t="s">
        <v>72</v>
      </c>
      <c r="AH47" s="11" t="s">
        <v>72</v>
      </c>
      <c r="AI47" s="11" t="s">
        <v>72</v>
      </c>
      <c r="AJ47" s="11" t="s">
        <v>72</v>
      </c>
      <c r="AK47" s="10" t="s">
        <v>58</v>
      </c>
      <c r="AL47" s="10" t="s">
        <v>51</v>
      </c>
      <c r="AM47" s="10" t="s">
        <v>73</v>
      </c>
      <c r="AN47" s="12">
        <v>1</v>
      </c>
      <c r="AO47" s="10" t="s">
        <v>59</v>
      </c>
      <c r="AP47" s="12">
        <v>1</v>
      </c>
      <c r="AQ47" s="10" t="s">
        <v>48</v>
      </c>
      <c r="AR47" s="10" t="s">
        <v>51</v>
      </c>
      <c r="AS47" s="17">
        <f t="shared" si="1"/>
        <v>0</v>
      </c>
      <c r="AT47" s="10" t="s">
        <v>211</v>
      </c>
    </row>
    <row r="48" spans="1:46" s="19" customFormat="1" x14ac:dyDescent="0.25">
      <c r="A48" s="9">
        <v>37</v>
      </c>
      <c r="B48" s="10" t="s">
        <v>214</v>
      </c>
      <c r="C48" t="s">
        <v>62</v>
      </c>
      <c r="D48" t="s">
        <v>88</v>
      </c>
      <c r="E48" s="11">
        <v>5.8</v>
      </c>
      <c r="F48" s="11">
        <v>20</v>
      </c>
      <c r="G48" t="s">
        <v>97</v>
      </c>
      <c r="H48" t="s">
        <v>63</v>
      </c>
      <c r="I48" t="s">
        <v>64</v>
      </c>
      <c r="J48" s="12">
        <v>2</v>
      </c>
      <c r="K48" t="s">
        <v>65</v>
      </c>
      <c r="L48" s="13">
        <v>1</v>
      </c>
      <c r="M48" s="14" t="s">
        <v>91</v>
      </c>
      <c r="N48" t="s">
        <v>51</v>
      </c>
      <c r="O48" s="14" t="s">
        <v>48</v>
      </c>
      <c r="P48" s="11">
        <v>1</v>
      </c>
      <c r="Q48" s="10" t="s">
        <v>67</v>
      </c>
      <c r="R48" s="14" t="s">
        <v>81</v>
      </c>
      <c r="S48" t="s">
        <v>50</v>
      </c>
      <c r="T48" t="s">
        <v>51</v>
      </c>
      <c r="U48" t="s">
        <v>50</v>
      </c>
      <c r="V48" s="11">
        <v>0</v>
      </c>
      <c r="W48" t="s">
        <v>114</v>
      </c>
      <c r="X48" t="s">
        <v>51</v>
      </c>
      <c r="Y48" t="s">
        <v>202</v>
      </c>
      <c r="Z48" s="12">
        <v>4</v>
      </c>
      <c r="AA48" t="s">
        <v>51</v>
      </c>
      <c r="AB48" s="11">
        <v>50</v>
      </c>
      <c r="AC48" s="12">
        <v>2</v>
      </c>
      <c r="AD48" s="11">
        <v>20</v>
      </c>
      <c r="AE48" s="12">
        <v>2</v>
      </c>
      <c r="AF48" s="11" t="s">
        <v>82</v>
      </c>
      <c r="AG48" s="11" t="s">
        <v>72</v>
      </c>
      <c r="AH48" s="11" t="s">
        <v>101</v>
      </c>
      <c r="AI48" s="11" t="s">
        <v>204</v>
      </c>
      <c r="AJ48" s="11" t="s">
        <v>205</v>
      </c>
      <c r="AK48" s="10" t="s">
        <v>215</v>
      </c>
      <c r="AL48" s="10" t="s">
        <v>51</v>
      </c>
      <c r="AM48" s="10" t="s">
        <v>73</v>
      </c>
      <c r="AN48" s="12">
        <v>1</v>
      </c>
      <c r="AO48" s="10" t="s">
        <v>59</v>
      </c>
      <c r="AP48" s="12">
        <v>1</v>
      </c>
      <c r="AQ48" s="10" t="s">
        <v>48</v>
      </c>
      <c r="AR48" s="10" t="s">
        <v>51</v>
      </c>
      <c r="AS48" s="17">
        <f t="shared" si="1"/>
        <v>32</v>
      </c>
      <c r="AT48" s="10" t="s">
        <v>216</v>
      </c>
    </row>
    <row r="49" spans="1:46" x14ac:dyDescent="0.25">
      <c r="A49" s="9">
        <v>38</v>
      </c>
      <c r="B49" s="10" t="s">
        <v>217</v>
      </c>
      <c r="C49" t="s">
        <v>62</v>
      </c>
      <c r="D49" t="s">
        <v>88</v>
      </c>
      <c r="E49" s="11">
        <v>6.2</v>
      </c>
      <c r="F49" s="11">
        <v>22</v>
      </c>
      <c r="G49" t="s">
        <v>97</v>
      </c>
      <c r="H49" t="s">
        <v>63</v>
      </c>
      <c r="I49" t="s">
        <v>98</v>
      </c>
      <c r="J49" s="12">
        <v>1</v>
      </c>
      <c r="K49" t="s">
        <v>65</v>
      </c>
      <c r="L49" s="13">
        <v>1</v>
      </c>
      <c r="M49" s="14" t="s">
        <v>91</v>
      </c>
      <c r="N49" t="s">
        <v>51</v>
      </c>
      <c r="O49" s="14" t="s">
        <v>48</v>
      </c>
      <c r="P49" s="11">
        <v>1</v>
      </c>
      <c r="Q49" s="10">
        <v>2000</v>
      </c>
      <c r="R49" s="14" t="s">
        <v>81</v>
      </c>
      <c r="S49" t="s">
        <v>50</v>
      </c>
      <c r="T49" t="s">
        <v>51</v>
      </c>
      <c r="U49" t="s">
        <v>48</v>
      </c>
      <c r="V49" s="11">
        <v>3</v>
      </c>
      <c r="W49" t="s">
        <v>218</v>
      </c>
      <c r="X49" t="s">
        <v>51</v>
      </c>
      <c r="Y49" t="s">
        <v>100</v>
      </c>
      <c r="Z49" s="12">
        <v>4</v>
      </c>
      <c r="AA49" t="s">
        <v>51</v>
      </c>
      <c r="AB49" s="11">
        <v>20</v>
      </c>
      <c r="AC49" s="12">
        <v>1</v>
      </c>
      <c r="AD49" s="11">
        <v>30</v>
      </c>
      <c r="AE49" s="12">
        <v>3</v>
      </c>
      <c r="AF49" s="11" t="s">
        <v>82</v>
      </c>
      <c r="AG49" s="11" t="s">
        <v>141</v>
      </c>
      <c r="AH49" s="11" t="s">
        <v>219</v>
      </c>
      <c r="AI49" s="11" t="s">
        <v>141</v>
      </c>
      <c r="AJ49" s="11" t="s">
        <v>219</v>
      </c>
      <c r="AK49" s="10" t="s">
        <v>206</v>
      </c>
      <c r="AL49" s="10" t="s">
        <v>51</v>
      </c>
      <c r="AM49" s="10" t="s">
        <v>73</v>
      </c>
      <c r="AN49" s="12">
        <v>1</v>
      </c>
      <c r="AO49" s="10" t="s">
        <v>83</v>
      </c>
      <c r="AP49" s="12">
        <v>2</v>
      </c>
      <c r="AQ49" s="10" t="s">
        <v>48</v>
      </c>
      <c r="AR49" s="10" t="s">
        <v>51</v>
      </c>
      <c r="AS49" s="17">
        <f t="shared" si="1"/>
        <v>24</v>
      </c>
      <c r="AT49" s="10" t="s">
        <v>220</v>
      </c>
    </row>
    <row r="50" spans="1:46" x14ac:dyDescent="0.25">
      <c r="A50" s="9">
        <v>39</v>
      </c>
      <c r="B50" s="10" t="s">
        <v>221</v>
      </c>
      <c r="C50" t="s">
        <v>62</v>
      </c>
      <c r="D50" t="s">
        <v>88</v>
      </c>
      <c r="E50" s="11">
        <v>7.1</v>
      </c>
      <c r="F50" s="11">
        <v>20</v>
      </c>
      <c r="G50" t="s">
        <v>97</v>
      </c>
      <c r="H50" t="s">
        <v>63</v>
      </c>
      <c r="I50" t="s">
        <v>64</v>
      </c>
      <c r="J50" s="12">
        <v>2</v>
      </c>
      <c r="K50" t="s">
        <v>65</v>
      </c>
      <c r="L50" s="13">
        <v>1</v>
      </c>
      <c r="M50" s="14" t="s">
        <v>91</v>
      </c>
      <c r="N50" t="s">
        <v>51</v>
      </c>
      <c r="O50" s="14" t="s">
        <v>48</v>
      </c>
      <c r="P50" s="11">
        <v>1</v>
      </c>
      <c r="Q50" s="10">
        <v>1000</v>
      </c>
      <c r="R50" s="14" t="s">
        <v>81</v>
      </c>
      <c r="S50" t="s">
        <v>50</v>
      </c>
      <c r="T50" t="s">
        <v>51</v>
      </c>
      <c r="U50" t="s">
        <v>50</v>
      </c>
      <c r="V50" s="11">
        <v>0</v>
      </c>
      <c r="W50" t="s">
        <v>114</v>
      </c>
      <c r="X50" t="s">
        <v>51</v>
      </c>
      <c r="Y50" t="s">
        <v>115</v>
      </c>
      <c r="Z50" s="12">
        <v>2</v>
      </c>
      <c r="AA50" t="s">
        <v>51</v>
      </c>
      <c r="AB50" s="11">
        <v>0</v>
      </c>
      <c r="AC50" s="12">
        <v>1</v>
      </c>
      <c r="AD50" s="11">
        <v>40</v>
      </c>
      <c r="AE50" s="12">
        <v>3</v>
      </c>
      <c r="AF50" s="11" t="s">
        <v>82</v>
      </c>
      <c r="AG50" s="11" t="s">
        <v>72</v>
      </c>
      <c r="AH50" s="11" t="s">
        <v>141</v>
      </c>
      <c r="AI50" s="11" t="s">
        <v>72</v>
      </c>
      <c r="AJ50" s="11" t="s">
        <v>141</v>
      </c>
      <c r="AK50" s="10" t="s">
        <v>124</v>
      </c>
      <c r="AL50" s="10" t="s">
        <v>51</v>
      </c>
      <c r="AM50" s="10" t="s">
        <v>73</v>
      </c>
      <c r="AN50" s="12">
        <v>1</v>
      </c>
      <c r="AO50" s="10" t="s">
        <v>59</v>
      </c>
      <c r="AP50" s="12">
        <v>1</v>
      </c>
      <c r="AQ50" s="10" t="s">
        <v>48</v>
      </c>
      <c r="AR50" s="10" t="s">
        <v>51</v>
      </c>
      <c r="AS50" s="17">
        <f t="shared" si="1"/>
        <v>12</v>
      </c>
      <c r="AT50" s="10" t="s">
        <v>222</v>
      </c>
    </row>
    <row r="51" spans="1:46" x14ac:dyDescent="0.25">
      <c r="A51" s="9">
        <v>40</v>
      </c>
      <c r="B51" s="10" t="s">
        <v>223</v>
      </c>
      <c r="C51" t="s">
        <v>62</v>
      </c>
      <c r="D51" t="s">
        <v>118</v>
      </c>
      <c r="E51" s="11">
        <v>11.3</v>
      </c>
      <c r="F51" s="11">
        <v>6</v>
      </c>
      <c r="G51" t="s">
        <v>42</v>
      </c>
      <c r="H51" t="s">
        <v>119</v>
      </c>
      <c r="I51" t="s">
        <v>64</v>
      </c>
      <c r="J51" s="12">
        <v>2</v>
      </c>
      <c r="K51" t="s">
        <v>45</v>
      </c>
      <c r="L51" s="13">
        <v>3</v>
      </c>
      <c r="M51" s="14" t="s">
        <v>91</v>
      </c>
      <c r="N51" t="s">
        <v>51</v>
      </c>
      <c r="O51" s="14" t="s">
        <v>48</v>
      </c>
      <c r="P51" s="11">
        <v>1</v>
      </c>
      <c r="Q51" s="10" t="s">
        <v>67</v>
      </c>
      <c r="R51" s="14" t="s">
        <v>49</v>
      </c>
      <c r="S51" t="s">
        <v>50</v>
      </c>
      <c r="T51" t="s">
        <v>51</v>
      </c>
      <c r="U51" t="s">
        <v>48</v>
      </c>
      <c r="V51" s="11">
        <v>2</v>
      </c>
      <c r="W51" t="s">
        <v>69</v>
      </c>
      <c r="X51" t="s">
        <v>51</v>
      </c>
      <c r="Y51" t="s">
        <v>224</v>
      </c>
      <c r="Z51" s="12">
        <v>2</v>
      </c>
      <c r="AA51" t="s">
        <v>51</v>
      </c>
      <c r="AB51" s="11">
        <v>0</v>
      </c>
      <c r="AC51" s="12">
        <v>1</v>
      </c>
      <c r="AD51" s="11">
        <v>100</v>
      </c>
      <c r="AE51" s="12">
        <v>4</v>
      </c>
      <c r="AF51" s="11" t="s">
        <v>71</v>
      </c>
      <c r="AG51" s="11" t="s">
        <v>72</v>
      </c>
      <c r="AH51" s="11" t="s">
        <v>123</v>
      </c>
      <c r="AI51" s="11" t="s">
        <v>123</v>
      </c>
      <c r="AJ51" s="11" t="s">
        <v>93</v>
      </c>
      <c r="AK51" s="10" t="s">
        <v>200</v>
      </c>
      <c r="AL51" s="10" t="s">
        <v>51</v>
      </c>
      <c r="AM51" s="10" t="s">
        <v>59</v>
      </c>
      <c r="AN51" s="12">
        <v>4</v>
      </c>
      <c r="AO51" s="10" t="s">
        <v>59</v>
      </c>
      <c r="AP51" s="12">
        <v>1</v>
      </c>
      <c r="AQ51" s="10" t="s">
        <v>50</v>
      </c>
      <c r="AR51" s="10" t="s">
        <v>112</v>
      </c>
      <c r="AS51" s="17">
        <f t="shared" si="1"/>
        <v>192</v>
      </c>
      <c r="AT51" s="10" t="s">
        <v>225</v>
      </c>
    </row>
    <row r="52" spans="1:46" x14ac:dyDescent="0.25">
      <c r="A52" s="9">
        <v>41</v>
      </c>
      <c r="B52" s="10" t="s">
        <v>226</v>
      </c>
      <c r="C52" t="s">
        <v>62</v>
      </c>
      <c r="D52" t="s">
        <v>118</v>
      </c>
      <c r="E52" s="11">
        <v>8</v>
      </c>
      <c r="F52" s="11">
        <v>4</v>
      </c>
      <c r="G52" t="s">
        <v>42</v>
      </c>
      <c r="H52" t="s">
        <v>119</v>
      </c>
      <c r="I52" t="s">
        <v>64</v>
      </c>
      <c r="J52" s="12">
        <v>2</v>
      </c>
      <c r="K52" t="s">
        <v>65</v>
      </c>
      <c r="L52" s="13">
        <v>1</v>
      </c>
      <c r="M52" s="14" t="s">
        <v>91</v>
      </c>
      <c r="N52" t="s">
        <v>51</v>
      </c>
      <c r="O52" s="14" t="s">
        <v>48</v>
      </c>
      <c r="P52" s="11">
        <v>1</v>
      </c>
      <c r="Q52" s="10" t="s">
        <v>227</v>
      </c>
      <c r="R52" s="14" t="s">
        <v>81</v>
      </c>
      <c r="S52" t="s">
        <v>50</v>
      </c>
      <c r="T52" t="s">
        <v>51</v>
      </c>
      <c r="U52" t="s">
        <v>48</v>
      </c>
      <c r="V52" s="11">
        <v>2</v>
      </c>
      <c r="W52" t="s">
        <v>69</v>
      </c>
      <c r="X52" t="s">
        <v>51</v>
      </c>
      <c r="Y52" t="s">
        <v>228</v>
      </c>
      <c r="Z52" s="12">
        <v>4</v>
      </c>
      <c r="AA52" t="s">
        <v>51</v>
      </c>
      <c r="AB52" s="11">
        <v>0</v>
      </c>
      <c r="AC52" s="12">
        <v>1</v>
      </c>
      <c r="AD52" s="11">
        <v>45</v>
      </c>
      <c r="AE52" s="12">
        <v>3</v>
      </c>
      <c r="AF52" s="11" t="s">
        <v>107</v>
      </c>
      <c r="AG52" s="11" t="s">
        <v>51</v>
      </c>
      <c r="AH52" s="11" t="s">
        <v>51</v>
      </c>
      <c r="AI52" s="11" t="s">
        <v>51</v>
      </c>
      <c r="AJ52" s="11" t="s">
        <v>51</v>
      </c>
      <c r="AK52" s="10" t="s">
        <v>58</v>
      </c>
      <c r="AL52" s="10" t="s">
        <v>51</v>
      </c>
      <c r="AM52" s="10" t="s">
        <v>73</v>
      </c>
      <c r="AN52" s="12">
        <v>1</v>
      </c>
      <c r="AO52" s="10" t="s">
        <v>83</v>
      </c>
      <c r="AP52" s="12">
        <v>2</v>
      </c>
      <c r="AQ52" s="10" t="s">
        <v>48</v>
      </c>
      <c r="AR52" s="10" t="s">
        <v>229</v>
      </c>
      <c r="AS52" s="17">
        <f t="shared" si="1"/>
        <v>48</v>
      </c>
      <c r="AT52" s="10" t="s">
        <v>230</v>
      </c>
    </row>
    <row r="53" spans="1:46" x14ac:dyDescent="0.25">
      <c r="A53" s="9">
        <v>42</v>
      </c>
      <c r="B53" s="10" t="s">
        <v>231</v>
      </c>
      <c r="C53" t="s">
        <v>62</v>
      </c>
      <c r="D53" t="s">
        <v>88</v>
      </c>
      <c r="E53" s="11">
        <v>6.1</v>
      </c>
      <c r="F53" s="11">
        <v>10</v>
      </c>
      <c r="G53" t="s">
        <v>97</v>
      </c>
      <c r="H53" t="s">
        <v>63</v>
      </c>
      <c r="I53" t="s">
        <v>64</v>
      </c>
      <c r="J53" s="12">
        <v>2</v>
      </c>
      <c r="K53" t="s">
        <v>65</v>
      </c>
      <c r="L53" s="13">
        <v>1</v>
      </c>
      <c r="M53" s="14" t="s">
        <v>91</v>
      </c>
      <c r="N53" t="s">
        <v>51</v>
      </c>
      <c r="O53" s="14" t="s">
        <v>48</v>
      </c>
      <c r="P53" s="11">
        <v>1</v>
      </c>
      <c r="Q53" s="10" t="s">
        <v>67</v>
      </c>
      <c r="R53" s="14" t="s">
        <v>81</v>
      </c>
      <c r="S53" t="s">
        <v>50</v>
      </c>
      <c r="T53" t="s">
        <v>51</v>
      </c>
      <c r="U53" t="s">
        <v>50</v>
      </c>
      <c r="V53" s="11">
        <v>0</v>
      </c>
      <c r="W53" t="s">
        <v>218</v>
      </c>
      <c r="X53" t="s">
        <v>51</v>
      </c>
      <c r="Y53" t="s">
        <v>100</v>
      </c>
      <c r="Z53" s="12">
        <v>4</v>
      </c>
      <c r="AA53" t="s">
        <v>51</v>
      </c>
      <c r="AB53" s="11">
        <v>0</v>
      </c>
      <c r="AC53" s="12">
        <v>1</v>
      </c>
      <c r="AD53" s="11">
        <v>30</v>
      </c>
      <c r="AE53" s="12">
        <v>3</v>
      </c>
      <c r="AF53" s="11" t="s">
        <v>107</v>
      </c>
      <c r="AG53" s="11" t="s">
        <v>101</v>
      </c>
      <c r="AH53" s="11" t="s">
        <v>204</v>
      </c>
      <c r="AI53" s="11" t="s">
        <v>101</v>
      </c>
      <c r="AJ53" s="11" t="s">
        <v>204</v>
      </c>
      <c r="AK53" s="10" t="s">
        <v>200</v>
      </c>
      <c r="AL53" s="10" t="s">
        <v>51</v>
      </c>
      <c r="AM53" s="10" t="s">
        <v>73</v>
      </c>
      <c r="AN53" s="12">
        <v>1</v>
      </c>
      <c r="AO53" s="10" t="s">
        <v>83</v>
      </c>
      <c r="AP53" s="12">
        <v>2</v>
      </c>
      <c r="AQ53" s="10" t="s">
        <v>50</v>
      </c>
      <c r="AR53" s="10" t="s">
        <v>232</v>
      </c>
      <c r="AS53" s="17">
        <f t="shared" si="1"/>
        <v>48</v>
      </c>
      <c r="AT53" s="10" t="s">
        <v>233</v>
      </c>
    </row>
    <row r="54" spans="1:46" x14ac:dyDescent="0.25">
      <c r="A54" s="9">
        <v>43</v>
      </c>
      <c r="B54" s="10" t="s">
        <v>234</v>
      </c>
      <c r="C54" t="s">
        <v>62</v>
      </c>
      <c r="D54" t="s">
        <v>88</v>
      </c>
      <c r="E54" s="11">
        <v>6</v>
      </c>
      <c r="F54" s="11">
        <v>12</v>
      </c>
      <c r="G54" t="s">
        <v>97</v>
      </c>
      <c r="H54" t="s">
        <v>63</v>
      </c>
      <c r="I54" t="s">
        <v>44</v>
      </c>
      <c r="J54" s="12">
        <v>3</v>
      </c>
      <c r="K54" t="s">
        <v>65</v>
      </c>
      <c r="L54" s="13">
        <v>1</v>
      </c>
      <c r="M54" s="14" t="s">
        <v>91</v>
      </c>
      <c r="N54" t="s">
        <v>51</v>
      </c>
      <c r="O54" s="14" t="s">
        <v>48</v>
      </c>
      <c r="P54" s="11">
        <v>1</v>
      </c>
      <c r="Q54" s="10" t="s">
        <v>67</v>
      </c>
      <c r="R54" s="14" t="s">
        <v>81</v>
      </c>
      <c r="S54" t="s">
        <v>127</v>
      </c>
      <c r="T54" t="s">
        <v>51</v>
      </c>
      <c r="U54" t="s">
        <v>48</v>
      </c>
      <c r="V54" s="11">
        <v>12</v>
      </c>
      <c r="W54" t="s">
        <v>114</v>
      </c>
      <c r="X54" t="s">
        <v>51</v>
      </c>
      <c r="Y54" t="s">
        <v>128</v>
      </c>
      <c r="Z54" s="12">
        <v>3</v>
      </c>
      <c r="AA54" t="s">
        <v>51</v>
      </c>
      <c r="AB54" s="11">
        <v>0</v>
      </c>
      <c r="AC54" s="12">
        <v>1</v>
      </c>
      <c r="AD54" s="11">
        <v>20</v>
      </c>
      <c r="AE54" s="12">
        <v>2</v>
      </c>
      <c r="AF54" s="11" t="s">
        <v>107</v>
      </c>
      <c r="AG54" s="11" t="s">
        <v>101</v>
      </c>
      <c r="AH54" s="11" t="s">
        <v>181</v>
      </c>
      <c r="AI54" s="11" t="s">
        <v>204</v>
      </c>
      <c r="AJ54" s="11" t="s">
        <v>204</v>
      </c>
      <c r="AK54" s="10" t="s">
        <v>235</v>
      </c>
      <c r="AL54" s="10" t="s">
        <v>51</v>
      </c>
      <c r="AM54" s="10" t="s">
        <v>73</v>
      </c>
      <c r="AN54" s="12">
        <v>1</v>
      </c>
      <c r="AO54" s="10" t="s">
        <v>83</v>
      </c>
      <c r="AP54" s="12">
        <v>2</v>
      </c>
      <c r="AQ54" s="10" t="s">
        <v>48</v>
      </c>
      <c r="AR54" s="10" t="s">
        <v>51</v>
      </c>
      <c r="AS54" s="17">
        <f t="shared" si="1"/>
        <v>36</v>
      </c>
      <c r="AT54" s="10" t="s">
        <v>236</v>
      </c>
    </row>
    <row r="55" spans="1:46" x14ac:dyDescent="0.25">
      <c r="A55" s="9">
        <v>44</v>
      </c>
      <c r="B55" s="10" t="s">
        <v>237</v>
      </c>
      <c r="C55" t="s">
        <v>62</v>
      </c>
      <c r="D55" t="s">
        <v>88</v>
      </c>
      <c r="E55" s="11">
        <v>5</v>
      </c>
      <c r="F55" s="11">
        <v>6</v>
      </c>
      <c r="G55" t="s">
        <v>97</v>
      </c>
      <c r="H55" t="s">
        <v>63</v>
      </c>
      <c r="I55" t="s">
        <v>64</v>
      </c>
      <c r="J55" s="12">
        <v>2</v>
      </c>
      <c r="K55" t="s">
        <v>65</v>
      </c>
      <c r="L55" s="13">
        <v>1</v>
      </c>
      <c r="M55" s="14" t="s">
        <v>91</v>
      </c>
      <c r="N55" t="s">
        <v>51</v>
      </c>
      <c r="O55" s="14" t="s">
        <v>48</v>
      </c>
      <c r="P55" s="11">
        <v>1</v>
      </c>
      <c r="Q55" s="10" t="s">
        <v>67</v>
      </c>
      <c r="R55" s="14" t="s">
        <v>81</v>
      </c>
      <c r="S55" t="s">
        <v>149</v>
      </c>
      <c r="T55" t="s">
        <v>51</v>
      </c>
      <c r="U55" t="s">
        <v>48</v>
      </c>
      <c r="V55" s="11">
        <v>6</v>
      </c>
      <c r="W55" t="s">
        <v>69</v>
      </c>
      <c r="X55" t="s">
        <v>51</v>
      </c>
      <c r="Y55" t="s">
        <v>100</v>
      </c>
      <c r="Z55" s="12">
        <v>4</v>
      </c>
      <c r="AA55" t="s">
        <v>51</v>
      </c>
      <c r="AB55" s="11">
        <v>10</v>
      </c>
      <c r="AC55" s="12">
        <v>1</v>
      </c>
      <c r="AD55" s="11">
        <v>20</v>
      </c>
      <c r="AE55" s="12">
        <v>2</v>
      </c>
      <c r="AF55" s="11" t="s">
        <v>82</v>
      </c>
      <c r="AG55" s="11" t="s">
        <v>72</v>
      </c>
      <c r="AH55" s="11" t="s">
        <v>72</v>
      </c>
      <c r="AI55" s="11" t="s">
        <v>72</v>
      </c>
      <c r="AJ55" s="11" t="s">
        <v>72</v>
      </c>
      <c r="AK55" s="10" t="s">
        <v>58</v>
      </c>
      <c r="AL55" s="10" t="s">
        <v>51</v>
      </c>
      <c r="AM55" s="10" t="s">
        <v>73</v>
      </c>
      <c r="AN55" s="12">
        <v>1</v>
      </c>
      <c r="AO55" s="10" t="s">
        <v>59</v>
      </c>
      <c r="AP55" s="12">
        <v>1</v>
      </c>
      <c r="AQ55" s="10" t="s">
        <v>48</v>
      </c>
      <c r="AR55" s="10" t="s">
        <v>51</v>
      </c>
      <c r="AS55" s="17">
        <f t="shared" si="1"/>
        <v>16</v>
      </c>
      <c r="AT55" s="10" t="s">
        <v>238</v>
      </c>
    </row>
    <row r="56" spans="1:46" x14ac:dyDescent="0.25">
      <c r="A56" s="9">
        <v>45</v>
      </c>
      <c r="B56" s="10" t="s">
        <v>239</v>
      </c>
      <c r="C56" t="s">
        <v>62</v>
      </c>
      <c r="D56" t="s">
        <v>88</v>
      </c>
      <c r="E56" s="11">
        <v>5.5</v>
      </c>
      <c r="F56" s="11">
        <v>26</v>
      </c>
      <c r="G56" t="s">
        <v>97</v>
      </c>
      <c r="H56" t="s">
        <v>63</v>
      </c>
      <c r="I56" t="s">
        <v>98</v>
      </c>
      <c r="J56" s="12">
        <v>1</v>
      </c>
      <c r="K56" t="s">
        <v>139</v>
      </c>
      <c r="L56" s="13">
        <v>2</v>
      </c>
      <c r="M56" s="14" t="s">
        <v>91</v>
      </c>
      <c r="N56" t="s">
        <v>51</v>
      </c>
      <c r="O56" s="14" t="s">
        <v>48</v>
      </c>
      <c r="P56" s="11">
        <v>1</v>
      </c>
      <c r="Q56" s="10" t="s">
        <v>67</v>
      </c>
      <c r="R56" s="14" t="s">
        <v>49</v>
      </c>
      <c r="S56" t="s">
        <v>50</v>
      </c>
      <c r="T56" t="s">
        <v>51</v>
      </c>
      <c r="U56" t="s">
        <v>50</v>
      </c>
      <c r="V56" s="11">
        <v>0</v>
      </c>
      <c r="W56" t="s">
        <v>114</v>
      </c>
      <c r="X56" t="s">
        <v>51</v>
      </c>
      <c r="Y56" t="s">
        <v>100</v>
      </c>
      <c r="Z56" s="12">
        <v>4</v>
      </c>
      <c r="AA56" t="s">
        <v>51</v>
      </c>
      <c r="AB56" s="11">
        <v>0</v>
      </c>
      <c r="AC56" s="12">
        <v>1</v>
      </c>
      <c r="AD56" s="11">
        <v>5</v>
      </c>
      <c r="AE56" s="12">
        <v>1</v>
      </c>
      <c r="AF56" s="11" t="s">
        <v>107</v>
      </c>
      <c r="AG56" s="11" t="s">
        <v>181</v>
      </c>
      <c r="AH56" s="11" t="s">
        <v>181</v>
      </c>
      <c r="AI56" s="11" t="s">
        <v>57</v>
      </c>
      <c r="AJ56" s="11" t="s">
        <v>57</v>
      </c>
      <c r="AK56" s="10" t="s">
        <v>206</v>
      </c>
      <c r="AL56" s="10" t="s">
        <v>51</v>
      </c>
      <c r="AM56" s="10" t="s">
        <v>73</v>
      </c>
      <c r="AN56" s="12">
        <v>1</v>
      </c>
      <c r="AO56" s="10" t="s">
        <v>59</v>
      </c>
      <c r="AP56" s="12">
        <v>1</v>
      </c>
      <c r="AQ56" s="10" t="s">
        <v>48</v>
      </c>
      <c r="AR56" s="10" t="s">
        <v>51</v>
      </c>
      <c r="AS56" s="17">
        <f t="shared" si="1"/>
        <v>8</v>
      </c>
      <c r="AT56" s="10" t="s">
        <v>240</v>
      </c>
    </row>
    <row r="57" spans="1:46" x14ac:dyDescent="0.25">
      <c r="A57" s="9">
        <v>46</v>
      </c>
      <c r="B57" s="10" t="s">
        <v>241</v>
      </c>
      <c r="C57" t="s">
        <v>62</v>
      </c>
      <c r="D57" t="s">
        <v>88</v>
      </c>
      <c r="E57" s="11">
        <v>5.3</v>
      </c>
      <c r="F57" s="11">
        <v>20</v>
      </c>
      <c r="G57" t="s">
        <v>97</v>
      </c>
      <c r="H57" t="s">
        <v>63</v>
      </c>
      <c r="I57" t="s">
        <v>90</v>
      </c>
      <c r="J57" s="12">
        <v>1</v>
      </c>
      <c r="K57" t="s">
        <v>65</v>
      </c>
      <c r="L57" s="13">
        <v>1</v>
      </c>
      <c r="M57" s="14" t="s">
        <v>91</v>
      </c>
      <c r="N57" t="s">
        <v>51</v>
      </c>
      <c r="O57" s="14" t="s">
        <v>48</v>
      </c>
      <c r="P57" s="11">
        <v>1</v>
      </c>
      <c r="Q57" s="10" t="s">
        <v>67</v>
      </c>
      <c r="R57" s="14" t="s">
        <v>81</v>
      </c>
      <c r="S57" t="s">
        <v>50</v>
      </c>
      <c r="T57" t="s">
        <v>51</v>
      </c>
      <c r="U57" t="s">
        <v>48</v>
      </c>
      <c r="V57" s="11">
        <v>4</v>
      </c>
      <c r="W57" t="s">
        <v>114</v>
      </c>
      <c r="X57" t="s">
        <v>51</v>
      </c>
      <c r="Y57" t="s">
        <v>115</v>
      </c>
      <c r="Z57" s="12">
        <v>2</v>
      </c>
      <c r="AA57" t="s">
        <v>51</v>
      </c>
      <c r="AB57" s="11">
        <v>0</v>
      </c>
      <c r="AC57" s="12">
        <v>1</v>
      </c>
      <c r="AD57" s="11">
        <v>20</v>
      </c>
      <c r="AE57" s="12">
        <v>2</v>
      </c>
      <c r="AF57" s="11" t="s">
        <v>82</v>
      </c>
      <c r="AG57" s="11" t="s">
        <v>72</v>
      </c>
      <c r="AH57" s="11" t="s">
        <v>72</v>
      </c>
      <c r="AI57" s="11" t="s">
        <v>72</v>
      </c>
      <c r="AJ57" s="11" t="s">
        <v>72</v>
      </c>
      <c r="AK57" s="10" t="s">
        <v>58</v>
      </c>
      <c r="AL57" s="10" t="s">
        <v>51</v>
      </c>
      <c r="AM57" s="10" t="s">
        <v>73</v>
      </c>
      <c r="AN57" s="12">
        <v>1</v>
      </c>
      <c r="AO57" s="10" t="s">
        <v>59</v>
      </c>
      <c r="AP57" s="12">
        <v>1</v>
      </c>
      <c r="AQ57" s="10" t="s">
        <v>48</v>
      </c>
      <c r="AR57" s="10" t="s">
        <v>51</v>
      </c>
      <c r="AS57" s="17">
        <f t="shared" si="1"/>
        <v>4</v>
      </c>
      <c r="AT57" s="10" t="s">
        <v>242</v>
      </c>
    </row>
    <row r="58" spans="1:46" x14ac:dyDescent="0.25">
      <c r="A58" s="15">
        <v>47</v>
      </c>
      <c r="B58" s="18" t="s">
        <v>243</v>
      </c>
      <c r="C58" s="19" t="s">
        <v>62</v>
      </c>
      <c r="D58" s="19" t="s">
        <v>88</v>
      </c>
      <c r="E58" s="20">
        <v>5</v>
      </c>
      <c r="F58" s="20">
        <v>5</v>
      </c>
      <c r="G58" s="19" t="s">
        <v>97</v>
      </c>
      <c r="H58" s="19" t="s">
        <v>63</v>
      </c>
      <c r="I58" s="19" t="s">
        <v>171</v>
      </c>
      <c r="J58" s="21">
        <v>4</v>
      </c>
      <c r="K58" s="19" t="s">
        <v>65</v>
      </c>
      <c r="L58" s="21">
        <v>1</v>
      </c>
      <c r="M58" s="22" t="s">
        <v>91</v>
      </c>
      <c r="N58" s="19" t="s">
        <v>51</v>
      </c>
      <c r="O58" s="22" t="s">
        <v>50</v>
      </c>
      <c r="P58" s="20">
        <v>0</v>
      </c>
      <c r="Q58" s="18" t="s">
        <v>51</v>
      </c>
      <c r="R58" s="22" t="s">
        <v>51</v>
      </c>
      <c r="S58" s="19" t="s">
        <v>51</v>
      </c>
      <c r="T58" s="19" t="s">
        <v>51</v>
      </c>
      <c r="U58" s="19" t="s">
        <v>50</v>
      </c>
      <c r="V58" s="20">
        <v>0</v>
      </c>
      <c r="W58" s="19" t="s">
        <v>244</v>
      </c>
      <c r="X58" s="19" t="s">
        <v>51</v>
      </c>
      <c r="Y58" s="19" t="s">
        <v>115</v>
      </c>
      <c r="Z58" s="21">
        <v>2</v>
      </c>
      <c r="AA58" s="19" t="s">
        <v>51</v>
      </c>
      <c r="AB58" s="20">
        <v>0</v>
      </c>
      <c r="AC58" s="21">
        <v>1</v>
      </c>
      <c r="AD58" s="20" t="s">
        <v>51</v>
      </c>
      <c r="AE58" s="21">
        <v>0</v>
      </c>
      <c r="AF58" s="20" t="s">
        <v>51</v>
      </c>
      <c r="AG58" s="20" t="s">
        <v>51</v>
      </c>
      <c r="AH58" s="20" t="s">
        <v>51</v>
      </c>
      <c r="AI58" s="20" t="s">
        <v>51</v>
      </c>
      <c r="AJ58" s="20" t="s">
        <v>51</v>
      </c>
      <c r="AK58" s="18" t="s">
        <v>51</v>
      </c>
      <c r="AL58" s="18" t="s">
        <v>51</v>
      </c>
      <c r="AM58" s="18" t="s">
        <v>73</v>
      </c>
      <c r="AN58" s="21">
        <v>1</v>
      </c>
      <c r="AO58" s="18" t="s">
        <v>51</v>
      </c>
      <c r="AP58" s="21">
        <v>0</v>
      </c>
      <c r="AQ58" s="18" t="s">
        <v>48</v>
      </c>
      <c r="AR58" s="18" t="s">
        <v>51</v>
      </c>
      <c r="AS58" s="23">
        <f t="shared" si="1"/>
        <v>0</v>
      </c>
      <c r="AT58" s="18" t="s">
        <v>245</v>
      </c>
    </row>
    <row r="59" spans="1:46" x14ac:dyDescent="0.25">
      <c r="A59" s="9">
        <v>48</v>
      </c>
      <c r="B59" s="10" t="s">
        <v>246</v>
      </c>
      <c r="C59" t="s">
        <v>62</v>
      </c>
      <c r="D59" t="s">
        <v>88</v>
      </c>
      <c r="E59" s="11">
        <v>6</v>
      </c>
      <c r="F59" s="11">
        <v>12</v>
      </c>
      <c r="G59" t="s">
        <v>97</v>
      </c>
      <c r="H59" t="s">
        <v>63</v>
      </c>
      <c r="I59" t="s">
        <v>64</v>
      </c>
      <c r="J59" s="12">
        <v>2</v>
      </c>
      <c r="K59" t="s">
        <v>65</v>
      </c>
      <c r="L59" s="13">
        <v>1</v>
      </c>
      <c r="M59" s="14" t="s">
        <v>91</v>
      </c>
      <c r="N59" t="s">
        <v>51</v>
      </c>
      <c r="O59" s="14" t="s">
        <v>48</v>
      </c>
      <c r="P59" s="11">
        <v>2</v>
      </c>
      <c r="Q59" s="10" t="s">
        <v>67</v>
      </c>
      <c r="R59" s="14" t="s">
        <v>49</v>
      </c>
      <c r="S59" t="s">
        <v>127</v>
      </c>
      <c r="T59" t="s">
        <v>51</v>
      </c>
      <c r="U59" t="s">
        <v>48</v>
      </c>
      <c r="V59" s="11">
        <v>3</v>
      </c>
      <c r="W59" t="s">
        <v>218</v>
      </c>
      <c r="X59" t="s">
        <v>51</v>
      </c>
      <c r="Y59" t="s">
        <v>100</v>
      </c>
      <c r="Z59" s="12">
        <v>4</v>
      </c>
      <c r="AA59" t="s">
        <v>51</v>
      </c>
      <c r="AB59" s="11">
        <v>0</v>
      </c>
      <c r="AC59" s="12">
        <v>1</v>
      </c>
      <c r="AD59" s="11">
        <v>30</v>
      </c>
      <c r="AE59" s="12">
        <v>3</v>
      </c>
      <c r="AF59" s="11" t="s">
        <v>107</v>
      </c>
      <c r="AG59" s="11" t="s">
        <v>154</v>
      </c>
      <c r="AH59" s="11" t="s">
        <v>101</v>
      </c>
      <c r="AI59" s="11" t="s">
        <v>57</v>
      </c>
      <c r="AJ59" s="11" t="s">
        <v>102</v>
      </c>
      <c r="AK59" s="10" t="s">
        <v>200</v>
      </c>
      <c r="AL59" s="10" t="s">
        <v>51</v>
      </c>
      <c r="AM59" s="10" t="s">
        <v>73</v>
      </c>
      <c r="AN59" s="12">
        <v>1</v>
      </c>
      <c r="AO59" s="10" t="s">
        <v>83</v>
      </c>
      <c r="AP59" s="12">
        <v>2</v>
      </c>
      <c r="AQ59" s="10" t="s">
        <v>48</v>
      </c>
      <c r="AR59" s="10" t="s">
        <v>51</v>
      </c>
      <c r="AS59" s="17">
        <f t="shared" si="1"/>
        <v>48</v>
      </c>
      <c r="AT59" s="10" t="s">
        <v>247</v>
      </c>
    </row>
    <row r="60" spans="1:46" x14ac:dyDescent="0.25">
      <c r="A60" s="9">
        <v>49</v>
      </c>
      <c r="B60" s="10" t="s">
        <v>248</v>
      </c>
      <c r="C60" t="s">
        <v>62</v>
      </c>
      <c r="D60" t="s">
        <v>88</v>
      </c>
      <c r="E60" s="11">
        <v>6.4</v>
      </c>
      <c r="F60" s="11">
        <v>10</v>
      </c>
      <c r="G60" t="s">
        <v>97</v>
      </c>
      <c r="H60" t="s">
        <v>63</v>
      </c>
      <c r="I60" t="s">
        <v>98</v>
      </c>
      <c r="J60" s="12">
        <v>1</v>
      </c>
      <c r="K60" t="s">
        <v>65</v>
      </c>
      <c r="L60" s="13">
        <v>1</v>
      </c>
      <c r="M60" s="14" t="s">
        <v>91</v>
      </c>
      <c r="N60" t="s">
        <v>51</v>
      </c>
      <c r="O60" s="14" t="s">
        <v>48</v>
      </c>
      <c r="P60" s="11">
        <v>1</v>
      </c>
      <c r="Q60" s="10">
        <v>1000</v>
      </c>
      <c r="R60" s="14" t="s">
        <v>81</v>
      </c>
      <c r="S60" t="s">
        <v>127</v>
      </c>
      <c r="T60" t="s">
        <v>51</v>
      </c>
      <c r="U60" t="s">
        <v>48</v>
      </c>
      <c r="V60" s="11">
        <v>1</v>
      </c>
      <c r="W60" t="s">
        <v>114</v>
      </c>
      <c r="X60" t="s">
        <v>51</v>
      </c>
      <c r="Y60" t="s">
        <v>110</v>
      </c>
      <c r="Z60" s="12">
        <v>3</v>
      </c>
      <c r="AA60" t="s">
        <v>51</v>
      </c>
      <c r="AB60" s="11">
        <v>0</v>
      </c>
      <c r="AC60" s="12">
        <v>1</v>
      </c>
      <c r="AD60" s="11">
        <v>30</v>
      </c>
      <c r="AE60" s="12">
        <v>3</v>
      </c>
      <c r="AF60" s="11" t="s">
        <v>82</v>
      </c>
      <c r="AG60" s="11" t="s">
        <v>72</v>
      </c>
      <c r="AH60" s="11" t="s">
        <v>72</v>
      </c>
      <c r="AI60" s="11" t="s">
        <v>72</v>
      </c>
      <c r="AJ60" s="11" t="s">
        <v>72</v>
      </c>
      <c r="AK60" s="10" t="s">
        <v>58</v>
      </c>
      <c r="AL60" s="10" t="s">
        <v>51</v>
      </c>
      <c r="AM60" s="10" t="s">
        <v>73</v>
      </c>
      <c r="AN60" s="12">
        <v>1</v>
      </c>
      <c r="AO60" s="10" t="s">
        <v>59</v>
      </c>
      <c r="AP60" s="12">
        <v>1</v>
      </c>
      <c r="AQ60" s="10" t="s">
        <v>48</v>
      </c>
      <c r="AR60" s="10" t="s">
        <v>51</v>
      </c>
      <c r="AS60" s="17">
        <f t="shared" si="1"/>
        <v>9</v>
      </c>
      <c r="AT60" s="10" t="s">
        <v>249</v>
      </c>
    </row>
    <row r="61" spans="1:46" x14ac:dyDescent="0.25">
      <c r="A61" s="9">
        <v>50</v>
      </c>
      <c r="B61" s="10" t="s">
        <v>250</v>
      </c>
      <c r="C61" t="s">
        <v>62</v>
      </c>
      <c r="D61" t="s">
        <v>88</v>
      </c>
      <c r="E61" s="11">
        <v>5.0999999999999996</v>
      </c>
      <c r="F61" s="11">
        <v>20</v>
      </c>
      <c r="G61" t="s">
        <v>97</v>
      </c>
      <c r="H61" t="s">
        <v>63</v>
      </c>
      <c r="I61" t="s">
        <v>64</v>
      </c>
      <c r="J61" s="12">
        <v>2</v>
      </c>
      <c r="K61" t="s">
        <v>65</v>
      </c>
      <c r="L61" s="13">
        <v>1</v>
      </c>
      <c r="M61" s="14" t="s">
        <v>91</v>
      </c>
      <c r="N61" t="s">
        <v>51</v>
      </c>
      <c r="O61" s="14" t="s">
        <v>48</v>
      </c>
      <c r="P61" s="11">
        <v>1</v>
      </c>
      <c r="Q61" s="10" t="s">
        <v>67</v>
      </c>
      <c r="R61" s="14" t="s">
        <v>81</v>
      </c>
      <c r="S61" t="s">
        <v>50</v>
      </c>
      <c r="T61" t="s">
        <v>51</v>
      </c>
      <c r="U61" t="s">
        <v>48</v>
      </c>
      <c r="V61" s="11">
        <v>1</v>
      </c>
      <c r="W61" t="s">
        <v>114</v>
      </c>
      <c r="X61" t="s">
        <v>51</v>
      </c>
      <c r="Y61" t="s">
        <v>110</v>
      </c>
      <c r="Z61" s="12">
        <v>3</v>
      </c>
      <c r="AA61" t="s">
        <v>51</v>
      </c>
      <c r="AB61" s="11">
        <v>0</v>
      </c>
      <c r="AC61" s="12">
        <v>1</v>
      </c>
      <c r="AD61" s="11">
        <v>40</v>
      </c>
      <c r="AE61" s="12">
        <v>3</v>
      </c>
      <c r="AF61" s="11" t="s">
        <v>107</v>
      </c>
      <c r="AG61" s="11" t="s">
        <v>72</v>
      </c>
      <c r="AH61" s="11" t="s">
        <v>72</v>
      </c>
      <c r="AI61" s="11" t="s">
        <v>72</v>
      </c>
      <c r="AJ61" s="11" t="s">
        <v>72</v>
      </c>
      <c r="AK61" s="10" t="s">
        <v>58</v>
      </c>
      <c r="AL61" s="10" t="s">
        <v>51</v>
      </c>
      <c r="AM61" s="10" t="s">
        <v>73</v>
      </c>
      <c r="AN61" s="12">
        <v>1</v>
      </c>
      <c r="AO61" s="10" t="s">
        <v>59</v>
      </c>
      <c r="AP61" s="12">
        <v>1</v>
      </c>
      <c r="AQ61" s="10" t="s">
        <v>48</v>
      </c>
      <c r="AR61" s="10" t="s">
        <v>51</v>
      </c>
      <c r="AS61" s="17">
        <f t="shared" si="1"/>
        <v>18</v>
      </c>
      <c r="AT61" s="10" t="s">
        <v>251</v>
      </c>
    </row>
    <row r="62" spans="1:46" x14ac:dyDescent="0.25">
      <c r="A62" s="9">
        <v>51</v>
      </c>
      <c r="B62" s="10" t="s">
        <v>252</v>
      </c>
      <c r="C62" t="s">
        <v>62</v>
      </c>
      <c r="D62" t="s">
        <v>88</v>
      </c>
      <c r="E62" s="11">
        <v>6.1</v>
      </c>
      <c r="F62" s="11">
        <v>19</v>
      </c>
      <c r="G62" t="s">
        <v>97</v>
      </c>
      <c r="H62" t="s">
        <v>63</v>
      </c>
      <c r="I62" t="s">
        <v>64</v>
      </c>
      <c r="J62" s="12">
        <v>2</v>
      </c>
      <c r="K62" t="s">
        <v>65</v>
      </c>
      <c r="L62" s="13">
        <v>1</v>
      </c>
      <c r="M62" s="14" t="s">
        <v>91</v>
      </c>
      <c r="N62" t="s">
        <v>51</v>
      </c>
      <c r="O62" s="14" t="s">
        <v>48</v>
      </c>
      <c r="P62" s="11">
        <v>2</v>
      </c>
      <c r="Q62" s="10">
        <v>1200</v>
      </c>
      <c r="R62" s="14" t="s">
        <v>49</v>
      </c>
      <c r="S62" t="s">
        <v>50</v>
      </c>
      <c r="T62" t="s">
        <v>51</v>
      </c>
      <c r="U62" t="s">
        <v>48</v>
      </c>
      <c r="V62" s="11">
        <v>2</v>
      </c>
      <c r="W62" t="s">
        <v>114</v>
      </c>
      <c r="X62" t="s">
        <v>51</v>
      </c>
      <c r="Y62" t="s">
        <v>253</v>
      </c>
      <c r="Z62" s="12">
        <v>4</v>
      </c>
      <c r="AA62" t="s">
        <v>51</v>
      </c>
      <c r="AB62" s="11">
        <v>0</v>
      </c>
      <c r="AC62" s="12">
        <v>1</v>
      </c>
      <c r="AD62" s="11">
        <v>60</v>
      </c>
      <c r="AE62" s="12">
        <v>4</v>
      </c>
      <c r="AF62" s="11" t="s">
        <v>71</v>
      </c>
      <c r="AG62" s="11" t="s">
        <v>72</v>
      </c>
      <c r="AH62" s="11" t="s">
        <v>72</v>
      </c>
      <c r="AI62" s="11" t="s">
        <v>72</v>
      </c>
      <c r="AJ62" s="11" t="s">
        <v>72</v>
      </c>
      <c r="AK62" s="10" t="s">
        <v>58</v>
      </c>
      <c r="AL62" s="10" t="s">
        <v>51</v>
      </c>
      <c r="AM62" s="10" t="s">
        <v>73</v>
      </c>
      <c r="AN62" s="12">
        <v>1</v>
      </c>
      <c r="AO62" s="10" t="s">
        <v>59</v>
      </c>
      <c r="AP62" s="12">
        <v>1</v>
      </c>
      <c r="AQ62" s="10" t="s">
        <v>48</v>
      </c>
      <c r="AR62" s="10" t="s">
        <v>51</v>
      </c>
      <c r="AS62" s="17">
        <f t="shared" si="1"/>
        <v>32</v>
      </c>
      <c r="AT62" s="10" t="s">
        <v>254</v>
      </c>
    </row>
    <row r="63" spans="1:46" x14ac:dyDescent="0.25">
      <c r="A63" s="9">
        <v>53</v>
      </c>
      <c r="B63" s="10" t="s">
        <v>258</v>
      </c>
      <c r="C63" t="s">
        <v>62</v>
      </c>
      <c r="D63" t="s">
        <v>118</v>
      </c>
      <c r="E63" s="11">
        <v>12.5</v>
      </c>
      <c r="F63" s="11">
        <v>6</v>
      </c>
      <c r="G63" t="s">
        <v>42</v>
      </c>
      <c r="H63" t="s">
        <v>119</v>
      </c>
      <c r="I63" t="s">
        <v>98</v>
      </c>
      <c r="J63" s="12">
        <v>1</v>
      </c>
      <c r="K63" t="s">
        <v>139</v>
      </c>
      <c r="L63" s="13">
        <v>2</v>
      </c>
      <c r="M63" s="14" t="s">
        <v>91</v>
      </c>
      <c r="N63" t="s">
        <v>51</v>
      </c>
      <c r="O63" s="14" t="s">
        <v>48</v>
      </c>
      <c r="P63" s="11">
        <v>3</v>
      </c>
      <c r="Q63" s="10" t="s">
        <v>67</v>
      </c>
      <c r="R63" s="14" t="s">
        <v>49</v>
      </c>
      <c r="S63" t="s">
        <v>50</v>
      </c>
      <c r="T63" t="s">
        <v>51</v>
      </c>
      <c r="U63" t="s">
        <v>48</v>
      </c>
      <c r="V63" s="11">
        <v>2</v>
      </c>
      <c r="W63" t="s">
        <v>69</v>
      </c>
      <c r="X63" t="s">
        <v>51</v>
      </c>
      <c r="Y63" t="s">
        <v>168</v>
      </c>
      <c r="Z63" s="12">
        <v>1</v>
      </c>
      <c r="AA63" t="s">
        <v>51</v>
      </c>
      <c r="AB63" s="11">
        <v>5</v>
      </c>
      <c r="AC63" s="12">
        <v>1</v>
      </c>
      <c r="AD63" s="11">
        <v>10</v>
      </c>
      <c r="AE63" s="12">
        <v>2</v>
      </c>
      <c r="AF63" s="11" t="s">
        <v>107</v>
      </c>
      <c r="AG63" s="11" t="s">
        <v>259</v>
      </c>
      <c r="AH63" s="11" t="s">
        <v>93</v>
      </c>
      <c r="AI63" s="11" t="s">
        <v>259</v>
      </c>
      <c r="AJ63" s="11" t="s">
        <v>93</v>
      </c>
      <c r="AK63" s="10" t="s">
        <v>124</v>
      </c>
      <c r="AL63" s="10" t="s">
        <v>51</v>
      </c>
      <c r="AM63" s="10" t="s">
        <v>94</v>
      </c>
      <c r="AN63" s="12">
        <v>2</v>
      </c>
      <c r="AO63" s="10" t="s">
        <v>59</v>
      </c>
      <c r="AP63" s="12">
        <v>1</v>
      </c>
      <c r="AQ63" s="10" t="s">
        <v>50</v>
      </c>
      <c r="AR63" s="10" t="s">
        <v>176</v>
      </c>
      <c r="AS63" s="17">
        <f t="shared" si="1"/>
        <v>8</v>
      </c>
      <c r="AT63" s="10" t="s">
        <v>260</v>
      </c>
    </row>
    <row r="64" spans="1:46" x14ac:dyDescent="0.25">
      <c r="A64" s="9">
        <v>55</v>
      </c>
      <c r="B64" s="10" t="s">
        <v>263</v>
      </c>
      <c r="C64" t="s">
        <v>40</v>
      </c>
      <c r="D64" t="s">
        <v>118</v>
      </c>
      <c r="E64" s="11">
        <v>10.6</v>
      </c>
      <c r="F64" s="11">
        <v>6</v>
      </c>
      <c r="G64" t="s">
        <v>42</v>
      </c>
      <c r="H64" t="s">
        <v>264</v>
      </c>
      <c r="I64" t="s">
        <v>44</v>
      </c>
      <c r="J64" s="12">
        <v>3</v>
      </c>
      <c r="K64" t="s">
        <v>139</v>
      </c>
      <c r="L64" s="13">
        <v>2</v>
      </c>
      <c r="M64" s="14" t="s">
        <v>91</v>
      </c>
      <c r="N64" t="s">
        <v>51</v>
      </c>
      <c r="O64" s="14" t="s">
        <v>48</v>
      </c>
      <c r="P64" s="11">
        <v>1</v>
      </c>
      <c r="Q64" s="10">
        <v>2000</v>
      </c>
      <c r="R64" s="14" t="s">
        <v>81</v>
      </c>
      <c r="S64" t="s">
        <v>50</v>
      </c>
      <c r="T64" t="s">
        <v>51</v>
      </c>
      <c r="U64" t="s">
        <v>48</v>
      </c>
      <c r="V64" s="11">
        <v>26</v>
      </c>
      <c r="W64" t="s">
        <v>69</v>
      </c>
      <c r="X64" t="s">
        <v>51</v>
      </c>
      <c r="Y64" t="s">
        <v>144</v>
      </c>
      <c r="Z64" s="12">
        <v>0</v>
      </c>
      <c r="AA64" t="s">
        <v>51</v>
      </c>
      <c r="AB64" s="11">
        <v>0</v>
      </c>
      <c r="AC64" s="12">
        <v>1</v>
      </c>
      <c r="AD64" s="11">
        <v>20</v>
      </c>
      <c r="AE64" s="12">
        <v>2</v>
      </c>
      <c r="AF64" s="11" t="s">
        <v>107</v>
      </c>
      <c r="AG64" s="11" t="s">
        <v>72</v>
      </c>
      <c r="AH64" s="11" t="s">
        <v>72</v>
      </c>
      <c r="AI64" s="11" t="s">
        <v>72</v>
      </c>
      <c r="AJ64" s="11" t="s">
        <v>72</v>
      </c>
      <c r="AK64" s="10" t="s">
        <v>58</v>
      </c>
      <c r="AL64" s="10" t="s">
        <v>51</v>
      </c>
      <c r="AM64" s="10" t="s">
        <v>73</v>
      </c>
      <c r="AN64" s="12">
        <v>1</v>
      </c>
      <c r="AO64" s="10" t="s">
        <v>59</v>
      </c>
      <c r="AP64" s="12">
        <v>1</v>
      </c>
      <c r="AQ64" s="10" t="s">
        <v>48</v>
      </c>
      <c r="AR64" s="10" t="s">
        <v>51</v>
      </c>
      <c r="AS64" s="17">
        <f t="shared" si="1"/>
        <v>0</v>
      </c>
      <c r="AT64" s="10" t="s">
        <v>265</v>
      </c>
    </row>
    <row r="65" spans="1:46" x14ac:dyDescent="0.25">
      <c r="A65" s="9">
        <v>56</v>
      </c>
      <c r="B65" s="10" t="s">
        <v>266</v>
      </c>
      <c r="C65" t="s">
        <v>40</v>
      </c>
      <c r="D65" t="s">
        <v>118</v>
      </c>
      <c r="E65" s="11">
        <v>10.6</v>
      </c>
      <c r="F65" s="11">
        <v>7</v>
      </c>
      <c r="G65" t="s">
        <v>42</v>
      </c>
      <c r="H65" t="s">
        <v>264</v>
      </c>
      <c r="I65" t="s">
        <v>64</v>
      </c>
      <c r="J65" s="12">
        <v>2</v>
      </c>
      <c r="K65" t="s">
        <v>120</v>
      </c>
      <c r="L65" s="13">
        <v>3</v>
      </c>
      <c r="M65" s="14" t="s">
        <v>91</v>
      </c>
      <c r="N65" t="s">
        <v>51</v>
      </c>
      <c r="O65" s="14" t="s">
        <v>48</v>
      </c>
      <c r="P65" s="11">
        <v>1</v>
      </c>
      <c r="Q65" s="10" t="s">
        <v>67</v>
      </c>
      <c r="R65" s="14" t="s">
        <v>49</v>
      </c>
      <c r="S65" t="s">
        <v>50</v>
      </c>
      <c r="T65" t="s">
        <v>51</v>
      </c>
      <c r="U65" t="s">
        <v>48</v>
      </c>
      <c r="V65" s="11">
        <v>52</v>
      </c>
      <c r="W65" t="s">
        <v>69</v>
      </c>
      <c r="X65" t="s">
        <v>51</v>
      </c>
      <c r="Y65" t="s">
        <v>267</v>
      </c>
      <c r="Z65" s="12">
        <v>3</v>
      </c>
      <c r="AA65" t="s">
        <v>268</v>
      </c>
      <c r="AB65" s="11">
        <v>10</v>
      </c>
      <c r="AC65" s="12">
        <v>1</v>
      </c>
      <c r="AD65" s="11">
        <v>2</v>
      </c>
      <c r="AE65" s="12">
        <v>1</v>
      </c>
      <c r="AF65" s="11" t="s">
        <v>82</v>
      </c>
      <c r="AG65" s="11" t="s">
        <v>141</v>
      </c>
      <c r="AH65" s="11" t="s">
        <v>141</v>
      </c>
      <c r="AI65" s="11" t="s">
        <v>141</v>
      </c>
      <c r="AJ65" s="11" t="s">
        <v>141</v>
      </c>
      <c r="AK65" s="10" t="s">
        <v>173</v>
      </c>
      <c r="AL65" s="10" t="s">
        <v>269</v>
      </c>
      <c r="AM65" s="10" t="s">
        <v>94</v>
      </c>
      <c r="AN65" s="12">
        <v>2</v>
      </c>
      <c r="AO65" s="10" t="s">
        <v>59</v>
      </c>
      <c r="AP65" s="12">
        <v>1</v>
      </c>
      <c r="AQ65" s="10" t="s">
        <v>48</v>
      </c>
      <c r="AR65" s="10" t="s">
        <v>51</v>
      </c>
      <c r="AS65" s="17">
        <f t="shared" si="1"/>
        <v>36</v>
      </c>
      <c r="AT65" s="10" t="s">
        <v>270</v>
      </c>
    </row>
    <row r="66" spans="1:46" x14ac:dyDescent="0.25">
      <c r="A66" s="9">
        <v>62</v>
      </c>
      <c r="B66" s="10" t="s">
        <v>294</v>
      </c>
      <c r="C66" t="s">
        <v>40</v>
      </c>
      <c r="D66" t="s">
        <v>88</v>
      </c>
      <c r="E66" s="11">
        <v>7.1</v>
      </c>
      <c r="F66" s="11">
        <v>26</v>
      </c>
      <c r="G66" t="s">
        <v>97</v>
      </c>
      <c r="H66" t="s">
        <v>287</v>
      </c>
      <c r="I66" t="s">
        <v>98</v>
      </c>
      <c r="J66" s="12">
        <v>1</v>
      </c>
      <c r="K66" t="s">
        <v>139</v>
      </c>
      <c r="L66" s="13">
        <v>2</v>
      </c>
      <c r="M66" s="14" t="s">
        <v>91</v>
      </c>
      <c r="N66" t="s">
        <v>51</v>
      </c>
      <c r="O66" s="14" t="s">
        <v>48</v>
      </c>
      <c r="P66" s="11">
        <v>1</v>
      </c>
      <c r="Q66" s="10">
        <v>2000</v>
      </c>
      <c r="R66" s="14" t="s">
        <v>49</v>
      </c>
      <c r="S66" t="s">
        <v>50</v>
      </c>
      <c r="T66" t="s">
        <v>51</v>
      </c>
      <c r="U66" t="s">
        <v>48</v>
      </c>
      <c r="V66" s="11">
        <v>12</v>
      </c>
      <c r="W66" t="s">
        <v>295</v>
      </c>
      <c r="X66" t="s">
        <v>51</v>
      </c>
      <c r="Y66" t="s">
        <v>100</v>
      </c>
      <c r="Z66" s="12">
        <v>4</v>
      </c>
      <c r="AA66" t="s">
        <v>51</v>
      </c>
      <c r="AB66" s="11">
        <v>10</v>
      </c>
      <c r="AC66" s="12">
        <v>1</v>
      </c>
      <c r="AD66" s="11">
        <v>100</v>
      </c>
      <c r="AE66" s="12">
        <v>4</v>
      </c>
      <c r="AF66" s="11" t="s">
        <v>56</v>
      </c>
      <c r="AG66" s="11" t="s">
        <v>101</v>
      </c>
      <c r="AH66" s="11" t="s">
        <v>204</v>
      </c>
      <c r="AI66" s="11" t="s">
        <v>101</v>
      </c>
      <c r="AJ66" s="11" t="s">
        <v>204</v>
      </c>
      <c r="AK66" s="10" t="s">
        <v>103</v>
      </c>
      <c r="AL66" s="10" t="s">
        <v>51</v>
      </c>
      <c r="AM66" s="10" t="s">
        <v>73</v>
      </c>
      <c r="AN66" s="12">
        <v>1</v>
      </c>
      <c r="AO66" s="10" t="s">
        <v>73</v>
      </c>
      <c r="AP66" s="12">
        <v>4</v>
      </c>
      <c r="AQ66" s="10" t="s">
        <v>48</v>
      </c>
      <c r="AR66" s="10" t="s">
        <v>51</v>
      </c>
      <c r="AS66" s="17">
        <f t="shared" ref="AS66:AS97" si="2">(J66*L66*Z66*AC66*AE66*AN66*AP66)</f>
        <v>128</v>
      </c>
      <c r="AT66" t="s">
        <v>296</v>
      </c>
    </row>
    <row r="67" spans="1:46" x14ac:dyDescent="0.25">
      <c r="A67" s="9">
        <v>63</v>
      </c>
      <c r="B67" s="10" t="s">
        <v>297</v>
      </c>
      <c r="C67" t="s">
        <v>40</v>
      </c>
      <c r="D67" t="s">
        <v>88</v>
      </c>
      <c r="E67" s="11">
        <v>7</v>
      </c>
      <c r="F67" s="11">
        <v>22</v>
      </c>
      <c r="G67" t="s">
        <v>97</v>
      </c>
      <c r="H67" t="s">
        <v>287</v>
      </c>
      <c r="I67" t="s">
        <v>64</v>
      </c>
      <c r="J67" s="12">
        <v>2</v>
      </c>
      <c r="K67" t="s">
        <v>139</v>
      </c>
      <c r="L67" s="13">
        <v>2</v>
      </c>
      <c r="M67" s="14" t="s">
        <v>91</v>
      </c>
      <c r="N67" t="s">
        <v>51</v>
      </c>
      <c r="O67" s="14" t="s">
        <v>48</v>
      </c>
      <c r="P67" s="11">
        <v>2</v>
      </c>
      <c r="Q67" s="10" t="s">
        <v>67</v>
      </c>
      <c r="R67" s="14" t="s">
        <v>49</v>
      </c>
      <c r="S67" t="s">
        <v>50</v>
      </c>
      <c r="T67" t="s">
        <v>51</v>
      </c>
      <c r="U67" t="s">
        <v>48</v>
      </c>
      <c r="V67" s="11">
        <v>3</v>
      </c>
      <c r="W67" t="s">
        <v>114</v>
      </c>
      <c r="X67" t="s">
        <v>51</v>
      </c>
      <c r="Y67" t="s">
        <v>144</v>
      </c>
      <c r="Z67" s="12">
        <v>0</v>
      </c>
      <c r="AA67" t="s">
        <v>51</v>
      </c>
      <c r="AB67" s="11">
        <v>0</v>
      </c>
      <c r="AC67" s="12">
        <v>1</v>
      </c>
      <c r="AD67" s="11">
        <v>4</v>
      </c>
      <c r="AE67" s="12">
        <v>1</v>
      </c>
      <c r="AF67" s="11" t="s">
        <v>107</v>
      </c>
      <c r="AG67" s="11" t="s">
        <v>72</v>
      </c>
      <c r="AH67" s="11" t="s">
        <v>72</v>
      </c>
      <c r="AI67" s="11" t="s">
        <v>72</v>
      </c>
      <c r="AJ67" s="11" t="s">
        <v>72</v>
      </c>
      <c r="AK67" s="10" t="s">
        <v>58</v>
      </c>
      <c r="AL67" s="10" t="s">
        <v>51</v>
      </c>
      <c r="AM67" s="10" t="s">
        <v>73</v>
      </c>
      <c r="AN67" s="12">
        <v>1</v>
      </c>
      <c r="AO67" s="10" t="s">
        <v>73</v>
      </c>
      <c r="AP67" s="12">
        <v>4</v>
      </c>
      <c r="AQ67" s="10" t="s">
        <v>48</v>
      </c>
      <c r="AR67" s="10" t="s">
        <v>51</v>
      </c>
      <c r="AS67" s="17">
        <f t="shared" si="2"/>
        <v>0</v>
      </c>
      <c r="AT67" s="10" t="s">
        <v>298</v>
      </c>
    </row>
    <row r="68" spans="1:46" x14ac:dyDescent="0.25">
      <c r="A68" s="9">
        <v>64</v>
      </c>
      <c r="B68" s="10" t="s">
        <v>299</v>
      </c>
      <c r="C68" t="s">
        <v>40</v>
      </c>
      <c r="D68" t="s">
        <v>88</v>
      </c>
      <c r="E68" s="11">
        <v>6</v>
      </c>
      <c r="F68" s="11">
        <v>25</v>
      </c>
      <c r="G68" t="s">
        <v>97</v>
      </c>
      <c r="H68" t="s">
        <v>287</v>
      </c>
      <c r="I68" t="s">
        <v>98</v>
      </c>
      <c r="J68" s="12">
        <v>1</v>
      </c>
      <c r="K68" t="s">
        <v>65</v>
      </c>
      <c r="L68" s="13">
        <v>1</v>
      </c>
      <c r="M68" s="14" t="s">
        <v>91</v>
      </c>
      <c r="N68" t="s">
        <v>51</v>
      </c>
      <c r="O68" s="14" t="s">
        <v>48</v>
      </c>
      <c r="P68" s="11">
        <v>1</v>
      </c>
      <c r="Q68" s="10" t="s">
        <v>67</v>
      </c>
      <c r="R68" s="14" t="s">
        <v>81</v>
      </c>
      <c r="S68" t="s">
        <v>50</v>
      </c>
      <c r="T68" t="s">
        <v>51</v>
      </c>
      <c r="U68" t="s">
        <v>48</v>
      </c>
      <c r="V68" s="11">
        <v>5</v>
      </c>
      <c r="W68" t="s">
        <v>218</v>
      </c>
      <c r="X68" t="s">
        <v>51</v>
      </c>
      <c r="Y68" t="s">
        <v>253</v>
      </c>
      <c r="Z68" s="12">
        <v>4</v>
      </c>
      <c r="AA68" t="s">
        <v>51</v>
      </c>
      <c r="AB68" s="11">
        <v>0</v>
      </c>
      <c r="AC68" s="12">
        <v>1</v>
      </c>
      <c r="AD68" s="11">
        <v>20</v>
      </c>
      <c r="AE68" s="12">
        <v>2</v>
      </c>
      <c r="AF68" s="11" t="s">
        <v>107</v>
      </c>
      <c r="AG68" s="11" t="s">
        <v>101</v>
      </c>
      <c r="AH68" s="11" t="s">
        <v>101</v>
      </c>
      <c r="AI68" s="11" t="s">
        <v>101</v>
      </c>
      <c r="AJ68" s="11" t="s">
        <v>101</v>
      </c>
      <c r="AK68" s="10" t="s">
        <v>300</v>
      </c>
      <c r="AL68" s="10" t="s">
        <v>51</v>
      </c>
      <c r="AM68" s="10" t="s">
        <v>73</v>
      </c>
      <c r="AN68" s="12">
        <v>1</v>
      </c>
      <c r="AO68" s="10" t="s">
        <v>73</v>
      </c>
      <c r="AP68" s="12">
        <v>4</v>
      </c>
      <c r="AQ68" s="10" t="s">
        <v>48</v>
      </c>
      <c r="AR68" s="10" t="s">
        <v>51</v>
      </c>
      <c r="AS68" s="17">
        <f t="shared" si="2"/>
        <v>32</v>
      </c>
      <c r="AT68" s="10" t="s">
        <v>301</v>
      </c>
    </row>
    <row r="69" spans="1:46" x14ac:dyDescent="0.25">
      <c r="A69" s="9">
        <v>65</v>
      </c>
      <c r="B69" s="10" t="s">
        <v>302</v>
      </c>
      <c r="C69" t="s">
        <v>40</v>
      </c>
      <c r="D69" t="s">
        <v>88</v>
      </c>
      <c r="E69" s="11">
        <v>6</v>
      </c>
      <c r="F69" s="11">
        <v>22</v>
      </c>
      <c r="G69" t="s">
        <v>97</v>
      </c>
      <c r="H69" t="s">
        <v>287</v>
      </c>
      <c r="I69" t="s">
        <v>98</v>
      </c>
      <c r="J69" s="12">
        <v>1</v>
      </c>
      <c r="K69" t="s">
        <v>65</v>
      </c>
      <c r="L69" s="13">
        <v>1</v>
      </c>
      <c r="M69" s="14" t="s">
        <v>91</v>
      </c>
      <c r="N69" t="s">
        <v>51</v>
      </c>
      <c r="O69" s="14" t="s">
        <v>48</v>
      </c>
      <c r="P69" s="11">
        <v>1</v>
      </c>
      <c r="Q69" s="10" t="s">
        <v>67</v>
      </c>
      <c r="R69" s="14" t="s">
        <v>49</v>
      </c>
      <c r="S69" t="s">
        <v>50</v>
      </c>
      <c r="T69" t="s">
        <v>51</v>
      </c>
      <c r="U69" t="s">
        <v>48</v>
      </c>
      <c r="V69" s="11">
        <v>12</v>
      </c>
      <c r="W69" t="s">
        <v>114</v>
      </c>
      <c r="X69" t="s">
        <v>51</v>
      </c>
      <c r="Y69" t="s">
        <v>144</v>
      </c>
      <c r="Z69" s="12">
        <v>0</v>
      </c>
      <c r="AA69" t="s">
        <v>51</v>
      </c>
      <c r="AB69" s="11">
        <v>0</v>
      </c>
      <c r="AC69" s="12">
        <v>1</v>
      </c>
      <c r="AD69" s="11">
        <v>20</v>
      </c>
      <c r="AE69" s="12">
        <v>2</v>
      </c>
      <c r="AF69" s="11" t="s">
        <v>107</v>
      </c>
      <c r="AG69" s="11" t="s">
        <v>72</v>
      </c>
      <c r="AH69" s="11" t="s">
        <v>72</v>
      </c>
      <c r="AI69" s="11" t="s">
        <v>72</v>
      </c>
      <c r="AJ69" s="11" t="s">
        <v>72</v>
      </c>
      <c r="AK69" s="10" t="s">
        <v>58</v>
      </c>
      <c r="AL69" s="10" t="s">
        <v>51</v>
      </c>
      <c r="AM69" s="10" t="s">
        <v>73</v>
      </c>
      <c r="AN69" s="12">
        <v>1</v>
      </c>
      <c r="AO69" s="10" t="s">
        <v>73</v>
      </c>
      <c r="AP69" s="12">
        <v>4</v>
      </c>
      <c r="AQ69" s="10" t="s">
        <v>48</v>
      </c>
      <c r="AR69" s="10" t="s">
        <v>51</v>
      </c>
      <c r="AS69" s="17">
        <f t="shared" si="2"/>
        <v>0</v>
      </c>
      <c r="AT69" s="10" t="s">
        <v>303</v>
      </c>
    </row>
    <row r="70" spans="1:46" x14ac:dyDescent="0.25">
      <c r="A70" s="9">
        <v>66</v>
      </c>
      <c r="B70" s="10" t="s">
        <v>304</v>
      </c>
      <c r="C70" t="s">
        <v>40</v>
      </c>
      <c r="D70" t="s">
        <v>88</v>
      </c>
      <c r="E70" s="11">
        <v>12.8</v>
      </c>
      <c r="F70" s="11">
        <v>23</v>
      </c>
      <c r="G70" t="s">
        <v>42</v>
      </c>
      <c r="H70" t="s">
        <v>305</v>
      </c>
      <c r="I70" t="s">
        <v>98</v>
      </c>
      <c r="J70" s="12">
        <v>1</v>
      </c>
      <c r="K70" t="s">
        <v>139</v>
      </c>
      <c r="L70" s="13">
        <v>2</v>
      </c>
      <c r="M70" s="14" t="s">
        <v>91</v>
      </c>
      <c r="N70" t="s">
        <v>51</v>
      </c>
      <c r="O70" s="14" t="s">
        <v>48</v>
      </c>
      <c r="P70" s="11">
        <v>4</v>
      </c>
      <c r="Q70" s="10">
        <v>1100</v>
      </c>
      <c r="R70" s="14" t="s">
        <v>49</v>
      </c>
      <c r="S70" t="s">
        <v>50</v>
      </c>
      <c r="T70" t="s">
        <v>51</v>
      </c>
      <c r="U70" t="s">
        <v>48</v>
      </c>
      <c r="V70" s="11">
        <v>4</v>
      </c>
      <c r="W70" t="s">
        <v>69</v>
      </c>
      <c r="X70" t="s">
        <v>51</v>
      </c>
      <c r="Y70" t="s">
        <v>150</v>
      </c>
      <c r="Z70" s="12">
        <v>1</v>
      </c>
      <c r="AA70" t="s">
        <v>51</v>
      </c>
      <c r="AB70" s="11">
        <v>0</v>
      </c>
      <c r="AC70" s="12">
        <v>1</v>
      </c>
      <c r="AD70" s="11">
        <v>10</v>
      </c>
      <c r="AE70" s="12">
        <v>2</v>
      </c>
      <c r="AF70" s="11" t="s">
        <v>107</v>
      </c>
      <c r="AG70" s="11" t="s">
        <v>141</v>
      </c>
      <c r="AH70" s="11" t="s">
        <v>141</v>
      </c>
      <c r="AI70" s="11" t="s">
        <v>141</v>
      </c>
      <c r="AJ70" s="11" t="s">
        <v>141</v>
      </c>
      <c r="AK70" s="10" t="s">
        <v>124</v>
      </c>
      <c r="AL70" s="10" t="s">
        <v>51</v>
      </c>
      <c r="AM70" s="10" t="s">
        <v>73</v>
      </c>
      <c r="AN70" s="12">
        <v>1</v>
      </c>
      <c r="AO70" s="10" t="s">
        <v>94</v>
      </c>
      <c r="AP70" s="12">
        <v>3</v>
      </c>
      <c r="AQ70" s="10" t="s">
        <v>48</v>
      </c>
      <c r="AR70" s="10" t="s">
        <v>51</v>
      </c>
      <c r="AS70" s="17">
        <f t="shared" si="2"/>
        <v>12</v>
      </c>
      <c r="AT70" s="10" t="s">
        <v>306</v>
      </c>
    </row>
    <row r="71" spans="1:46" x14ac:dyDescent="0.25">
      <c r="A71" s="9">
        <v>68</v>
      </c>
      <c r="B71" s="10" t="s">
        <v>311</v>
      </c>
      <c r="C71" t="s">
        <v>40</v>
      </c>
      <c r="D71" t="s">
        <v>88</v>
      </c>
      <c r="E71" s="11">
        <v>12.8</v>
      </c>
      <c r="F71" s="11">
        <v>25</v>
      </c>
      <c r="G71" t="s">
        <v>42</v>
      </c>
      <c r="H71" t="s">
        <v>305</v>
      </c>
      <c r="I71" t="s">
        <v>98</v>
      </c>
      <c r="J71" s="12">
        <v>1</v>
      </c>
      <c r="K71" t="s">
        <v>139</v>
      </c>
      <c r="L71" s="13">
        <v>2</v>
      </c>
      <c r="M71" s="14" t="s">
        <v>91</v>
      </c>
      <c r="N71" t="s">
        <v>51</v>
      </c>
      <c r="O71" s="14" t="s">
        <v>48</v>
      </c>
      <c r="P71" s="11">
        <v>3</v>
      </c>
      <c r="Q71" s="10">
        <v>1100</v>
      </c>
      <c r="R71" s="14" t="s">
        <v>49</v>
      </c>
      <c r="S71" t="s">
        <v>149</v>
      </c>
      <c r="T71" t="s">
        <v>51</v>
      </c>
      <c r="U71" t="s">
        <v>48</v>
      </c>
      <c r="V71" s="11">
        <v>1</v>
      </c>
      <c r="W71" t="s">
        <v>164</v>
      </c>
      <c r="X71" t="s">
        <v>51</v>
      </c>
      <c r="Y71" t="s">
        <v>312</v>
      </c>
      <c r="Z71" s="12">
        <v>4</v>
      </c>
      <c r="AA71" t="s">
        <v>51</v>
      </c>
      <c r="AB71" s="11">
        <v>0</v>
      </c>
      <c r="AC71" s="12">
        <v>1</v>
      </c>
      <c r="AD71" s="11">
        <v>40</v>
      </c>
      <c r="AE71" s="12">
        <v>3</v>
      </c>
      <c r="AF71" s="11" t="s">
        <v>107</v>
      </c>
      <c r="AG71" s="11" t="s">
        <v>72</v>
      </c>
      <c r="AH71" s="11" t="s">
        <v>72</v>
      </c>
      <c r="AI71" s="11" t="s">
        <v>141</v>
      </c>
      <c r="AJ71" s="11" t="s">
        <v>141</v>
      </c>
      <c r="AK71" s="10" t="s">
        <v>313</v>
      </c>
      <c r="AL71" s="10" t="s">
        <v>51</v>
      </c>
      <c r="AM71" s="10" t="s">
        <v>73</v>
      </c>
      <c r="AN71" s="12">
        <v>1</v>
      </c>
      <c r="AO71" s="10" t="s">
        <v>83</v>
      </c>
      <c r="AP71" s="12">
        <v>2</v>
      </c>
      <c r="AQ71" s="10" t="s">
        <v>48</v>
      </c>
      <c r="AR71" s="10" t="s">
        <v>51</v>
      </c>
      <c r="AS71" s="17">
        <f t="shared" si="2"/>
        <v>48</v>
      </c>
      <c r="AT71" s="10" t="s">
        <v>314</v>
      </c>
    </row>
    <row r="72" spans="1:46" x14ac:dyDescent="0.25">
      <c r="A72" s="9">
        <v>69</v>
      </c>
      <c r="B72" s="10" t="s">
        <v>315</v>
      </c>
      <c r="C72" t="s">
        <v>40</v>
      </c>
      <c r="D72" t="s">
        <v>88</v>
      </c>
      <c r="E72" s="11">
        <v>8</v>
      </c>
      <c r="F72" s="11">
        <v>25</v>
      </c>
      <c r="G72" t="s">
        <v>97</v>
      </c>
      <c r="H72" t="s">
        <v>287</v>
      </c>
      <c r="I72" t="s">
        <v>98</v>
      </c>
      <c r="J72" s="12">
        <v>1</v>
      </c>
      <c r="K72" t="s">
        <v>65</v>
      </c>
      <c r="L72" s="13">
        <v>1</v>
      </c>
      <c r="M72" s="14" t="s">
        <v>91</v>
      </c>
      <c r="N72" t="s">
        <v>51</v>
      </c>
      <c r="O72" s="14" t="s">
        <v>48</v>
      </c>
      <c r="P72" s="11">
        <v>1</v>
      </c>
      <c r="Q72" s="10">
        <v>1100</v>
      </c>
      <c r="R72" s="14" t="s">
        <v>81</v>
      </c>
      <c r="S72" t="s">
        <v>127</v>
      </c>
      <c r="T72" t="s">
        <v>51</v>
      </c>
      <c r="U72" t="s">
        <v>50</v>
      </c>
      <c r="V72" s="11">
        <v>0</v>
      </c>
      <c r="W72" t="s">
        <v>114</v>
      </c>
      <c r="X72" t="s">
        <v>51</v>
      </c>
      <c r="Y72" t="s">
        <v>202</v>
      </c>
      <c r="Z72" s="12">
        <v>4</v>
      </c>
      <c r="AA72" t="s">
        <v>51</v>
      </c>
      <c r="AB72" s="11">
        <v>10</v>
      </c>
      <c r="AC72" s="12">
        <v>1</v>
      </c>
      <c r="AD72" s="11">
        <v>5</v>
      </c>
      <c r="AE72" s="12">
        <v>1</v>
      </c>
      <c r="AF72" s="11" t="s">
        <v>107</v>
      </c>
      <c r="AG72" s="11" t="s">
        <v>316</v>
      </c>
      <c r="AH72" s="11" t="s">
        <v>317</v>
      </c>
      <c r="AI72" s="11" t="s">
        <v>316</v>
      </c>
      <c r="AJ72" s="11" t="s">
        <v>317</v>
      </c>
      <c r="AK72" s="10" t="s">
        <v>318</v>
      </c>
      <c r="AL72" s="10" t="s">
        <v>51</v>
      </c>
      <c r="AM72" s="10" t="s">
        <v>73</v>
      </c>
      <c r="AN72" s="12">
        <v>1</v>
      </c>
      <c r="AO72" s="10" t="s">
        <v>59</v>
      </c>
      <c r="AP72" s="12">
        <v>1</v>
      </c>
      <c r="AQ72" s="10" t="s">
        <v>48</v>
      </c>
      <c r="AR72" s="10" t="s">
        <v>51</v>
      </c>
      <c r="AS72" s="17">
        <f t="shared" si="2"/>
        <v>4</v>
      </c>
      <c r="AT72" s="10" t="s">
        <v>319</v>
      </c>
    </row>
    <row r="73" spans="1:46" x14ac:dyDescent="0.25">
      <c r="A73" s="9">
        <v>70</v>
      </c>
      <c r="B73" s="10" t="s">
        <v>320</v>
      </c>
      <c r="C73" t="s">
        <v>40</v>
      </c>
      <c r="D73" t="s">
        <v>88</v>
      </c>
      <c r="E73" s="11">
        <v>8</v>
      </c>
      <c r="F73" s="11">
        <v>25</v>
      </c>
      <c r="G73" t="s">
        <v>97</v>
      </c>
      <c r="H73" t="s">
        <v>287</v>
      </c>
      <c r="I73" t="s">
        <v>98</v>
      </c>
      <c r="J73" s="12">
        <v>1</v>
      </c>
      <c r="K73" t="s">
        <v>65</v>
      </c>
      <c r="L73" s="13">
        <v>1</v>
      </c>
      <c r="M73" s="14" t="s">
        <v>91</v>
      </c>
      <c r="N73" t="s">
        <v>51</v>
      </c>
      <c r="O73" s="14" t="s">
        <v>48</v>
      </c>
      <c r="P73" s="11">
        <v>1</v>
      </c>
      <c r="Q73" s="10" t="s">
        <v>67</v>
      </c>
      <c r="R73" s="14" t="s">
        <v>81</v>
      </c>
      <c r="S73" t="s">
        <v>50</v>
      </c>
      <c r="T73" t="s">
        <v>51</v>
      </c>
      <c r="U73" t="s">
        <v>50</v>
      </c>
      <c r="V73" s="11">
        <v>0</v>
      </c>
      <c r="W73" t="s">
        <v>114</v>
      </c>
      <c r="X73" t="s">
        <v>51</v>
      </c>
      <c r="Y73" t="s">
        <v>321</v>
      </c>
      <c r="Z73" s="12">
        <v>3</v>
      </c>
      <c r="AA73" t="s">
        <v>51</v>
      </c>
      <c r="AB73" s="11">
        <v>0</v>
      </c>
      <c r="AC73" s="12">
        <v>1</v>
      </c>
      <c r="AD73" s="11">
        <v>10</v>
      </c>
      <c r="AE73" s="12">
        <v>2</v>
      </c>
      <c r="AF73" s="11" t="s">
        <v>82</v>
      </c>
      <c r="AG73" s="11" t="s">
        <v>72</v>
      </c>
      <c r="AH73" s="11" t="s">
        <v>72</v>
      </c>
      <c r="AI73" s="11" t="s">
        <v>141</v>
      </c>
      <c r="AJ73" s="11" t="s">
        <v>219</v>
      </c>
      <c r="AK73" s="10" t="s">
        <v>129</v>
      </c>
      <c r="AL73" s="10" t="s">
        <v>51</v>
      </c>
      <c r="AM73" s="10" t="s">
        <v>73</v>
      </c>
      <c r="AN73" s="12">
        <v>1</v>
      </c>
      <c r="AO73" s="10" t="s">
        <v>59</v>
      </c>
      <c r="AP73" s="12">
        <v>1</v>
      </c>
      <c r="AQ73" s="10" t="s">
        <v>48</v>
      </c>
      <c r="AR73" s="10" t="s">
        <v>51</v>
      </c>
      <c r="AS73" s="17">
        <f t="shared" si="2"/>
        <v>6</v>
      </c>
      <c r="AT73" s="10" t="s">
        <v>322</v>
      </c>
    </row>
    <row r="74" spans="1:46" x14ac:dyDescent="0.25">
      <c r="A74" s="9">
        <v>71</v>
      </c>
      <c r="B74" s="10" t="s">
        <v>323</v>
      </c>
      <c r="C74" t="s">
        <v>40</v>
      </c>
      <c r="D74" t="s">
        <v>88</v>
      </c>
      <c r="E74" s="11">
        <v>10</v>
      </c>
      <c r="F74" s="11">
        <v>25</v>
      </c>
      <c r="G74" t="s">
        <v>97</v>
      </c>
      <c r="H74" t="s">
        <v>287</v>
      </c>
      <c r="I74" t="s">
        <v>98</v>
      </c>
      <c r="J74" s="12">
        <v>1</v>
      </c>
      <c r="K74" t="s">
        <v>139</v>
      </c>
      <c r="L74" s="13">
        <v>2</v>
      </c>
      <c r="M74" s="14" t="s">
        <v>91</v>
      </c>
      <c r="N74" t="s">
        <v>51</v>
      </c>
      <c r="O74" s="14" t="s">
        <v>48</v>
      </c>
      <c r="P74" s="11">
        <v>1</v>
      </c>
      <c r="Q74" s="10" t="s">
        <v>67</v>
      </c>
      <c r="R74" s="14" t="s">
        <v>81</v>
      </c>
      <c r="S74" t="s">
        <v>50</v>
      </c>
      <c r="T74" t="s">
        <v>51</v>
      </c>
      <c r="U74" t="s">
        <v>50</v>
      </c>
      <c r="V74" s="11">
        <v>0</v>
      </c>
      <c r="W74" t="s">
        <v>114</v>
      </c>
      <c r="X74" t="s">
        <v>51</v>
      </c>
      <c r="Y74" t="s">
        <v>324</v>
      </c>
      <c r="Z74" s="12">
        <v>4</v>
      </c>
      <c r="AA74" t="s">
        <v>51</v>
      </c>
      <c r="AB74" s="11">
        <v>0</v>
      </c>
      <c r="AC74" s="12">
        <v>1</v>
      </c>
      <c r="AD74" s="11">
        <v>5</v>
      </c>
      <c r="AE74" s="12">
        <v>1</v>
      </c>
      <c r="AF74" s="11" t="s">
        <v>107</v>
      </c>
      <c r="AG74" s="11" t="s">
        <v>72</v>
      </c>
      <c r="AH74" s="11" t="s">
        <v>72</v>
      </c>
      <c r="AI74" s="11" t="s">
        <v>72</v>
      </c>
      <c r="AJ74" s="11" t="s">
        <v>72</v>
      </c>
      <c r="AK74" s="10" t="s">
        <v>58</v>
      </c>
      <c r="AL74" s="10" t="s">
        <v>51</v>
      </c>
      <c r="AM74" s="10" t="s">
        <v>73</v>
      </c>
      <c r="AN74" s="12">
        <v>1</v>
      </c>
      <c r="AO74" s="10" t="s">
        <v>59</v>
      </c>
      <c r="AP74" s="12">
        <v>1</v>
      </c>
      <c r="AQ74" s="10" t="s">
        <v>48</v>
      </c>
      <c r="AR74" s="10" t="s">
        <v>51</v>
      </c>
      <c r="AS74" s="17">
        <f t="shared" si="2"/>
        <v>8</v>
      </c>
      <c r="AT74" s="10" t="s">
        <v>325</v>
      </c>
    </row>
    <row r="75" spans="1:46" x14ac:dyDescent="0.25">
      <c r="A75" s="9">
        <v>72</v>
      </c>
      <c r="B75" s="10" t="s">
        <v>326</v>
      </c>
      <c r="C75" t="s">
        <v>40</v>
      </c>
      <c r="D75" t="s">
        <v>88</v>
      </c>
      <c r="E75" s="11">
        <v>7</v>
      </c>
      <c r="F75" s="11">
        <v>20</v>
      </c>
      <c r="G75" t="s">
        <v>97</v>
      </c>
      <c r="H75" t="s">
        <v>287</v>
      </c>
      <c r="I75" t="s">
        <v>98</v>
      </c>
      <c r="J75" s="12">
        <v>1</v>
      </c>
      <c r="K75" t="s">
        <v>65</v>
      </c>
      <c r="L75" s="13">
        <v>1</v>
      </c>
      <c r="M75" s="14" t="s">
        <v>91</v>
      </c>
      <c r="N75" t="s">
        <v>51</v>
      </c>
      <c r="O75" s="14" t="s">
        <v>48</v>
      </c>
      <c r="P75" s="11">
        <v>1</v>
      </c>
      <c r="Q75" s="10">
        <v>1200</v>
      </c>
      <c r="R75" s="14" t="s">
        <v>81</v>
      </c>
      <c r="S75" t="s">
        <v>50</v>
      </c>
      <c r="T75" t="s">
        <v>51</v>
      </c>
      <c r="U75" t="s">
        <v>48</v>
      </c>
      <c r="V75" s="11">
        <v>1</v>
      </c>
      <c r="W75" t="s">
        <v>114</v>
      </c>
      <c r="X75" t="s">
        <v>51</v>
      </c>
      <c r="Y75" t="s">
        <v>128</v>
      </c>
      <c r="Z75" s="12">
        <v>3</v>
      </c>
      <c r="AA75" t="s">
        <v>51</v>
      </c>
      <c r="AB75" s="11">
        <v>0</v>
      </c>
      <c r="AC75" s="12">
        <v>1</v>
      </c>
      <c r="AD75" s="11">
        <v>15</v>
      </c>
      <c r="AE75" s="12">
        <v>2</v>
      </c>
      <c r="AF75" s="11" t="s">
        <v>82</v>
      </c>
      <c r="AG75" s="11" t="s">
        <v>327</v>
      </c>
      <c r="AH75" s="11" t="s">
        <v>328</v>
      </c>
      <c r="AI75" s="11" t="s">
        <v>327</v>
      </c>
      <c r="AJ75" s="11" t="s">
        <v>328</v>
      </c>
      <c r="AK75" s="10" t="s">
        <v>129</v>
      </c>
      <c r="AL75" s="10" t="s">
        <v>51</v>
      </c>
      <c r="AM75" s="10" t="s">
        <v>73</v>
      </c>
      <c r="AN75" s="12">
        <v>1</v>
      </c>
      <c r="AO75" s="10" t="s">
        <v>59</v>
      </c>
      <c r="AP75" s="12">
        <v>1</v>
      </c>
      <c r="AQ75" s="10" t="s">
        <v>48</v>
      </c>
      <c r="AR75" s="10" t="s">
        <v>51</v>
      </c>
      <c r="AS75" s="17">
        <f t="shared" si="2"/>
        <v>6</v>
      </c>
      <c r="AT75" s="10" t="s">
        <v>329</v>
      </c>
    </row>
    <row r="76" spans="1:46" x14ac:dyDescent="0.25">
      <c r="A76" s="9">
        <v>78</v>
      </c>
      <c r="B76" s="10" t="s">
        <v>352</v>
      </c>
      <c r="C76" t="s">
        <v>40</v>
      </c>
      <c r="D76" t="s">
        <v>88</v>
      </c>
      <c r="E76" s="11">
        <v>6</v>
      </c>
      <c r="F76" s="11">
        <v>30</v>
      </c>
      <c r="G76" t="s">
        <v>97</v>
      </c>
      <c r="H76" t="s">
        <v>353</v>
      </c>
      <c r="I76" t="s">
        <v>64</v>
      </c>
      <c r="J76" s="12">
        <v>2</v>
      </c>
      <c r="K76" t="s">
        <v>45</v>
      </c>
      <c r="L76" s="13">
        <v>3</v>
      </c>
      <c r="M76" s="14" t="s">
        <v>91</v>
      </c>
      <c r="N76" t="s">
        <v>51</v>
      </c>
      <c r="O76" s="14" t="s">
        <v>48</v>
      </c>
      <c r="P76" s="11">
        <v>1</v>
      </c>
      <c r="Q76" s="10">
        <v>1200</v>
      </c>
      <c r="R76" s="14" t="s">
        <v>49</v>
      </c>
      <c r="S76" t="s">
        <v>50</v>
      </c>
      <c r="T76" t="s">
        <v>51</v>
      </c>
      <c r="U76" t="s">
        <v>48</v>
      </c>
      <c r="V76" s="11">
        <v>52</v>
      </c>
      <c r="W76" t="s">
        <v>114</v>
      </c>
      <c r="X76" t="s">
        <v>51</v>
      </c>
      <c r="Y76" t="s">
        <v>253</v>
      </c>
      <c r="Z76" s="12">
        <v>4</v>
      </c>
      <c r="AA76" t="s">
        <v>51</v>
      </c>
      <c r="AB76" s="11">
        <v>0</v>
      </c>
      <c r="AC76" s="12">
        <v>1</v>
      </c>
      <c r="AD76" s="11">
        <v>2</v>
      </c>
      <c r="AE76" s="12">
        <v>1</v>
      </c>
      <c r="AF76" s="11" t="s">
        <v>82</v>
      </c>
      <c r="AG76" s="11" t="s">
        <v>72</v>
      </c>
      <c r="AH76" s="11" t="s">
        <v>72</v>
      </c>
      <c r="AI76" s="11" t="s">
        <v>101</v>
      </c>
      <c r="AJ76" s="11" t="s">
        <v>101</v>
      </c>
      <c r="AK76" s="10" t="s">
        <v>354</v>
      </c>
      <c r="AL76" s="10" t="s">
        <v>355</v>
      </c>
      <c r="AM76" s="10" t="s">
        <v>73</v>
      </c>
      <c r="AN76" s="12">
        <v>1</v>
      </c>
      <c r="AO76" s="10" t="s">
        <v>59</v>
      </c>
      <c r="AP76" s="12">
        <v>1</v>
      </c>
      <c r="AQ76" s="10" t="s">
        <v>48</v>
      </c>
      <c r="AR76" s="10" t="s">
        <v>51</v>
      </c>
      <c r="AS76" s="17">
        <f t="shared" si="2"/>
        <v>24</v>
      </c>
      <c r="AT76" s="10" t="s">
        <v>356</v>
      </c>
    </row>
    <row r="77" spans="1:46" x14ac:dyDescent="0.25">
      <c r="A77" s="9">
        <v>79</v>
      </c>
      <c r="B77" s="10" t="s">
        <v>357</v>
      </c>
      <c r="C77" t="s">
        <v>40</v>
      </c>
      <c r="D77" t="s">
        <v>88</v>
      </c>
      <c r="E77" s="11">
        <v>5.8</v>
      </c>
      <c r="F77" s="11">
        <v>20</v>
      </c>
      <c r="G77" t="s">
        <v>97</v>
      </c>
      <c r="H77" t="s">
        <v>353</v>
      </c>
      <c r="I77" t="s">
        <v>98</v>
      </c>
      <c r="J77" s="12">
        <v>1</v>
      </c>
      <c r="K77" t="s">
        <v>45</v>
      </c>
      <c r="L77" s="13">
        <v>3</v>
      </c>
      <c r="M77" s="14" t="s">
        <v>91</v>
      </c>
      <c r="N77" t="s">
        <v>51</v>
      </c>
      <c r="O77" s="14" t="s">
        <v>48</v>
      </c>
      <c r="P77" s="11">
        <v>1</v>
      </c>
      <c r="Q77" s="10" t="s">
        <v>67</v>
      </c>
      <c r="R77" s="14" t="s">
        <v>81</v>
      </c>
      <c r="S77" t="s">
        <v>50</v>
      </c>
      <c r="T77" t="s">
        <v>51</v>
      </c>
      <c r="U77" t="s">
        <v>48</v>
      </c>
      <c r="V77" s="11">
        <v>6</v>
      </c>
      <c r="W77" t="s">
        <v>114</v>
      </c>
      <c r="X77" t="s">
        <v>51</v>
      </c>
      <c r="Y77" t="s">
        <v>224</v>
      </c>
      <c r="Z77" s="12">
        <v>2</v>
      </c>
      <c r="AA77" t="s">
        <v>51</v>
      </c>
      <c r="AB77" s="11">
        <v>0</v>
      </c>
      <c r="AC77" s="12">
        <v>1</v>
      </c>
      <c r="AD77" s="11">
        <v>15</v>
      </c>
      <c r="AE77" s="12">
        <v>2</v>
      </c>
      <c r="AF77" s="11" t="s">
        <v>107</v>
      </c>
      <c r="AG77" s="11" t="s">
        <v>72</v>
      </c>
      <c r="AH77" s="11" t="s">
        <v>72</v>
      </c>
      <c r="AI77" s="11" t="s">
        <v>72</v>
      </c>
      <c r="AJ77" s="11" t="s">
        <v>72</v>
      </c>
      <c r="AK77" s="10" t="s">
        <v>58</v>
      </c>
      <c r="AL77" s="10" t="s">
        <v>51</v>
      </c>
      <c r="AM77" s="10" t="s">
        <v>73</v>
      </c>
      <c r="AN77" s="12">
        <v>1</v>
      </c>
      <c r="AO77" s="10" t="s">
        <v>59</v>
      </c>
      <c r="AP77" s="12">
        <v>1</v>
      </c>
      <c r="AQ77" s="10" t="s">
        <v>48</v>
      </c>
      <c r="AR77" s="10" t="s">
        <v>51</v>
      </c>
      <c r="AS77" s="17">
        <f t="shared" si="2"/>
        <v>12</v>
      </c>
      <c r="AT77" s="10" t="s">
        <v>358</v>
      </c>
    </row>
    <row r="78" spans="1:46" x14ac:dyDescent="0.25">
      <c r="A78" s="9">
        <v>80</v>
      </c>
      <c r="B78" s="10" t="s">
        <v>359</v>
      </c>
      <c r="C78" t="s">
        <v>40</v>
      </c>
      <c r="D78" t="s">
        <v>88</v>
      </c>
      <c r="E78" s="11">
        <v>5.5</v>
      </c>
      <c r="F78" s="11">
        <v>24</v>
      </c>
      <c r="G78" t="s">
        <v>97</v>
      </c>
      <c r="H78" t="s">
        <v>353</v>
      </c>
      <c r="I78" t="s">
        <v>98</v>
      </c>
      <c r="J78" s="12">
        <v>1</v>
      </c>
      <c r="K78" t="s">
        <v>65</v>
      </c>
      <c r="L78" s="13">
        <v>1</v>
      </c>
      <c r="M78" s="14" t="s">
        <v>91</v>
      </c>
      <c r="N78" t="s">
        <v>51</v>
      </c>
      <c r="O78" s="14" t="s">
        <v>48</v>
      </c>
      <c r="P78" s="11">
        <v>1</v>
      </c>
      <c r="Q78" s="10">
        <v>1200</v>
      </c>
      <c r="R78" s="14" t="s">
        <v>81</v>
      </c>
      <c r="S78" t="s">
        <v>50</v>
      </c>
      <c r="T78" t="s">
        <v>51</v>
      </c>
      <c r="U78" t="s">
        <v>48</v>
      </c>
      <c r="V78" s="11">
        <v>12</v>
      </c>
      <c r="W78" t="s">
        <v>114</v>
      </c>
      <c r="X78" t="s">
        <v>51</v>
      </c>
      <c r="Y78" t="s">
        <v>360</v>
      </c>
      <c r="Z78" s="12">
        <v>4</v>
      </c>
      <c r="AA78" t="s">
        <v>51</v>
      </c>
      <c r="AB78" s="11">
        <v>0</v>
      </c>
      <c r="AC78" s="12">
        <v>1</v>
      </c>
      <c r="AD78" s="11">
        <v>20</v>
      </c>
      <c r="AE78" s="12">
        <v>2</v>
      </c>
      <c r="AF78" s="11" t="s">
        <v>107</v>
      </c>
      <c r="AG78" s="11" t="s">
        <v>72</v>
      </c>
      <c r="AH78" s="11" t="s">
        <v>72</v>
      </c>
      <c r="AI78" s="11" t="s">
        <v>72</v>
      </c>
      <c r="AJ78" s="11" t="s">
        <v>72</v>
      </c>
      <c r="AK78" s="10" t="s">
        <v>58</v>
      </c>
      <c r="AL78" s="10" t="s">
        <v>51</v>
      </c>
      <c r="AM78" s="10" t="s">
        <v>73</v>
      </c>
      <c r="AN78" s="12">
        <v>1</v>
      </c>
      <c r="AO78" s="10" t="s">
        <v>59</v>
      </c>
      <c r="AP78" s="12">
        <v>1</v>
      </c>
      <c r="AQ78" s="10" t="s">
        <v>48</v>
      </c>
      <c r="AR78" s="10" t="s">
        <v>51</v>
      </c>
      <c r="AS78" s="17">
        <f t="shared" si="2"/>
        <v>8</v>
      </c>
      <c r="AT78" s="10" t="s">
        <v>361</v>
      </c>
    </row>
    <row r="79" spans="1:46" x14ac:dyDescent="0.25">
      <c r="A79" s="9">
        <v>81</v>
      </c>
      <c r="B79" s="10" t="s">
        <v>362</v>
      </c>
      <c r="C79" t="s">
        <v>40</v>
      </c>
      <c r="D79" t="s">
        <v>88</v>
      </c>
      <c r="E79" s="11">
        <v>5.9</v>
      </c>
      <c r="F79" s="11">
        <v>20</v>
      </c>
      <c r="G79" t="s">
        <v>97</v>
      </c>
      <c r="H79" t="s">
        <v>353</v>
      </c>
      <c r="I79" t="s">
        <v>98</v>
      </c>
      <c r="J79" s="12">
        <v>1</v>
      </c>
      <c r="K79" t="s">
        <v>65</v>
      </c>
      <c r="L79" s="13">
        <v>1</v>
      </c>
      <c r="M79" s="14" t="s">
        <v>91</v>
      </c>
      <c r="N79" t="s">
        <v>51</v>
      </c>
      <c r="O79" s="14" t="s">
        <v>48</v>
      </c>
      <c r="P79" s="11">
        <v>1</v>
      </c>
      <c r="Q79" s="10" t="s">
        <v>67</v>
      </c>
      <c r="R79" s="14" t="s">
        <v>81</v>
      </c>
      <c r="S79" t="s">
        <v>50</v>
      </c>
      <c r="T79" t="s">
        <v>51</v>
      </c>
      <c r="U79" t="s">
        <v>48</v>
      </c>
      <c r="V79" s="11">
        <v>6</v>
      </c>
      <c r="W79" t="s">
        <v>114</v>
      </c>
      <c r="X79" t="s">
        <v>51</v>
      </c>
      <c r="Y79" t="s">
        <v>224</v>
      </c>
      <c r="Z79" s="12">
        <v>2</v>
      </c>
      <c r="AA79" t="s">
        <v>51</v>
      </c>
      <c r="AB79" s="11">
        <v>0</v>
      </c>
      <c r="AC79" s="12">
        <v>1</v>
      </c>
      <c r="AD79" s="11">
        <v>30</v>
      </c>
      <c r="AE79" s="12">
        <v>3</v>
      </c>
      <c r="AF79" s="11" t="s">
        <v>82</v>
      </c>
      <c r="AG79" s="11" t="s">
        <v>72</v>
      </c>
      <c r="AH79" s="11" t="s">
        <v>72</v>
      </c>
      <c r="AI79" s="11" t="s">
        <v>72</v>
      </c>
      <c r="AJ79" s="11" t="s">
        <v>72</v>
      </c>
      <c r="AK79" s="10" t="s">
        <v>58</v>
      </c>
      <c r="AL79" s="10" t="s">
        <v>51</v>
      </c>
      <c r="AM79" s="10" t="s">
        <v>73</v>
      </c>
      <c r="AN79" s="12">
        <v>1</v>
      </c>
      <c r="AO79" s="10" t="s">
        <v>59</v>
      </c>
      <c r="AP79" s="12">
        <v>1</v>
      </c>
      <c r="AQ79" s="10" t="s">
        <v>48</v>
      </c>
      <c r="AR79" s="10" t="s">
        <v>51</v>
      </c>
      <c r="AS79" s="17">
        <f t="shared" si="2"/>
        <v>6</v>
      </c>
      <c r="AT79" s="10" t="s">
        <v>363</v>
      </c>
    </row>
    <row r="80" spans="1:46" x14ac:dyDescent="0.25">
      <c r="A80" s="9">
        <v>82</v>
      </c>
      <c r="B80" s="10" t="s">
        <v>364</v>
      </c>
      <c r="C80" t="s">
        <v>40</v>
      </c>
      <c r="D80" t="s">
        <v>88</v>
      </c>
      <c r="E80" s="11">
        <v>5</v>
      </c>
      <c r="F80" s="11">
        <v>20</v>
      </c>
      <c r="G80" t="s">
        <v>97</v>
      </c>
      <c r="H80" t="s">
        <v>353</v>
      </c>
      <c r="I80" t="s">
        <v>98</v>
      </c>
      <c r="J80" s="12">
        <v>1</v>
      </c>
      <c r="K80" t="s">
        <v>65</v>
      </c>
      <c r="L80" s="13">
        <v>1</v>
      </c>
      <c r="M80" s="14" t="s">
        <v>91</v>
      </c>
      <c r="N80" t="s">
        <v>51</v>
      </c>
      <c r="O80" s="14" t="s">
        <v>48</v>
      </c>
      <c r="P80" s="11">
        <v>1</v>
      </c>
      <c r="Q80" s="10" t="s">
        <v>67</v>
      </c>
      <c r="R80" s="14" t="s">
        <v>81</v>
      </c>
      <c r="S80" t="s">
        <v>50</v>
      </c>
      <c r="T80" t="s">
        <v>51</v>
      </c>
      <c r="U80" t="s">
        <v>48</v>
      </c>
      <c r="V80" s="11">
        <v>6</v>
      </c>
      <c r="W80" t="s">
        <v>114</v>
      </c>
      <c r="X80" t="s">
        <v>51</v>
      </c>
      <c r="Y80" t="s">
        <v>365</v>
      </c>
      <c r="Z80" s="12">
        <v>4</v>
      </c>
      <c r="AA80" t="s">
        <v>51</v>
      </c>
      <c r="AB80" s="11">
        <v>0</v>
      </c>
      <c r="AC80" s="12">
        <v>1</v>
      </c>
      <c r="AD80" s="11">
        <v>20</v>
      </c>
      <c r="AE80" s="12">
        <v>2</v>
      </c>
      <c r="AF80" s="11" t="s">
        <v>82</v>
      </c>
      <c r="AG80" s="11" t="s">
        <v>72</v>
      </c>
      <c r="AH80" s="11" t="s">
        <v>72</v>
      </c>
      <c r="AI80" s="11" t="s">
        <v>72</v>
      </c>
      <c r="AJ80" s="11" t="s">
        <v>72</v>
      </c>
      <c r="AK80" s="10" t="s">
        <v>58</v>
      </c>
      <c r="AL80" s="10" t="s">
        <v>51</v>
      </c>
      <c r="AM80" s="10" t="s">
        <v>73</v>
      </c>
      <c r="AN80" s="12">
        <v>1</v>
      </c>
      <c r="AO80" s="10" t="s">
        <v>59</v>
      </c>
      <c r="AP80" s="12">
        <v>1</v>
      </c>
      <c r="AQ80" s="10" t="s">
        <v>48</v>
      </c>
      <c r="AR80" s="10" t="s">
        <v>51</v>
      </c>
      <c r="AS80" s="17">
        <f t="shared" si="2"/>
        <v>8</v>
      </c>
      <c r="AT80" s="10" t="s">
        <v>366</v>
      </c>
    </row>
    <row r="81" spans="1:46" x14ac:dyDescent="0.25">
      <c r="A81" s="9">
        <v>83</v>
      </c>
      <c r="B81" s="10" t="s">
        <v>367</v>
      </c>
      <c r="C81" t="s">
        <v>40</v>
      </c>
      <c r="D81" t="s">
        <v>88</v>
      </c>
      <c r="E81" s="11">
        <v>5.8</v>
      </c>
      <c r="F81" s="11">
        <v>20</v>
      </c>
      <c r="G81" t="s">
        <v>97</v>
      </c>
      <c r="H81" t="s">
        <v>353</v>
      </c>
      <c r="I81" t="s">
        <v>98</v>
      </c>
      <c r="J81" s="12">
        <v>1</v>
      </c>
      <c r="K81" t="s">
        <v>65</v>
      </c>
      <c r="L81" s="13">
        <v>1</v>
      </c>
      <c r="M81" s="14" t="s">
        <v>91</v>
      </c>
      <c r="N81" t="s">
        <v>51</v>
      </c>
      <c r="O81" s="14" t="s">
        <v>48</v>
      </c>
      <c r="P81" s="11">
        <v>1</v>
      </c>
      <c r="Q81" s="10">
        <v>1200</v>
      </c>
      <c r="R81" s="14" t="s">
        <v>81</v>
      </c>
      <c r="S81" t="s">
        <v>50</v>
      </c>
      <c r="T81" t="s">
        <v>51</v>
      </c>
      <c r="U81" t="s">
        <v>48</v>
      </c>
      <c r="V81" s="11">
        <v>6</v>
      </c>
      <c r="W81" t="s">
        <v>218</v>
      </c>
      <c r="X81" t="s">
        <v>51</v>
      </c>
      <c r="Y81" t="s">
        <v>368</v>
      </c>
      <c r="Z81" s="12">
        <v>4</v>
      </c>
      <c r="AA81" t="s">
        <v>51</v>
      </c>
      <c r="AB81" s="11">
        <v>10</v>
      </c>
      <c r="AC81" s="12">
        <v>1</v>
      </c>
      <c r="AD81" s="11">
        <v>20</v>
      </c>
      <c r="AE81" s="12">
        <v>2</v>
      </c>
      <c r="AF81" s="11" t="s">
        <v>82</v>
      </c>
      <c r="AG81" s="11" t="s">
        <v>101</v>
      </c>
      <c r="AH81" s="11" t="s">
        <v>204</v>
      </c>
      <c r="AI81" s="11" t="s">
        <v>181</v>
      </c>
      <c r="AJ81" s="11" t="s">
        <v>369</v>
      </c>
      <c r="AK81" s="10" t="s">
        <v>370</v>
      </c>
      <c r="AL81" s="10" t="s">
        <v>51</v>
      </c>
      <c r="AM81" s="10" t="s">
        <v>73</v>
      </c>
      <c r="AN81" s="12">
        <v>1</v>
      </c>
      <c r="AO81" s="10" t="s">
        <v>83</v>
      </c>
      <c r="AP81" s="12">
        <v>2</v>
      </c>
      <c r="AQ81" s="10" t="s">
        <v>48</v>
      </c>
      <c r="AR81" s="10" t="s">
        <v>51</v>
      </c>
      <c r="AS81" s="17">
        <f t="shared" si="2"/>
        <v>16</v>
      </c>
      <c r="AT81" s="10" t="s">
        <v>371</v>
      </c>
    </row>
    <row r="82" spans="1:46" x14ac:dyDescent="0.25">
      <c r="A82" s="9">
        <v>84</v>
      </c>
      <c r="B82" s="10" t="s">
        <v>372</v>
      </c>
      <c r="C82" t="s">
        <v>40</v>
      </c>
      <c r="D82" t="s">
        <v>88</v>
      </c>
      <c r="E82" s="11">
        <v>8.5</v>
      </c>
      <c r="F82" s="11">
        <v>30</v>
      </c>
      <c r="G82" t="s">
        <v>97</v>
      </c>
      <c r="H82" t="s">
        <v>353</v>
      </c>
      <c r="I82" t="s">
        <v>98</v>
      </c>
      <c r="J82" s="12">
        <v>1</v>
      </c>
      <c r="K82" t="s">
        <v>65</v>
      </c>
      <c r="L82" s="13">
        <v>1</v>
      </c>
      <c r="M82" s="14" t="s">
        <v>91</v>
      </c>
      <c r="N82" t="s">
        <v>51</v>
      </c>
      <c r="O82" s="14" t="s">
        <v>48</v>
      </c>
      <c r="P82" s="11">
        <v>1</v>
      </c>
      <c r="Q82" s="10" t="s">
        <v>67</v>
      </c>
      <c r="R82" s="14" t="s">
        <v>81</v>
      </c>
      <c r="S82" t="s">
        <v>50</v>
      </c>
      <c r="T82" t="s">
        <v>51</v>
      </c>
      <c r="U82" t="s">
        <v>48</v>
      </c>
      <c r="V82" s="11">
        <v>1</v>
      </c>
      <c r="W82" t="s">
        <v>114</v>
      </c>
      <c r="X82" t="s">
        <v>51</v>
      </c>
      <c r="Y82" t="s">
        <v>321</v>
      </c>
      <c r="Z82" s="12">
        <v>3</v>
      </c>
      <c r="AA82" t="s">
        <v>51</v>
      </c>
      <c r="AB82" s="11">
        <v>0</v>
      </c>
      <c r="AC82" s="12">
        <v>1</v>
      </c>
      <c r="AD82" s="11">
        <v>40</v>
      </c>
      <c r="AE82" s="12">
        <v>3</v>
      </c>
      <c r="AF82" s="11" t="s">
        <v>82</v>
      </c>
      <c r="AG82" s="11" t="s">
        <v>72</v>
      </c>
      <c r="AH82" s="11" t="s">
        <v>72</v>
      </c>
      <c r="AI82" s="11" t="s">
        <v>72</v>
      </c>
      <c r="AJ82" s="11" t="s">
        <v>72</v>
      </c>
      <c r="AK82" s="10" t="s">
        <v>58</v>
      </c>
      <c r="AL82" s="10" t="s">
        <v>51</v>
      </c>
      <c r="AM82" s="10" t="s">
        <v>73</v>
      </c>
      <c r="AN82" s="12">
        <v>1</v>
      </c>
      <c r="AO82" s="10" t="s">
        <v>59</v>
      </c>
      <c r="AP82" s="12">
        <v>1</v>
      </c>
      <c r="AQ82" s="10" t="s">
        <v>48</v>
      </c>
      <c r="AR82" s="10" t="s">
        <v>51</v>
      </c>
      <c r="AS82" s="17">
        <f t="shared" si="2"/>
        <v>9</v>
      </c>
      <c r="AT82" s="10" t="s">
        <v>373</v>
      </c>
    </row>
    <row r="83" spans="1:46" x14ac:dyDescent="0.25">
      <c r="A83" s="9">
        <v>85</v>
      </c>
      <c r="B83" s="10" t="s">
        <v>374</v>
      </c>
      <c r="C83" t="s">
        <v>40</v>
      </c>
      <c r="D83" t="s">
        <v>88</v>
      </c>
      <c r="E83" s="11">
        <v>6.5</v>
      </c>
      <c r="F83" s="11">
        <v>20</v>
      </c>
      <c r="G83" t="s">
        <v>97</v>
      </c>
      <c r="H83" t="s">
        <v>353</v>
      </c>
      <c r="I83" t="s">
        <v>64</v>
      </c>
      <c r="J83" s="12">
        <v>2</v>
      </c>
      <c r="K83" t="s">
        <v>120</v>
      </c>
      <c r="L83" s="13">
        <v>3</v>
      </c>
      <c r="M83" s="14" t="s">
        <v>91</v>
      </c>
      <c r="N83" t="s">
        <v>51</v>
      </c>
      <c r="O83" s="14" t="s">
        <v>48</v>
      </c>
      <c r="P83" s="11">
        <v>1</v>
      </c>
      <c r="Q83" s="10" t="s">
        <v>67</v>
      </c>
      <c r="R83" s="14" t="s">
        <v>81</v>
      </c>
      <c r="S83" t="s">
        <v>50</v>
      </c>
      <c r="T83" t="s">
        <v>51</v>
      </c>
      <c r="U83" t="s">
        <v>48</v>
      </c>
      <c r="V83" s="11">
        <v>6</v>
      </c>
      <c r="W83" t="s">
        <v>375</v>
      </c>
      <c r="X83" t="s">
        <v>51</v>
      </c>
      <c r="Y83" t="s">
        <v>324</v>
      </c>
      <c r="Z83" s="12">
        <v>4</v>
      </c>
      <c r="AA83" t="s">
        <v>51</v>
      </c>
      <c r="AB83" s="11">
        <v>0</v>
      </c>
      <c r="AC83" s="12">
        <v>1</v>
      </c>
      <c r="AD83" s="11">
        <v>40</v>
      </c>
      <c r="AE83" s="12">
        <v>3</v>
      </c>
      <c r="AF83" s="11" t="s">
        <v>82</v>
      </c>
      <c r="AG83" s="11" t="s">
        <v>72</v>
      </c>
      <c r="AH83" s="11" t="s">
        <v>72</v>
      </c>
      <c r="AI83" s="11" t="s">
        <v>101</v>
      </c>
      <c r="AJ83" s="11" t="s">
        <v>101</v>
      </c>
      <c r="AK83" s="10" t="s">
        <v>206</v>
      </c>
      <c r="AL83" s="10" t="s">
        <v>51</v>
      </c>
      <c r="AM83" s="10" t="s">
        <v>73</v>
      </c>
      <c r="AN83" s="12">
        <v>1</v>
      </c>
      <c r="AO83" s="10" t="s">
        <v>59</v>
      </c>
      <c r="AP83" s="12">
        <v>1</v>
      </c>
      <c r="AQ83" s="10" t="s">
        <v>48</v>
      </c>
      <c r="AR83" s="10" t="s">
        <v>51</v>
      </c>
      <c r="AS83" s="17">
        <f t="shared" si="2"/>
        <v>72</v>
      </c>
      <c r="AT83" s="10" t="s">
        <v>376</v>
      </c>
    </row>
    <row r="84" spans="1:46" x14ac:dyDescent="0.25">
      <c r="A84" s="9">
        <v>93</v>
      </c>
      <c r="B84" s="10" t="s">
        <v>394</v>
      </c>
      <c r="C84" t="s">
        <v>40</v>
      </c>
      <c r="D84" t="s">
        <v>88</v>
      </c>
      <c r="E84" s="11">
        <v>13</v>
      </c>
      <c r="F84" s="11">
        <v>20</v>
      </c>
      <c r="G84" t="s">
        <v>42</v>
      </c>
      <c r="H84" t="s">
        <v>264</v>
      </c>
      <c r="I84" t="s">
        <v>98</v>
      </c>
      <c r="J84" s="12">
        <v>1</v>
      </c>
      <c r="K84" t="s">
        <v>120</v>
      </c>
      <c r="L84" s="13">
        <v>3</v>
      </c>
      <c r="M84" s="14" t="s">
        <v>91</v>
      </c>
      <c r="N84" t="s">
        <v>51</v>
      </c>
      <c r="O84" s="14" t="s">
        <v>48</v>
      </c>
      <c r="P84" s="11">
        <v>2</v>
      </c>
      <c r="Q84" s="10">
        <v>2000</v>
      </c>
      <c r="R84" s="14" t="s">
        <v>49</v>
      </c>
      <c r="S84" t="s">
        <v>127</v>
      </c>
      <c r="T84" t="s">
        <v>51</v>
      </c>
      <c r="U84" t="s">
        <v>48</v>
      </c>
      <c r="V84" s="11">
        <v>1</v>
      </c>
      <c r="W84" t="s">
        <v>114</v>
      </c>
      <c r="X84" t="s">
        <v>51</v>
      </c>
      <c r="Y84" t="s">
        <v>395</v>
      </c>
      <c r="Z84" s="12">
        <v>4</v>
      </c>
      <c r="AA84" t="s">
        <v>51</v>
      </c>
      <c r="AB84" s="11">
        <v>10</v>
      </c>
      <c r="AC84" s="12">
        <v>1</v>
      </c>
      <c r="AD84" s="11">
        <v>50</v>
      </c>
      <c r="AE84" s="12">
        <v>3</v>
      </c>
      <c r="AF84" s="11" t="s">
        <v>82</v>
      </c>
      <c r="AG84" s="11" t="s">
        <v>72</v>
      </c>
      <c r="AH84" s="11" t="s">
        <v>72</v>
      </c>
      <c r="AI84" s="11" t="s">
        <v>101</v>
      </c>
      <c r="AJ84" s="11" t="s">
        <v>204</v>
      </c>
      <c r="AK84" s="10" t="s">
        <v>58</v>
      </c>
      <c r="AL84" s="10" t="s">
        <v>51</v>
      </c>
      <c r="AM84" s="10" t="s">
        <v>94</v>
      </c>
      <c r="AN84" s="12">
        <v>2</v>
      </c>
      <c r="AO84" s="10" t="s">
        <v>59</v>
      </c>
      <c r="AP84" s="12">
        <v>1</v>
      </c>
      <c r="AQ84" s="10" t="s">
        <v>48</v>
      </c>
      <c r="AR84" s="10" t="s">
        <v>51</v>
      </c>
      <c r="AS84" s="17">
        <f t="shared" si="2"/>
        <v>72</v>
      </c>
      <c r="AT84" s="10" t="s">
        <v>396</v>
      </c>
    </row>
    <row r="85" spans="1:46" x14ac:dyDescent="0.25">
      <c r="A85" s="9">
        <v>95</v>
      </c>
      <c r="B85" s="10" t="s">
        <v>402</v>
      </c>
      <c r="C85" t="s">
        <v>40</v>
      </c>
      <c r="D85" t="s">
        <v>88</v>
      </c>
      <c r="E85" s="11">
        <v>4.9000000000000004</v>
      </c>
      <c r="F85" s="11">
        <v>24</v>
      </c>
      <c r="G85" t="s">
        <v>97</v>
      </c>
      <c r="H85" t="s">
        <v>353</v>
      </c>
      <c r="I85" t="s">
        <v>98</v>
      </c>
      <c r="J85" s="12">
        <v>1</v>
      </c>
      <c r="K85" t="s">
        <v>65</v>
      </c>
      <c r="L85" s="13">
        <v>1</v>
      </c>
      <c r="M85" s="14" t="s">
        <v>91</v>
      </c>
      <c r="N85" t="s">
        <v>51</v>
      </c>
      <c r="O85" s="14" t="s">
        <v>50</v>
      </c>
      <c r="P85" s="11">
        <v>0</v>
      </c>
      <c r="Q85" s="10" t="s">
        <v>51</v>
      </c>
      <c r="R85" s="14" t="s">
        <v>81</v>
      </c>
      <c r="S85" t="s">
        <v>50</v>
      </c>
      <c r="T85" t="s">
        <v>51</v>
      </c>
      <c r="U85" t="s">
        <v>48</v>
      </c>
      <c r="V85" s="11">
        <v>12</v>
      </c>
      <c r="W85" t="s">
        <v>114</v>
      </c>
      <c r="X85" t="s">
        <v>51</v>
      </c>
      <c r="Y85" t="s">
        <v>403</v>
      </c>
      <c r="Z85" s="12">
        <v>4</v>
      </c>
      <c r="AA85" t="s">
        <v>51</v>
      </c>
      <c r="AB85" s="11">
        <v>1</v>
      </c>
      <c r="AC85" s="12">
        <v>1</v>
      </c>
      <c r="AD85" s="11">
        <v>15</v>
      </c>
      <c r="AE85" s="12">
        <v>2</v>
      </c>
      <c r="AF85" s="11" t="s">
        <v>82</v>
      </c>
      <c r="AG85" s="11" t="s">
        <v>72</v>
      </c>
      <c r="AH85" s="11" t="s">
        <v>72</v>
      </c>
      <c r="AI85" s="11" t="s">
        <v>72</v>
      </c>
      <c r="AJ85" s="11" t="s">
        <v>57</v>
      </c>
      <c r="AK85" s="10" t="s">
        <v>313</v>
      </c>
      <c r="AL85" s="10" t="s">
        <v>51</v>
      </c>
      <c r="AM85" s="10" t="s">
        <v>73</v>
      </c>
      <c r="AN85" s="12">
        <v>1</v>
      </c>
      <c r="AO85" s="10" t="s">
        <v>59</v>
      </c>
      <c r="AP85" s="12">
        <v>1</v>
      </c>
      <c r="AQ85" s="10" t="s">
        <v>48</v>
      </c>
      <c r="AR85" s="10" t="s">
        <v>51</v>
      </c>
      <c r="AS85" s="17">
        <f t="shared" si="2"/>
        <v>8</v>
      </c>
      <c r="AT85" s="10" t="s">
        <v>404</v>
      </c>
    </row>
    <row r="86" spans="1:46" x14ac:dyDescent="0.25">
      <c r="A86" s="9">
        <v>96</v>
      </c>
      <c r="B86" s="10" t="s">
        <v>405</v>
      </c>
      <c r="C86" t="s">
        <v>40</v>
      </c>
      <c r="D86" t="s">
        <v>88</v>
      </c>
      <c r="E86" s="11">
        <v>4.5999999999999996</v>
      </c>
      <c r="F86" s="11">
        <v>16</v>
      </c>
      <c r="G86" t="s">
        <v>97</v>
      </c>
      <c r="H86" t="s">
        <v>353</v>
      </c>
      <c r="I86" t="s">
        <v>90</v>
      </c>
      <c r="J86" s="12">
        <v>1</v>
      </c>
      <c r="K86" t="s">
        <v>65</v>
      </c>
      <c r="L86" s="13">
        <v>1</v>
      </c>
      <c r="M86" s="14" t="s">
        <v>91</v>
      </c>
      <c r="N86" t="s">
        <v>51</v>
      </c>
      <c r="O86" s="14" t="s">
        <v>48</v>
      </c>
      <c r="P86" s="11">
        <v>1</v>
      </c>
      <c r="Q86" s="10" t="s">
        <v>67</v>
      </c>
      <c r="R86" s="14" t="s">
        <v>81</v>
      </c>
      <c r="S86" t="s">
        <v>50</v>
      </c>
      <c r="T86" t="s">
        <v>51</v>
      </c>
      <c r="U86" t="s">
        <v>48</v>
      </c>
      <c r="V86" s="11">
        <v>1</v>
      </c>
      <c r="W86" t="s">
        <v>114</v>
      </c>
      <c r="X86" t="s">
        <v>51</v>
      </c>
      <c r="Y86" t="s">
        <v>403</v>
      </c>
      <c r="Z86" s="12">
        <v>4</v>
      </c>
      <c r="AA86" t="s">
        <v>51</v>
      </c>
      <c r="AB86" s="11">
        <v>5</v>
      </c>
      <c r="AC86" s="12">
        <v>1</v>
      </c>
      <c r="AD86" s="11">
        <v>15</v>
      </c>
      <c r="AE86" s="12">
        <v>2</v>
      </c>
      <c r="AF86" s="11" t="s">
        <v>71</v>
      </c>
      <c r="AG86" s="11" t="s">
        <v>102</v>
      </c>
      <c r="AH86" s="11" t="s">
        <v>51</v>
      </c>
      <c r="AI86" s="11" t="s">
        <v>102</v>
      </c>
      <c r="AJ86" s="11" t="s">
        <v>51</v>
      </c>
      <c r="AK86" s="10" t="s">
        <v>406</v>
      </c>
      <c r="AL86" s="10" t="s">
        <v>51</v>
      </c>
      <c r="AM86" s="10" t="s">
        <v>73</v>
      </c>
      <c r="AN86" s="12">
        <v>1</v>
      </c>
      <c r="AO86" s="10" t="s">
        <v>94</v>
      </c>
      <c r="AP86" s="12">
        <v>3</v>
      </c>
      <c r="AQ86" s="10" t="s">
        <v>48</v>
      </c>
      <c r="AR86" s="10" t="s">
        <v>51</v>
      </c>
      <c r="AS86" s="17">
        <f t="shared" si="2"/>
        <v>24</v>
      </c>
      <c r="AT86" s="10" t="s">
        <v>407</v>
      </c>
    </row>
    <row r="87" spans="1:46" x14ac:dyDescent="0.25">
      <c r="A87" s="9">
        <v>98</v>
      </c>
      <c r="B87" s="10" t="s">
        <v>413</v>
      </c>
      <c r="C87" t="s">
        <v>40</v>
      </c>
      <c r="D87" t="s">
        <v>88</v>
      </c>
      <c r="E87" s="11">
        <v>5.4</v>
      </c>
      <c r="F87" s="11">
        <v>20</v>
      </c>
      <c r="G87" t="s">
        <v>97</v>
      </c>
      <c r="H87" t="s">
        <v>353</v>
      </c>
      <c r="I87" t="s">
        <v>64</v>
      </c>
      <c r="J87" s="12">
        <v>2</v>
      </c>
      <c r="K87" t="s">
        <v>65</v>
      </c>
      <c r="L87" s="13">
        <v>1</v>
      </c>
      <c r="M87" s="14" t="s">
        <v>91</v>
      </c>
      <c r="N87" t="s">
        <v>51</v>
      </c>
      <c r="O87" s="14" t="s">
        <v>48</v>
      </c>
      <c r="P87" s="11">
        <v>1</v>
      </c>
      <c r="Q87" s="10">
        <v>700</v>
      </c>
      <c r="R87" s="14" t="s">
        <v>81</v>
      </c>
      <c r="S87" t="s">
        <v>50</v>
      </c>
      <c r="T87" t="s">
        <v>51</v>
      </c>
      <c r="U87" t="s">
        <v>48</v>
      </c>
      <c r="V87" s="11">
        <v>52</v>
      </c>
      <c r="W87" t="s">
        <v>414</v>
      </c>
      <c r="X87" t="s">
        <v>51</v>
      </c>
      <c r="Y87" t="s">
        <v>100</v>
      </c>
      <c r="Z87" s="12">
        <v>4</v>
      </c>
      <c r="AA87" t="s">
        <v>51</v>
      </c>
      <c r="AB87" s="11">
        <v>1</v>
      </c>
      <c r="AC87" s="12">
        <v>1</v>
      </c>
      <c r="AD87" s="11">
        <v>40</v>
      </c>
      <c r="AE87" s="12">
        <v>3</v>
      </c>
      <c r="AF87" s="11" t="s">
        <v>71</v>
      </c>
      <c r="AG87" s="11" t="s">
        <v>72</v>
      </c>
      <c r="AH87" s="11" t="s">
        <v>72</v>
      </c>
      <c r="AI87" s="11" t="s">
        <v>72</v>
      </c>
      <c r="AJ87" s="11" t="s">
        <v>72</v>
      </c>
      <c r="AK87" s="10" t="s">
        <v>58</v>
      </c>
      <c r="AL87" s="10" t="s">
        <v>51</v>
      </c>
      <c r="AM87" s="10" t="s">
        <v>73</v>
      </c>
      <c r="AN87" s="12">
        <v>1</v>
      </c>
      <c r="AO87" s="10" t="s">
        <v>59</v>
      </c>
      <c r="AP87" s="12">
        <v>1</v>
      </c>
      <c r="AQ87" s="10" t="s">
        <v>48</v>
      </c>
      <c r="AR87" s="10" t="s">
        <v>51</v>
      </c>
      <c r="AS87" s="17">
        <f t="shared" si="2"/>
        <v>24</v>
      </c>
      <c r="AT87" s="10" t="s">
        <v>415</v>
      </c>
    </row>
    <row r="88" spans="1:46" x14ac:dyDescent="0.25">
      <c r="A88" s="9">
        <v>109</v>
      </c>
      <c r="B88" s="10" t="s">
        <v>457</v>
      </c>
      <c r="C88" t="s">
        <v>40</v>
      </c>
      <c r="D88" t="s">
        <v>88</v>
      </c>
      <c r="E88" s="11">
        <v>12.2</v>
      </c>
      <c r="F88" s="11">
        <v>22</v>
      </c>
      <c r="G88" t="s">
        <v>42</v>
      </c>
      <c r="H88" t="s">
        <v>264</v>
      </c>
      <c r="I88" t="s">
        <v>98</v>
      </c>
      <c r="J88" s="12">
        <v>1</v>
      </c>
      <c r="K88" t="s">
        <v>120</v>
      </c>
      <c r="L88" s="12">
        <v>3</v>
      </c>
      <c r="M88" s="14" t="s">
        <v>91</v>
      </c>
      <c r="N88" s="24" t="s">
        <v>51</v>
      </c>
      <c r="O88" s="14" t="s">
        <v>48</v>
      </c>
      <c r="P88" s="11">
        <v>3</v>
      </c>
      <c r="Q88" s="10">
        <v>1500</v>
      </c>
      <c r="R88" s="14" t="s">
        <v>49</v>
      </c>
      <c r="S88" t="s">
        <v>149</v>
      </c>
      <c r="T88" t="s">
        <v>51</v>
      </c>
      <c r="U88" t="s">
        <v>48</v>
      </c>
      <c r="V88" s="11">
        <v>2</v>
      </c>
      <c r="W88" t="s">
        <v>69</v>
      </c>
      <c r="X88" t="s">
        <v>51</v>
      </c>
      <c r="Y88" t="s">
        <v>144</v>
      </c>
      <c r="Z88" s="12">
        <v>0</v>
      </c>
      <c r="AA88" t="s">
        <v>51</v>
      </c>
      <c r="AB88" s="11">
        <v>0</v>
      </c>
      <c r="AC88" s="12">
        <v>1</v>
      </c>
      <c r="AD88" s="11">
        <v>10</v>
      </c>
      <c r="AE88" s="12">
        <v>2</v>
      </c>
      <c r="AF88" s="11" t="s">
        <v>82</v>
      </c>
      <c r="AG88" s="11" t="s">
        <v>72</v>
      </c>
      <c r="AH88" s="11" t="s">
        <v>72</v>
      </c>
      <c r="AI88" s="11" t="s">
        <v>72</v>
      </c>
      <c r="AJ88" s="11" t="s">
        <v>72</v>
      </c>
      <c r="AK88" s="10" t="s">
        <v>58</v>
      </c>
      <c r="AL88" s="10" t="s">
        <v>51</v>
      </c>
      <c r="AM88" s="10" t="s">
        <v>94</v>
      </c>
      <c r="AN88" s="12">
        <v>2</v>
      </c>
      <c r="AO88" s="10" t="s">
        <v>59</v>
      </c>
      <c r="AP88" s="12">
        <v>1</v>
      </c>
      <c r="AQ88" s="10" t="s">
        <v>48</v>
      </c>
      <c r="AR88" s="10" t="s">
        <v>51</v>
      </c>
      <c r="AS88" s="25">
        <f t="shared" si="2"/>
        <v>0</v>
      </c>
      <c r="AT88" s="10" t="s">
        <v>465</v>
      </c>
    </row>
    <row r="89" spans="1:46" x14ac:dyDescent="0.25">
      <c r="A89" s="9">
        <v>110</v>
      </c>
      <c r="B89" s="10" t="s">
        <v>458</v>
      </c>
      <c r="C89" t="s">
        <v>40</v>
      </c>
      <c r="D89" t="s">
        <v>88</v>
      </c>
      <c r="E89" s="11">
        <v>11.5</v>
      </c>
      <c r="F89" s="11">
        <v>20</v>
      </c>
      <c r="G89" t="s">
        <v>42</v>
      </c>
      <c r="H89" t="s">
        <v>264</v>
      </c>
      <c r="I89" t="s">
        <v>90</v>
      </c>
      <c r="J89" s="12">
        <v>1</v>
      </c>
      <c r="K89" t="s">
        <v>451</v>
      </c>
      <c r="L89" s="12">
        <v>2</v>
      </c>
      <c r="M89" s="14" t="s">
        <v>91</v>
      </c>
      <c r="N89" s="24" t="s">
        <v>51</v>
      </c>
      <c r="O89" s="14" t="s">
        <v>48</v>
      </c>
      <c r="P89" s="11">
        <v>2</v>
      </c>
      <c r="Q89" s="10" t="s">
        <v>67</v>
      </c>
      <c r="R89" s="14" t="s">
        <v>49</v>
      </c>
      <c r="S89" t="s">
        <v>50</v>
      </c>
      <c r="T89" t="s">
        <v>51</v>
      </c>
      <c r="U89" t="s">
        <v>48</v>
      </c>
      <c r="V89" s="11">
        <v>1</v>
      </c>
      <c r="W89" t="s">
        <v>459</v>
      </c>
      <c r="X89" t="s">
        <v>51</v>
      </c>
      <c r="Y89" t="s">
        <v>460</v>
      </c>
      <c r="Z89" s="12">
        <v>4</v>
      </c>
      <c r="AA89" t="s">
        <v>51</v>
      </c>
      <c r="AB89" s="11">
        <v>10</v>
      </c>
      <c r="AC89" s="12">
        <v>1</v>
      </c>
      <c r="AD89" s="11">
        <v>20</v>
      </c>
      <c r="AE89" s="12">
        <v>2</v>
      </c>
      <c r="AF89" s="11" t="s">
        <v>82</v>
      </c>
      <c r="AG89" s="11" t="s">
        <v>72</v>
      </c>
      <c r="AH89" s="11" t="s">
        <v>72</v>
      </c>
      <c r="AI89" s="11" t="s">
        <v>154</v>
      </c>
      <c r="AJ89" s="11" t="s">
        <v>154</v>
      </c>
      <c r="AK89" s="10" t="s">
        <v>206</v>
      </c>
      <c r="AL89" s="10" t="s">
        <v>51</v>
      </c>
      <c r="AM89" s="10" t="s">
        <v>94</v>
      </c>
      <c r="AN89" s="12">
        <v>2</v>
      </c>
      <c r="AO89" s="10" t="s">
        <v>83</v>
      </c>
      <c r="AP89" s="12">
        <v>2</v>
      </c>
      <c r="AQ89" s="10" t="s">
        <v>48</v>
      </c>
      <c r="AR89" s="10" t="s">
        <v>461</v>
      </c>
      <c r="AS89" s="25">
        <f t="shared" si="2"/>
        <v>64</v>
      </c>
      <c r="AT89" s="10" t="s">
        <v>462</v>
      </c>
    </row>
    <row r="90" spans="1:46" x14ac:dyDescent="0.25">
      <c r="A90" s="9">
        <v>11</v>
      </c>
      <c r="B90" s="10" t="s">
        <v>117</v>
      </c>
      <c r="C90" t="s">
        <v>62</v>
      </c>
      <c r="D90" t="s">
        <v>118</v>
      </c>
      <c r="E90" s="11">
        <v>12.2</v>
      </c>
      <c r="F90" s="11">
        <v>6</v>
      </c>
      <c r="G90" t="s">
        <v>42</v>
      </c>
      <c r="H90" t="s">
        <v>119</v>
      </c>
      <c r="I90" t="s">
        <v>98</v>
      </c>
      <c r="J90" s="12">
        <v>1</v>
      </c>
      <c r="K90" t="s">
        <v>120</v>
      </c>
      <c r="L90" s="13">
        <v>3</v>
      </c>
      <c r="M90" s="14" t="s">
        <v>121</v>
      </c>
      <c r="N90" t="s">
        <v>51</v>
      </c>
      <c r="O90" s="14" t="s">
        <v>48</v>
      </c>
      <c r="P90" s="11">
        <v>1</v>
      </c>
      <c r="Q90" s="10" t="s">
        <v>67</v>
      </c>
      <c r="R90" s="14" t="s">
        <v>49</v>
      </c>
      <c r="S90" t="s">
        <v>50</v>
      </c>
      <c r="T90" t="s">
        <v>51</v>
      </c>
      <c r="U90" t="s">
        <v>48</v>
      </c>
      <c r="V90" s="11">
        <v>3</v>
      </c>
      <c r="W90" t="s">
        <v>69</v>
      </c>
      <c r="X90" t="s">
        <v>51</v>
      </c>
      <c r="Y90" t="s">
        <v>122</v>
      </c>
      <c r="Z90" s="12">
        <v>2</v>
      </c>
      <c r="AA90" t="s">
        <v>51</v>
      </c>
      <c r="AB90" s="11">
        <v>25</v>
      </c>
      <c r="AC90" s="12">
        <v>1</v>
      </c>
      <c r="AD90" s="11">
        <v>30</v>
      </c>
      <c r="AE90" s="12">
        <v>3</v>
      </c>
      <c r="AF90" s="11" t="s">
        <v>82</v>
      </c>
      <c r="AG90" s="11" t="s">
        <v>123</v>
      </c>
      <c r="AH90" s="11" t="s">
        <v>93</v>
      </c>
      <c r="AI90" s="11" t="s">
        <v>123</v>
      </c>
      <c r="AJ90" s="11" t="s">
        <v>93</v>
      </c>
      <c r="AK90" s="10" t="s">
        <v>124</v>
      </c>
      <c r="AL90" s="10" t="s">
        <v>51</v>
      </c>
      <c r="AM90" s="10" t="s">
        <v>94</v>
      </c>
      <c r="AN90" s="12">
        <v>2</v>
      </c>
      <c r="AO90" s="10" t="s">
        <v>83</v>
      </c>
      <c r="AP90" s="12">
        <v>2</v>
      </c>
      <c r="AQ90" s="10" t="s">
        <v>48</v>
      </c>
      <c r="AR90" s="10" t="s">
        <v>51</v>
      </c>
      <c r="AS90" s="17">
        <f t="shared" si="2"/>
        <v>72</v>
      </c>
      <c r="AT90" s="10" t="s">
        <v>125</v>
      </c>
    </row>
    <row r="91" spans="1:46" x14ac:dyDescent="0.25">
      <c r="A91" s="9">
        <v>13</v>
      </c>
      <c r="B91" s="10" t="s">
        <v>132</v>
      </c>
      <c r="C91" t="s">
        <v>62</v>
      </c>
      <c r="D91" t="s">
        <v>118</v>
      </c>
      <c r="E91" s="11">
        <v>9.6999999999999993</v>
      </c>
      <c r="F91" s="11">
        <v>6</v>
      </c>
      <c r="G91" t="s">
        <v>42</v>
      </c>
      <c r="H91" t="s">
        <v>133</v>
      </c>
      <c r="I91" t="s">
        <v>134</v>
      </c>
      <c r="J91" s="12">
        <v>1</v>
      </c>
      <c r="K91" t="s">
        <v>65</v>
      </c>
      <c r="L91" s="13">
        <v>1</v>
      </c>
      <c r="M91" s="14" t="s">
        <v>121</v>
      </c>
      <c r="N91" t="s">
        <v>51</v>
      </c>
      <c r="O91" s="14" t="s">
        <v>48</v>
      </c>
      <c r="P91" s="11" t="s">
        <v>67</v>
      </c>
      <c r="Q91" s="10" t="s">
        <v>67</v>
      </c>
      <c r="R91" s="14" t="s">
        <v>81</v>
      </c>
      <c r="S91" t="s">
        <v>50</v>
      </c>
      <c r="T91" t="s">
        <v>51</v>
      </c>
      <c r="U91" t="s">
        <v>50</v>
      </c>
      <c r="V91" s="11">
        <v>0</v>
      </c>
      <c r="W91" t="s">
        <v>69</v>
      </c>
      <c r="X91" t="s">
        <v>51</v>
      </c>
      <c r="Y91" t="s">
        <v>135</v>
      </c>
      <c r="Z91" s="12">
        <v>1</v>
      </c>
      <c r="AA91" t="s">
        <v>51</v>
      </c>
      <c r="AB91" s="11">
        <v>100</v>
      </c>
      <c r="AC91" s="12">
        <v>4</v>
      </c>
      <c r="AD91" s="11">
        <v>50</v>
      </c>
      <c r="AE91" s="12">
        <v>3</v>
      </c>
      <c r="AF91" s="11" t="s">
        <v>82</v>
      </c>
      <c r="AG91" s="11" t="s">
        <v>72</v>
      </c>
      <c r="AH91" s="11" t="s">
        <v>72</v>
      </c>
      <c r="AI91" s="11" t="s">
        <v>72</v>
      </c>
      <c r="AJ91" s="11" t="s">
        <v>72</v>
      </c>
      <c r="AK91" s="10" t="s">
        <v>58</v>
      </c>
      <c r="AL91" s="10" t="s">
        <v>51</v>
      </c>
      <c r="AM91" s="10" t="s">
        <v>59</v>
      </c>
      <c r="AN91" s="12">
        <v>4</v>
      </c>
      <c r="AO91" s="10" t="s">
        <v>59</v>
      </c>
      <c r="AP91" s="12">
        <v>1</v>
      </c>
      <c r="AQ91" s="10" t="s">
        <v>50</v>
      </c>
      <c r="AR91" s="10" t="s">
        <v>136</v>
      </c>
      <c r="AS91" s="17">
        <f t="shared" si="2"/>
        <v>48</v>
      </c>
      <c r="AT91" s="10" t="s">
        <v>137</v>
      </c>
    </row>
    <row r="92" spans="1:46" x14ac:dyDescent="0.25">
      <c r="A92" s="15">
        <v>16</v>
      </c>
      <c r="B92" s="18" t="s">
        <v>146</v>
      </c>
      <c r="C92" s="19" t="s">
        <v>62</v>
      </c>
      <c r="D92" s="19" t="s">
        <v>118</v>
      </c>
      <c r="E92" s="20">
        <v>11.6</v>
      </c>
      <c r="F92" s="20">
        <v>6</v>
      </c>
      <c r="G92" s="19" t="s">
        <v>42</v>
      </c>
      <c r="H92" s="19" t="s">
        <v>133</v>
      </c>
      <c r="I92" s="19" t="s">
        <v>90</v>
      </c>
      <c r="J92" s="21">
        <v>1</v>
      </c>
      <c r="K92" s="19" t="s">
        <v>120</v>
      </c>
      <c r="L92" s="21">
        <v>3</v>
      </c>
      <c r="M92" s="22" t="s">
        <v>121</v>
      </c>
      <c r="N92" s="19" t="s">
        <v>51</v>
      </c>
      <c r="O92" s="22" t="s">
        <v>50</v>
      </c>
      <c r="P92" s="20">
        <v>0</v>
      </c>
      <c r="Q92" s="18" t="s">
        <v>51</v>
      </c>
      <c r="R92" s="22" t="s">
        <v>51</v>
      </c>
      <c r="S92" s="19" t="s">
        <v>51</v>
      </c>
      <c r="T92" s="19" t="s">
        <v>51</v>
      </c>
      <c r="U92" s="19" t="s">
        <v>50</v>
      </c>
      <c r="V92" s="20">
        <v>0</v>
      </c>
      <c r="W92" s="19" t="s">
        <v>69</v>
      </c>
      <c r="X92" s="19" t="s">
        <v>51</v>
      </c>
      <c r="Y92" s="19" t="s">
        <v>144</v>
      </c>
      <c r="Z92" s="21">
        <v>0</v>
      </c>
      <c r="AA92" s="19" t="s">
        <v>51</v>
      </c>
      <c r="AB92" s="20">
        <v>0</v>
      </c>
      <c r="AC92" s="21">
        <v>1</v>
      </c>
      <c r="AD92" s="20" t="s">
        <v>51</v>
      </c>
      <c r="AE92" s="21">
        <v>0</v>
      </c>
      <c r="AF92" s="20" t="s">
        <v>51</v>
      </c>
      <c r="AG92" s="20" t="s">
        <v>51</v>
      </c>
      <c r="AH92" s="20" t="s">
        <v>51</v>
      </c>
      <c r="AI92" s="20" t="s">
        <v>51</v>
      </c>
      <c r="AJ92" s="20" t="s">
        <v>51</v>
      </c>
      <c r="AK92" s="18" t="s">
        <v>51</v>
      </c>
      <c r="AL92" s="18" t="s">
        <v>51</v>
      </c>
      <c r="AM92" s="18" t="s">
        <v>51</v>
      </c>
      <c r="AN92" s="21">
        <v>0</v>
      </c>
      <c r="AO92" s="18" t="s">
        <v>51</v>
      </c>
      <c r="AP92" s="21">
        <v>0</v>
      </c>
      <c r="AQ92" s="18" t="s">
        <v>50</v>
      </c>
      <c r="AR92" s="18" t="s">
        <v>112</v>
      </c>
      <c r="AS92" s="23">
        <f t="shared" si="2"/>
        <v>0</v>
      </c>
      <c r="AT92" s="18" t="s">
        <v>147</v>
      </c>
    </row>
    <row r="93" spans="1:46" x14ac:dyDescent="0.25">
      <c r="A93" s="9">
        <v>18</v>
      </c>
      <c r="B93" s="10" t="s">
        <v>152</v>
      </c>
      <c r="C93" t="s">
        <v>62</v>
      </c>
      <c r="D93" t="s">
        <v>118</v>
      </c>
      <c r="E93" s="11">
        <v>8.1999999999999993</v>
      </c>
      <c r="F93" s="11">
        <v>5</v>
      </c>
      <c r="G93" t="s">
        <v>42</v>
      </c>
      <c r="H93" t="s">
        <v>133</v>
      </c>
      <c r="I93" t="s">
        <v>90</v>
      </c>
      <c r="J93" s="12">
        <v>1</v>
      </c>
      <c r="K93" t="s">
        <v>139</v>
      </c>
      <c r="L93" s="13">
        <v>2</v>
      </c>
      <c r="M93" s="14" t="s">
        <v>121</v>
      </c>
      <c r="N93" t="s">
        <v>51</v>
      </c>
      <c r="O93" s="14" t="s">
        <v>48</v>
      </c>
      <c r="P93" s="11">
        <v>2</v>
      </c>
      <c r="Q93" s="10" t="s">
        <v>67</v>
      </c>
      <c r="R93" s="14" t="s">
        <v>81</v>
      </c>
      <c r="S93" t="s">
        <v>50</v>
      </c>
      <c r="T93" t="s">
        <v>51</v>
      </c>
      <c r="U93" t="s">
        <v>48</v>
      </c>
      <c r="V93" s="11">
        <v>2</v>
      </c>
      <c r="W93" t="s">
        <v>69</v>
      </c>
      <c r="X93" t="s">
        <v>51</v>
      </c>
      <c r="Y93" t="s">
        <v>153</v>
      </c>
      <c r="Z93" s="12">
        <v>2</v>
      </c>
      <c r="AA93" t="s">
        <v>51</v>
      </c>
      <c r="AB93" s="11">
        <v>50</v>
      </c>
      <c r="AC93" s="12">
        <v>2</v>
      </c>
      <c r="AD93" s="11">
        <v>10</v>
      </c>
      <c r="AE93" s="12">
        <v>2</v>
      </c>
      <c r="AF93" s="11" t="s">
        <v>107</v>
      </c>
      <c r="AG93" s="11" t="s">
        <v>154</v>
      </c>
      <c r="AH93" s="11" t="s">
        <v>101</v>
      </c>
      <c r="AI93" s="11" t="s">
        <v>154</v>
      </c>
      <c r="AJ93" s="11" t="s">
        <v>101</v>
      </c>
      <c r="AK93" s="10" t="s">
        <v>124</v>
      </c>
      <c r="AL93" s="10" t="s">
        <v>51</v>
      </c>
      <c r="AM93" s="10" t="s">
        <v>73</v>
      </c>
      <c r="AN93" s="12">
        <v>1</v>
      </c>
      <c r="AO93" s="10" t="s">
        <v>73</v>
      </c>
      <c r="AP93" s="12">
        <v>4</v>
      </c>
      <c r="AQ93" s="10" t="s">
        <v>48</v>
      </c>
      <c r="AR93" s="10" t="s">
        <v>51</v>
      </c>
      <c r="AS93" s="17">
        <f t="shared" si="2"/>
        <v>64</v>
      </c>
      <c r="AT93" s="10" t="s">
        <v>155</v>
      </c>
    </row>
    <row r="94" spans="1:46" x14ac:dyDescent="0.25">
      <c r="A94" s="9">
        <v>20</v>
      </c>
      <c r="B94" s="10" t="s">
        <v>158</v>
      </c>
      <c r="C94" t="s">
        <v>62</v>
      </c>
      <c r="D94" t="s">
        <v>118</v>
      </c>
      <c r="E94" s="11">
        <v>15</v>
      </c>
      <c r="F94" s="11">
        <v>8</v>
      </c>
      <c r="G94" t="s">
        <v>42</v>
      </c>
      <c r="H94" t="s">
        <v>133</v>
      </c>
      <c r="I94" t="s">
        <v>98</v>
      </c>
      <c r="J94" s="12">
        <v>1</v>
      </c>
      <c r="K94" t="s">
        <v>120</v>
      </c>
      <c r="L94" s="13">
        <v>3</v>
      </c>
      <c r="M94" s="14" t="s">
        <v>121</v>
      </c>
      <c r="N94" t="s">
        <v>51</v>
      </c>
      <c r="O94" s="14" t="s">
        <v>48</v>
      </c>
      <c r="P94" s="11">
        <v>1</v>
      </c>
      <c r="Q94" s="10" t="s">
        <v>67</v>
      </c>
      <c r="R94" s="14" t="s">
        <v>81</v>
      </c>
      <c r="S94" t="s">
        <v>50</v>
      </c>
      <c r="T94" t="s">
        <v>51</v>
      </c>
      <c r="U94" t="s">
        <v>50</v>
      </c>
      <c r="V94" s="11">
        <v>0</v>
      </c>
      <c r="W94" t="s">
        <v>69</v>
      </c>
      <c r="X94" t="s">
        <v>51</v>
      </c>
      <c r="Y94" t="s">
        <v>144</v>
      </c>
      <c r="Z94" s="12">
        <v>0</v>
      </c>
      <c r="AA94" t="s">
        <v>51</v>
      </c>
      <c r="AB94" s="11">
        <v>0</v>
      </c>
      <c r="AC94" s="12">
        <v>1</v>
      </c>
      <c r="AD94" s="11" t="s">
        <v>51</v>
      </c>
      <c r="AE94" s="12">
        <v>0</v>
      </c>
      <c r="AF94" s="11" t="s">
        <v>82</v>
      </c>
      <c r="AG94" s="11" t="s">
        <v>72</v>
      </c>
      <c r="AH94" s="11" t="s">
        <v>72</v>
      </c>
      <c r="AI94" s="11" t="s">
        <v>72</v>
      </c>
      <c r="AJ94" s="11" t="s">
        <v>72</v>
      </c>
      <c r="AK94" s="10" t="s">
        <v>58</v>
      </c>
      <c r="AL94" s="10" t="s">
        <v>51</v>
      </c>
      <c r="AM94" s="10" t="s">
        <v>94</v>
      </c>
      <c r="AN94" s="12">
        <v>2</v>
      </c>
      <c r="AO94" s="10" t="s">
        <v>59</v>
      </c>
      <c r="AP94" s="12">
        <v>1</v>
      </c>
      <c r="AQ94" s="10" t="s">
        <v>50</v>
      </c>
      <c r="AR94" s="10" t="s">
        <v>159</v>
      </c>
      <c r="AS94" s="17">
        <f t="shared" si="2"/>
        <v>0</v>
      </c>
      <c r="AT94" s="10" t="s">
        <v>160</v>
      </c>
    </row>
    <row r="95" spans="1:46" x14ac:dyDescent="0.25">
      <c r="A95" s="9">
        <v>21</v>
      </c>
      <c r="B95" s="10" t="s">
        <v>161</v>
      </c>
      <c r="C95" t="s">
        <v>62</v>
      </c>
      <c r="D95" t="s">
        <v>118</v>
      </c>
      <c r="E95" s="11">
        <v>10</v>
      </c>
      <c r="F95" s="11">
        <v>6.5</v>
      </c>
      <c r="G95" t="s">
        <v>42</v>
      </c>
      <c r="H95" t="s">
        <v>133</v>
      </c>
      <c r="I95" t="s">
        <v>98</v>
      </c>
      <c r="J95" s="12">
        <v>1</v>
      </c>
      <c r="K95" t="s">
        <v>120</v>
      </c>
      <c r="L95" s="13">
        <v>3</v>
      </c>
      <c r="M95" s="14" t="s">
        <v>121</v>
      </c>
      <c r="N95" t="s">
        <v>51</v>
      </c>
      <c r="O95" s="14" t="s">
        <v>48</v>
      </c>
      <c r="P95" s="11">
        <v>2</v>
      </c>
      <c r="Q95" s="10" t="s">
        <v>67</v>
      </c>
      <c r="R95" s="14" t="s">
        <v>49</v>
      </c>
      <c r="S95" t="s">
        <v>127</v>
      </c>
      <c r="T95" t="s">
        <v>51</v>
      </c>
      <c r="U95" t="s">
        <v>50</v>
      </c>
      <c r="V95" s="11">
        <v>0</v>
      </c>
      <c r="W95" t="s">
        <v>69</v>
      </c>
      <c r="X95" t="s">
        <v>51</v>
      </c>
      <c r="Y95" t="s">
        <v>58</v>
      </c>
      <c r="Z95" s="12">
        <v>0</v>
      </c>
      <c r="AA95" t="s">
        <v>51</v>
      </c>
      <c r="AB95" s="11">
        <v>0</v>
      </c>
      <c r="AC95" s="12">
        <v>1</v>
      </c>
      <c r="AD95" s="11">
        <v>40</v>
      </c>
      <c r="AE95" s="12">
        <v>3</v>
      </c>
      <c r="AF95" s="11" t="s">
        <v>107</v>
      </c>
      <c r="AG95" s="11" t="s">
        <v>72</v>
      </c>
      <c r="AH95" s="11" t="s">
        <v>72</v>
      </c>
      <c r="AI95" s="11" t="s">
        <v>72</v>
      </c>
      <c r="AJ95" s="11" t="s">
        <v>72</v>
      </c>
      <c r="AK95" s="10" t="s">
        <v>58</v>
      </c>
      <c r="AL95" s="10" t="s">
        <v>51</v>
      </c>
      <c r="AM95" s="10" t="s">
        <v>73</v>
      </c>
      <c r="AN95" s="12">
        <v>1</v>
      </c>
      <c r="AO95" s="10" t="s">
        <v>59</v>
      </c>
      <c r="AP95" s="12">
        <v>1</v>
      </c>
      <c r="AQ95" s="10" t="s">
        <v>48</v>
      </c>
      <c r="AR95" s="10" t="s">
        <v>51</v>
      </c>
      <c r="AS95" s="17">
        <f t="shared" si="2"/>
        <v>0</v>
      </c>
      <c r="AT95" s="10" t="s">
        <v>162</v>
      </c>
    </row>
    <row r="96" spans="1:46" x14ac:dyDescent="0.25">
      <c r="A96" s="9">
        <v>24</v>
      </c>
      <c r="B96" s="10" t="s">
        <v>170</v>
      </c>
      <c r="C96" t="s">
        <v>62</v>
      </c>
      <c r="D96" t="s">
        <v>118</v>
      </c>
      <c r="E96" s="11">
        <v>14</v>
      </c>
      <c r="F96" s="11">
        <v>6</v>
      </c>
      <c r="G96" t="s">
        <v>42</v>
      </c>
      <c r="H96" t="s">
        <v>133</v>
      </c>
      <c r="I96" t="s">
        <v>171</v>
      </c>
      <c r="J96" s="12">
        <v>4</v>
      </c>
      <c r="K96" t="s">
        <v>172</v>
      </c>
      <c r="L96" s="13">
        <v>4</v>
      </c>
      <c r="M96" s="14" t="s">
        <v>121</v>
      </c>
      <c r="N96" t="s">
        <v>51</v>
      </c>
      <c r="O96" s="14" t="s">
        <v>48</v>
      </c>
      <c r="P96" s="11">
        <v>3</v>
      </c>
      <c r="Q96" s="10" t="s">
        <v>67</v>
      </c>
      <c r="R96" s="14" t="s">
        <v>49</v>
      </c>
      <c r="S96" t="s">
        <v>173</v>
      </c>
      <c r="T96" t="s">
        <v>174</v>
      </c>
      <c r="U96" t="s">
        <v>48</v>
      </c>
      <c r="V96" s="11">
        <v>12</v>
      </c>
      <c r="W96" t="s">
        <v>69</v>
      </c>
      <c r="X96" t="s">
        <v>51</v>
      </c>
      <c r="Y96" t="s">
        <v>175</v>
      </c>
      <c r="Z96" s="12">
        <v>3</v>
      </c>
      <c r="AA96" t="s">
        <v>51</v>
      </c>
      <c r="AB96" s="11">
        <v>50</v>
      </c>
      <c r="AC96" s="12">
        <v>2</v>
      </c>
      <c r="AD96" s="11">
        <v>1</v>
      </c>
      <c r="AE96" s="12">
        <v>1</v>
      </c>
      <c r="AF96" s="11" t="s">
        <v>107</v>
      </c>
      <c r="AG96" s="11" t="s">
        <v>123</v>
      </c>
      <c r="AH96" s="11" t="s">
        <v>123</v>
      </c>
      <c r="AI96" s="11" t="s">
        <v>123</v>
      </c>
      <c r="AJ96" s="11" t="s">
        <v>123</v>
      </c>
      <c r="AK96" s="10" t="s">
        <v>58</v>
      </c>
      <c r="AL96" s="10" t="s">
        <v>51</v>
      </c>
      <c r="AM96" s="10" t="s">
        <v>73</v>
      </c>
      <c r="AN96" s="12">
        <v>1</v>
      </c>
      <c r="AO96" s="10" t="s">
        <v>59</v>
      </c>
      <c r="AP96" s="12">
        <v>1</v>
      </c>
      <c r="AQ96" s="10" t="s">
        <v>50</v>
      </c>
      <c r="AR96" s="10" t="s">
        <v>176</v>
      </c>
      <c r="AS96" s="17">
        <f t="shared" si="2"/>
        <v>96</v>
      </c>
      <c r="AT96" s="10" t="s">
        <v>177</v>
      </c>
    </row>
    <row r="97" spans="1:46" x14ac:dyDescent="0.25">
      <c r="A97" s="9">
        <v>25</v>
      </c>
      <c r="B97" s="10" t="s">
        <v>178</v>
      </c>
      <c r="C97" t="s">
        <v>62</v>
      </c>
      <c r="D97" t="s">
        <v>118</v>
      </c>
      <c r="E97" s="11">
        <v>10.199999999999999</v>
      </c>
      <c r="F97" s="11">
        <v>6</v>
      </c>
      <c r="G97" t="s">
        <v>42</v>
      </c>
      <c r="H97" t="s">
        <v>133</v>
      </c>
      <c r="I97" t="s">
        <v>90</v>
      </c>
      <c r="J97" s="12">
        <v>1</v>
      </c>
      <c r="K97" t="s">
        <v>179</v>
      </c>
      <c r="L97" s="13">
        <v>3</v>
      </c>
      <c r="M97" s="14" t="s">
        <v>121</v>
      </c>
      <c r="N97" t="s">
        <v>51</v>
      </c>
      <c r="O97" s="14" t="s">
        <v>48</v>
      </c>
      <c r="P97" s="11">
        <v>2</v>
      </c>
      <c r="Q97" s="10">
        <v>1100</v>
      </c>
      <c r="R97" s="14" t="s">
        <v>49</v>
      </c>
      <c r="S97" t="s">
        <v>68</v>
      </c>
      <c r="T97" t="s">
        <v>51</v>
      </c>
      <c r="U97" t="s">
        <v>48</v>
      </c>
      <c r="V97" s="11">
        <v>3</v>
      </c>
      <c r="W97" t="s">
        <v>69</v>
      </c>
      <c r="X97" t="s">
        <v>51</v>
      </c>
      <c r="Y97" t="s">
        <v>180</v>
      </c>
      <c r="Z97" s="12">
        <v>3</v>
      </c>
      <c r="AA97" t="s">
        <v>51</v>
      </c>
      <c r="AB97" s="11">
        <v>100</v>
      </c>
      <c r="AC97" s="12">
        <v>4</v>
      </c>
      <c r="AD97" s="11">
        <v>30</v>
      </c>
      <c r="AE97" s="12">
        <v>3</v>
      </c>
      <c r="AF97" s="11" t="s">
        <v>82</v>
      </c>
      <c r="AG97" s="11" t="s">
        <v>101</v>
      </c>
      <c r="AH97" s="11" t="s">
        <v>181</v>
      </c>
      <c r="AI97" s="11" t="s">
        <v>154</v>
      </c>
      <c r="AJ97" s="11" t="s">
        <v>101</v>
      </c>
      <c r="AK97" s="10" t="s">
        <v>58</v>
      </c>
      <c r="AL97" s="10" t="s">
        <v>51</v>
      </c>
      <c r="AM97" s="10" t="s">
        <v>83</v>
      </c>
      <c r="AN97" s="12">
        <v>3</v>
      </c>
      <c r="AO97" s="10" t="s">
        <v>83</v>
      </c>
      <c r="AP97" s="12">
        <v>2</v>
      </c>
      <c r="AQ97" s="10" t="s">
        <v>48</v>
      </c>
      <c r="AR97" s="10" t="s">
        <v>51</v>
      </c>
      <c r="AS97" s="17">
        <f t="shared" si="2"/>
        <v>648</v>
      </c>
      <c r="AT97" s="10" t="s">
        <v>182</v>
      </c>
    </row>
    <row r="98" spans="1:46" x14ac:dyDescent="0.25">
      <c r="A98" s="9">
        <v>26</v>
      </c>
      <c r="B98" s="10" t="s">
        <v>183</v>
      </c>
      <c r="C98" t="s">
        <v>62</v>
      </c>
      <c r="D98" t="s">
        <v>118</v>
      </c>
      <c r="E98" s="11">
        <v>14.6</v>
      </c>
      <c r="F98" s="11">
        <v>8</v>
      </c>
      <c r="G98" t="s">
        <v>42</v>
      </c>
      <c r="H98" t="s">
        <v>89</v>
      </c>
      <c r="I98" t="s">
        <v>171</v>
      </c>
      <c r="J98" s="12">
        <v>4</v>
      </c>
      <c r="K98" t="s">
        <v>172</v>
      </c>
      <c r="L98" s="13">
        <v>4</v>
      </c>
      <c r="M98" s="14" t="s">
        <v>121</v>
      </c>
      <c r="N98" t="s">
        <v>51</v>
      </c>
      <c r="O98" s="14" t="s">
        <v>48</v>
      </c>
      <c r="P98" s="11">
        <v>2</v>
      </c>
      <c r="Q98" s="10" t="s">
        <v>67</v>
      </c>
      <c r="R98" s="14" t="s">
        <v>81</v>
      </c>
      <c r="S98" t="s">
        <v>50</v>
      </c>
      <c r="T98" t="s">
        <v>51</v>
      </c>
      <c r="U98" t="s">
        <v>50</v>
      </c>
      <c r="V98" s="11">
        <v>0</v>
      </c>
      <c r="W98" t="s">
        <v>69</v>
      </c>
      <c r="X98" t="s">
        <v>51</v>
      </c>
      <c r="Y98" t="s">
        <v>70</v>
      </c>
      <c r="Z98" s="12">
        <v>0</v>
      </c>
      <c r="AA98" t="s">
        <v>51</v>
      </c>
      <c r="AB98" s="11">
        <v>0</v>
      </c>
      <c r="AC98" s="12">
        <v>1</v>
      </c>
      <c r="AD98" s="11">
        <v>40</v>
      </c>
      <c r="AE98" s="12">
        <v>3</v>
      </c>
      <c r="AF98" s="11" t="s">
        <v>56</v>
      </c>
      <c r="AG98" s="11" t="s">
        <v>72</v>
      </c>
      <c r="AH98" s="11" t="s">
        <v>72</v>
      </c>
      <c r="AI98" s="11" t="s">
        <v>72</v>
      </c>
      <c r="AJ98" s="11" t="s">
        <v>72</v>
      </c>
      <c r="AK98" s="10" t="s">
        <v>173</v>
      </c>
      <c r="AL98" s="10" t="s">
        <v>184</v>
      </c>
      <c r="AM98" s="10" t="s">
        <v>73</v>
      </c>
      <c r="AN98" s="12">
        <v>1</v>
      </c>
      <c r="AO98" s="10" t="s">
        <v>59</v>
      </c>
      <c r="AP98" s="12">
        <v>1</v>
      </c>
      <c r="AQ98" s="10" t="s">
        <v>48</v>
      </c>
      <c r="AR98" s="10" t="s">
        <v>185</v>
      </c>
      <c r="AS98" s="17">
        <f t="shared" ref="AS98:AS111" si="3">(J98*L98*Z98*AC98*AE98*AN98*AP98)</f>
        <v>0</v>
      </c>
      <c r="AT98" s="10" t="s">
        <v>186</v>
      </c>
    </row>
    <row r="99" spans="1:46" x14ac:dyDescent="0.25">
      <c r="A99" s="9">
        <v>36</v>
      </c>
      <c r="B99" s="10" t="s">
        <v>212</v>
      </c>
      <c r="C99" t="s">
        <v>62</v>
      </c>
      <c r="D99" t="s">
        <v>118</v>
      </c>
      <c r="E99" s="11">
        <v>12.8</v>
      </c>
      <c r="F99" s="11">
        <v>6</v>
      </c>
      <c r="G99" t="s">
        <v>42</v>
      </c>
      <c r="H99" t="s">
        <v>133</v>
      </c>
      <c r="I99" t="s">
        <v>98</v>
      </c>
      <c r="J99" s="12">
        <v>1</v>
      </c>
      <c r="K99" t="s">
        <v>179</v>
      </c>
      <c r="L99" s="13">
        <v>3</v>
      </c>
      <c r="M99" s="14" t="s">
        <v>121</v>
      </c>
      <c r="N99" t="s">
        <v>51</v>
      </c>
      <c r="O99" s="14" t="s">
        <v>48</v>
      </c>
      <c r="P99" s="11">
        <v>2</v>
      </c>
      <c r="Q99" s="10" t="s">
        <v>67</v>
      </c>
      <c r="R99" s="14" t="s">
        <v>49</v>
      </c>
      <c r="S99" t="s">
        <v>127</v>
      </c>
      <c r="T99" t="s">
        <v>51</v>
      </c>
      <c r="U99" t="s">
        <v>50</v>
      </c>
      <c r="V99" s="11">
        <v>0</v>
      </c>
      <c r="W99" t="s">
        <v>69</v>
      </c>
      <c r="X99" t="s">
        <v>51</v>
      </c>
      <c r="Y99" t="s">
        <v>140</v>
      </c>
      <c r="Z99" s="12">
        <v>1</v>
      </c>
      <c r="AA99" t="s">
        <v>51</v>
      </c>
      <c r="AB99" s="11">
        <v>10</v>
      </c>
      <c r="AC99" s="12">
        <v>1</v>
      </c>
      <c r="AD99" s="11">
        <v>50</v>
      </c>
      <c r="AE99" s="12">
        <v>3</v>
      </c>
      <c r="AF99" s="11" t="s">
        <v>107</v>
      </c>
      <c r="AG99" s="11" t="s">
        <v>72</v>
      </c>
      <c r="AH99" s="11" t="s">
        <v>72</v>
      </c>
      <c r="AI99" s="11" t="s">
        <v>72</v>
      </c>
      <c r="AJ99" s="11" t="s">
        <v>72</v>
      </c>
      <c r="AK99" s="10" t="s">
        <v>58</v>
      </c>
      <c r="AL99" s="10" t="s">
        <v>51</v>
      </c>
      <c r="AM99" s="10" t="s">
        <v>83</v>
      </c>
      <c r="AN99" s="12">
        <v>3</v>
      </c>
      <c r="AO99" s="10" t="s">
        <v>83</v>
      </c>
      <c r="AP99" s="12">
        <v>2</v>
      </c>
      <c r="AQ99" s="10" t="s">
        <v>48</v>
      </c>
      <c r="AR99" s="10" t="s">
        <v>51</v>
      </c>
      <c r="AS99" s="17">
        <f t="shared" si="3"/>
        <v>54</v>
      </c>
      <c r="AT99" s="10" t="s">
        <v>213</v>
      </c>
    </row>
    <row r="100" spans="1:46" s="19" customFormat="1" x14ac:dyDescent="0.25">
      <c r="A100" s="9">
        <v>52</v>
      </c>
      <c r="B100" s="10" t="s">
        <v>255</v>
      </c>
      <c r="C100" t="s">
        <v>62</v>
      </c>
      <c r="D100" t="s">
        <v>118</v>
      </c>
      <c r="E100" s="11">
        <v>11.2</v>
      </c>
      <c r="F100" s="11">
        <v>6</v>
      </c>
      <c r="G100" t="s">
        <v>42</v>
      </c>
      <c r="H100" t="s">
        <v>119</v>
      </c>
      <c r="I100" t="s">
        <v>98</v>
      </c>
      <c r="J100" s="12">
        <v>1</v>
      </c>
      <c r="K100" t="s">
        <v>120</v>
      </c>
      <c r="L100" s="13">
        <v>3</v>
      </c>
      <c r="M100" s="14" t="s">
        <v>121</v>
      </c>
      <c r="N100" t="s">
        <v>51</v>
      </c>
      <c r="O100" s="14" t="s">
        <v>48</v>
      </c>
      <c r="P100" s="11">
        <v>2</v>
      </c>
      <c r="Q100" s="10">
        <v>1100</v>
      </c>
      <c r="R100" s="14" t="s">
        <v>49</v>
      </c>
      <c r="S100" t="s">
        <v>68</v>
      </c>
      <c r="T100" t="s">
        <v>51</v>
      </c>
      <c r="U100" t="s">
        <v>48</v>
      </c>
      <c r="V100" s="11">
        <v>3</v>
      </c>
      <c r="W100" t="s">
        <v>69</v>
      </c>
      <c r="X100" t="s">
        <v>51</v>
      </c>
      <c r="Y100" t="s">
        <v>140</v>
      </c>
      <c r="Z100" s="12">
        <v>1</v>
      </c>
      <c r="AA100" t="s">
        <v>51</v>
      </c>
      <c r="AB100" s="11">
        <v>20</v>
      </c>
      <c r="AC100" s="12">
        <v>1</v>
      </c>
      <c r="AD100" s="11">
        <v>10</v>
      </c>
      <c r="AE100" s="12">
        <v>2</v>
      </c>
      <c r="AF100" s="11" t="s">
        <v>82</v>
      </c>
      <c r="AG100" s="11" t="s">
        <v>123</v>
      </c>
      <c r="AH100" s="11" t="s">
        <v>256</v>
      </c>
      <c r="AI100" s="11" t="s">
        <v>123</v>
      </c>
      <c r="AJ100" s="11" t="s">
        <v>256</v>
      </c>
      <c r="AK100" s="10" t="s">
        <v>58</v>
      </c>
      <c r="AL100" s="10" t="s">
        <v>51</v>
      </c>
      <c r="AM100" s="10" t="s">
        <v>83</v>
      </c>
      <c r="AN100" s="12">
        <v>3</v>
      </c>
      <c r="AO100" s="10" t="s">
        <v>83</v>
      </c>
      <c r="AP100" s="12">
        <v>2</v>
      </c>
      <c r="AQ100" s="10" t="s">
        <v>48</v>
      </c>
      <c r="AR100" s="10" t="s">
        <v>51</v>
      </c>
      <c r="AS100" s="17">
        <f t="shared" si="3"/>
        <v>36</v>
      </c>
      <c r="AT100" s="10" t="s">
        <v>257</v>
      </c>
    </row>
    <row r="101" spans="1:46" x14ac:dyDescent="0.25">
      <c r="A101" s="9">
        <v>54</v>
      </c>
      <c r="B101" s="10" t="s">
        <v>261</v>
      </c>
      <c r="C101" t="s">
        <v>62</v>
      </c>
      <c r="D101" t="s">
        <v>118</v>
      </c>
      <c r="E101" s="11">
        <v>13</v>
      </c>
      <c r="F101" s="11">
        <v>7</v>
      </c>
      <c r="G101" t="s">
        <v>42</v>
      </c>
      <c r="H101" t="s">
        <v>119</v>
      </c>
      <c r="I101" t="s">
        <v>44</v>
      </c>
      <c r="J101" s="12">
        <v>3</v>
      </c>
      <c r="K101" t="s">
        <v>172</v>
      </c>
      <c r="L101" s="13">
        <v>4</v>
      </c>
      <c r="M101" s="14" t="s">
        <v>121</v>
      </c>
      <c r="N101" t="s">
        <v>51</v>
      </c>
      <c r="O101" s="14" t="s">
        <v>48</v>
      </c>
      <c r="P101" s="11">
        <v>1</v>
      </c>
      <c r="Q101" s="10">
        <v>750</v>
      </c>
      <c r="R101" s="14" t="s">
        <v>49</v>
      </c>
      <c r="S101" t="s">
        <v>50</v>
      </c>
      <c r="T101" t="s">
        <v>51</v>
      </c>
      <c r="U101" t="s">
        <v>48</v>
      </c>
      <c r="V101" s="11">
        <v>4</v>
      </c>
      <c r="W101" t="s">
        <v>69</v>
      </c>
      <c r="X101" t="s">
        <v>51</v>
      </c>
      <c r="Y101" t="s">
        <v>115</v>
      </c>
      <c r="Z101" s="12">
        <v>2</v>
      </c>
      <c r="AA101" t="s">
        <v>51</v>
      </c>
      <c r="AB101" s="11">
        <v>2</v>
      </c>
      <c r="AC101" s="12">
        <v>1</v>
      </c>
      <c r="AD101" s="11">
        <v>10</v>
      </c>
      <c r="AE101" s="12">
        <v>2</v>
      </c>
      <c r="AF101" s="11" t="s">
        <v>107</v>
      </c>
      <c r="AG101" s="11" t="s">
        <v>72</v>
      </c>
      <c r="AH101" s="11" t="s">
        <v>123</v>
      </c>
      <c r="AI101" s="11" t="s">
        <v>72</v>
      </c>
      <c r="AJ101" s="11" t="s">
        <v>123</v>
      </c>
      <c r="AK101" s="10" t="s">
        <v>58</v>
      </c>
      <c r="AL101" s="10" t="s">
        <v>51</v>
      </c>
      <c r="AM101" s="10" t="s">
        <v>94</v>
      </c>
      <c r="AN101" s="12">
        <v>2</v>
      </c>
      <c r="AO101" s="10" t="s">
        <v>83</v>
      </c>
      <c r="AP101" s="12">
        <v>2</v>
      </c>
      <c r="AQ101" s="10" t="s">
        <v>48</v>
      </c>
      <c r="AR101" s="10" t="s">
        <v>51</v>
      </c>
      <c r="AS101" s="17">
        <f t="shared" si="3"/>
        <v>192</v>
      </c>
      <c r="AT101" s="10" t="s">
        <v>262</v>
      </c>
    </row>
    <row r="102" spans="1:46" x14ac:dyDescent="0.25">
      <c r="A102" s="9">
        <v>57</v>
      </c>
      <c r="B102" s="10" t="s">
        <v>271</v>
      </c>
      <c r="C102" t="s">
        <v>40</v>
      </c>
      <c r="D102" t="s">
        <v>118</v>
      </c>
      <c r="E102" s="11">
        <v>10</v>
      </c>
      <c r="F102" s="11">
        <v>6</v>
      </c>
      <c r="G102" t="s">
        <v>42</v>
      </c>
      <c r="H102" t="s">
        <v>272</v>
      </c>
      <c r="I102" t="s">
        <v>171</v>
      </c>
      <c r="J102" s="12">
        <v>4</v>
      </c>
      <c r="K102" t="s">
        <v>172</v>
      </c>
      <c r="L102" s="13">
        <v>4</v>
      </c>
      <c r="M102" s="14" t="s">
        <v>121</v>
      </c>
      <c r="N102" t="s">
        <v>51</v>
      </c>
      <c r="O102" s="14" t="s">
        <v>48</v>
      </c>
      <c r="P102" s="11">
        <v>2</v>
      </c>
      <c r="Q102" s="10">
        <v>1500</v>
      </c>
      <c r="R102" s="14" t="s">
        <v>49</v>
      </c>
      <c r="S102" t="s">
        <v>68</v>
      </c>
      <c r="T102" t="s">
        <v>51</v>
      </c>
      <c r="U102" t="s">
        <v>48</v>
      </c>
      <c r="V102" s="11">
        <v>6</v>
      </c>
      <c r="W102" t="s">
        <v>273</v>
      </c>
      <c r="X102" t="s">
        <v>274</v>
      </c>
      <c r="Y102" t="s">
        <v>275</v>
      </c>
      <c r="Z102" s="12">
        <v>2</v>
      </c>
      <c r="AA102" t="s">
        <v>51</v>
      </c>
      <c r="AB102" s="11">
        <v>10</v>
      </c>
      <c r="AC102" s="12">
        <v>1</v>
      </c>
      <c r="AD102" s="11">
        <v>10</v>
      </c>
      <c r="AE102" s="12">
        <v>2</v>
      </c>
      <c r="AF102" s="11" t="s">
        <v>82</v>
      </c>
      <c r="AG102" s="11" t="s">
        <v>123</v>
      </c>
      <c r="AH102" s="11" t="s">
        <v>256</v>
      </c>
      <c r="AI102" s="11" t="s">
        <v>72</v>
      </c>
      <c r="AJ102" s="11" t="s">
        <v>123</v>
      </c>
      <c r="AK102" s="10" t="s">
        <v>124</v>
      </c>
      <c r="AL102" s="10" t="s">
        <v>51</v>
      </c>
      <c r="AM102" s="10" t="s">
        <v>94</v>
      </c>
      <c r="AN102" s="12">
        <v>2</v>
      </c>
      <c r="AO102" s="10" t="s">
        <v>83</v>
      </c>
      <c r="AP102" s="12">
        <v>2</v>
      </c>
      <c r="AQ102" s="10" t="s">
        <v>48</v>
      </c>
      <c r="AR102" s="10" t="s">
        <v>51</v>
      </c>
      <c r="AS102" s="17">
        <f t="shared" si="3"/>
        <v>256</v>
      </c>
      <c r="AT102" s="10" t="s">
        <v>276</v>
      </c>
    </row>
    <row r="103" spans="1:46" x14ac:dyDescent="0.25">
      <c r="A103" s="9">
        <v>58</v>
      </c>
      <c r="B103" s="10" t="s">
        <v>277</v>
      </c>
      <c r="C103" t="s">
        <v>40</v>
      </c>
      <c r="D103" t="s">
        <v>118</v>
      </c>
      <c r="E103" s="11">
        <v>13</v>
      </c>
      <c r="F103" s="11">
        <v>6</v>
      </c>
      <c r="G103" t="s">
        <v>42</v>
      </c>
      <c r="H103" t="s">
        <v>264</v>
      </c>
      <c r="I103" t="s">
        <v>64</v>
      </c>
      <c r="J103" s="12">
        <v>2</v>
      </c>
      <c r="K103" t="s">
        <v>172</v>
      </c>
      <c r="L103" s="13">
        <v>4</v>
      </c>
      <c r="M103" s="14" t="s">
        <v>121</v>
      </c>
      <c r="N103" t="s">
        <v>51</v>
      </c>
      <c r="O103" s="14" t="s">
        <v>48</v>
      </c>
      <c r="P103" s="11">
        <v>2</v>
      </c>
      <c r="Q103" s="10">
        <v>1100</v>
      </c>
      <c r="R103" s="14" t="s">
        <v>81</v>
      </c>
      <c r="S103" t="s">
        <v>50</v>
      </c>
      <c r="T103" t="s">
        <v>51</v>
      </c>
      <c r="U103" t="s">
        <v>48</v>
      </c>
      <c r="V103" s="11">
        <v>3</v>
      </c>
      <c r="W103" t="s">
        <v>69</v>
      </c>
      <c r="X103" t="s">
        <v>51</v>
      </c>
      <c r="Y103" t="s">
        <v>140</v>
      </c>
      <c r="Z103" s="12">
        <v>1</v>
      </c>
      <c r="AA103" t="s">
        <v>51</v>
      </c>
      <c r="AB103" s="11">
        <v>5</v>
      </c>
      <c r="AC103" s="12">
        <v>1</v>
      </c>
      <c r="AD103" s="11">
        <v>10</v>
      </c>
      <c r="AE103" s="12">
        <v>2</v>
      </c>
      <c r="AF103" s="11" t="s">
        <v>82</v>
      </c>
      <c r="AG103" s="11" t="s">
        <v>123</v>
      </c>
      <c r="AH103" s="11" t="s">
        <v>256</v>
      </c>
      <c r="AI103" s="11" t="s">
        <v>72</v>
      </c>
      <c r="AJ103" s="11" t="s">
        <v>72</v>
      </c>
      <c r="AK103" s="10" t="s">
        <v>124</v>
      </c>
      <c r="AL103" s="10" t="s">
        <v>51</v>
      </c>
      <c r="AM103" s="10" t="s">
        <v>94</v>
      </c>
      <c r="AN103" s="12">
        <v>2</v>
      </c>
      <c r="AO103" s="10" t="s">
        <v>94</v>
      </c>
      <c r="AP103" s="12">
        <v>3</v>
      </c>
      <c r="AQ103" s="10" t="s">
        <v>48</v>
      </c>
      <c r="AR103" s="10" t="s">
        <v>51</v>
      </c>
      <c r="AS103" s="17">
        <f t="shared" si="3"/>
        <v>96</v>
      </c>
      <c r="AT103" s="10" t="s">
        <v>278</v>
      </c>
    </row>
    <row r="104" spans="1:46" x14ac:dyDescent="0.25">
      <c r="A104" s="9">
        <v>59</v>
      </c>
      <c r="B104" s="10" t="s">
        <v>279</v>
      </c>
      <c r="C104" t="s">
        <v>40</v>
      </c>
      <c r="D104" t="s">
        <v>118</v>
      </c>
      <c r="E104" s="11">
        <v>12</v>
      </c>
      <c r="F104" s="11">
        <v>7</v>
      </c>
      <c r="G104" t="s">
        <v>42</v>
      </c>
      <c r="H104" t="s">
        <v>280</v>
      </c>
      <c r="I104" t="s">
        <v>98</v>
      </c>
      <c r="J104" s="12">
        <v>1</v>
      </c>
      <c r="K104" t="s">
        <v>120</v>
      </c>
      <c r="L104" s="13">
        <v>3</v>
      </c>
      <c r="M104" s="14" t="s">
        <v>121</v>
      </c>
      <c r="N104" t="s">
        <v>51</v>
      </c>
      <c r="O104" s="14" t="s">
        <v>48</v>
      </c>
      <c r="P104" s="11">
        <v>2</v>
      </c>
      <c r="Q104" s="10">
        <v>900</v>
      </c>
      <c r="R104" s="14" t="s">
        <v>49</v>
      </c>
      <c r="S104" t="s">
        <v>50</v>
      </c>
      <c r="T104" t="s">
        <v>51</v>
      </c>
      <c r="U104" t="s">
        <v>48</v>
      </c>
      <c r="V104" s="11">
        <v>4</v>
      </c>
      <c r="W104" t="s">
        <v>69</v>
      </c>
      <c r="X104" t="s">
        <v>51</v>
      </c>
      <c r="Y104" t="s">
        <v>140</v>
      </c>
      <c r="Z104" s="12">
        <v>1</v>
      </c>
      <c r="AA104" t="s">
        <v>51</v>
      </c>
      <c r="AB104" s="11">
        <v>20</v>
      </c>
      <c r="AC104" s="12">
        <v>1</v>
      </c>
      <c r="AD104" s="11">
        <v>10</v>
      </c>
      <c r="AE104" s="12">
        <v>2</v>
      </c>
      <c r="AF104" s="11" t="s">
        <v>107</v>
      </c>
      <c r="AG104" s="11" t="s">
        <v>93</v>
      </c>
      <c r="AH104" s="11" t="s">
        <v>281</v>
      </c>
      <c r="AI104" s="11" t="s">
        <v>123</v>
      </c>
      <c r="AJ104" s="11" t="s">
        <v>281</v>
      </c>
      <c r="AK104" s="10" t="s">
        <v>58</v>
      </c>
      <c r="AL104" s="10" t="s">
        <v>51</v>
      </c>
      <c r="AM104" s="10" t="s">
        <v>83</v>
      </c>
      <c r="AN104" s="12">
        <v>3</v>
      </c>
      <c r="AO104" s="10" t="s">
        <v>59</v>
      </c>
      <c r="AP104" s="12">
        <v>1</v>
      </c>
      <c r="AQ104" s="10" t="s">
        <v>48</v>
      </c>
      <c r="AR104" s="10" t="s">
        <v>51</v>
      </c>
      <c r="AS104" s="17">
        <f t="shared" si="3"/>
        <v>18</v>
      </c>
      <c r="AT104" s="10" t="s">
        <v>282</v>
      </c>
    </row>
    <row r="105" spans="1:46" x14ac:dyDescent="0.25">
      <c r="A105" s="9">
        <v>60</v>
      </c>
      <c r="B105" s="10" t="s">
        <v>283</v>
      </c>
      <c r="C105" t="s">
        <v>40</v>
      </c>
      <c r="D105" t="s">
        <v>118</v>
      </c>
      <c r="E105" s="11">
        <v>10.6</v>
      </c>
      <c r="F105" s="11">
        <v>6</v>
      </c>
      <c r="G105" t="s">
        <v>42</v>
      </c>
      <c r="H105" t="s">
        <v>280</v>
      </c>
      <c r="I105" t="s">
        <v>64</v>
      </c>
      <c r="J105" s="12">
        <v>2</v>
      </c>
      <c r="K105" t="s">
        <v>120</v>
      </c>
      <c r="L105" s="13">
        <v>3</v>
      </c>
      <c r="M105" s="14" t="s">
        <v>121</v>
      </c>
      <c r="N105" t="s">
        <v>51</v>
      </c>
      <c r="O105" s="14" t="s">
        <v>48</v>
      </c>
      <c r="P105" s="11">
        <v>2</v>
      </c>
      <c r="Q105" s="10" t="s">
        <v>67</v>
      </c>
      <c r="R105" s="14" t="s">
        <v>49</v>
      </c>
      <c r="S105" t="s">
        <v>50</v>
      </c>
      <c r="T105" t="s">
        <v>51</v>
      </c>
      <c r="U105" t="s">
        <v>48</v>
      </c>
      <c r="V105" s="11">
        <v>3</v>
      </c>
      <c r="W105" t="s">
        <v>69</v>
      </c>
      <c r="X105" t="s">
        <v>51</v>
      </c>
      <c r="Y105" t="s">
        <v>115</v>
      </c>
      <c r="Z105" s="12">
        <v>2</v>
      </c>
      <c r="AA105" t="s">
        <v>51</v>
      </c>
      <c r="AB105" s="11">
        <v>0</v>
      </c>
      <c r="AC105" s="12">
        <v>1</v>
      </c>
      <c r="AD105" s="11">
        <v>5</v>
      </c>
      <c r="AE105" s="12">
        <v>1</v>
      </c>
      <c r="AF105" s="11" t="s">
        <v>82</v>
      </c>
      <c r="AG105" s="11" t="s">
        <v>259</v>
      </c>
      <c r="AH105" s="11" t="s">
        <v>123</v>
      </c>
      <c r="AI105" s="11" t="s">
        <v>259</v>
      </c>
      <c r="AJ105" s="11" t="s">
        <v>123</v>
      </c>
      <c r="AK105" s="10" t="s">
        <v>58</v>
      </c>
      <c r="AL105" s="10" t="s">
        <v>51</v>
      </c>
      <c r="AM105" s="10" t="s">
        <v>59</v>
      </c>
      <c r="AN105" s="12">
        <v>4</v>
      </c>
      <c r="AO105" s="10" t="s">
        <v>59</v>
      </c>
      <c r="AP105" s="12">
        <v>1</v>
      </c>
      <c r="AQ105" s="10" t="s">
        <v>50</v>
      </c>
      <c r="AR105" s="10" t="s">
        <v>284</v>
      </c>
      <c r="AS105" s="17">
        <f t="shared" si="3"/>
        <v>48</v>
      </c>
      <c r="AT105" s="10" t="s">
        <v>285</v>
      </c>
    </row>
    <row r="106" spans="1:46" x14ac:dyDescent="0.25">
      <c r="A106" s="9">
        <v>67</v>
      </c>
      <c r="B106" s="10" t="s">
        <v>307</v>
      </c>
      <c r="C106" t="s">
        <v>40</v>
      </c>
      <c r="D106" t="s">
        <v>118</v>
      </c>
      <c r="E106" s="11">
        <v>10</v>
      </c>
      <c r="F106" s="11">
        <v>7.2</v>
      </c>
      <c r="G106" t="s">
        <v>42</v>
      </c>
      <c r="H106" t="s">
        <v>308</v>
      </c>
      <c r="I106" t="s">
        <v>90</v>
      </c>
      <c r="J106" s="12">
        <v>1</v>
      </c>
      <c r="K106" t="s">
        <v>120</v>
      </c>
      <c r="L106" s="13">
        <v>3</v>
      </c>
      <c r="M106" s="14" t="s">
        <v>121</v>
      </c>
      <c r="N106" t="s">
        <v>51</v>
      </c>
      <c r="O106" s="14" t="s">
        <v>48</v>
      </c>
      <c r="P106" s="11">
        <v>1</v>
      </c>
      <c r="Q106" s="10">
        <v>900</v>
      </c>
      <c r="R106" s="14" t="s">
        <v>81</v>
      </c>
      <c r="S106" t="s">
        <v>50</v>
      </c>
      <c r="T106" t="s">
        <v>51</v>
      </c>
      <c r="U106" t="s">
        <v>48</v>
      </c>
      <c r="V106" s="11">
        <v>52</v>
      </c>
      <c r="W106" t="s">
        <v>69</v>
      </c>
      <c r="X106" t="s">
        <v>51</v>
      </c>
      <c r="Y106" t="s">
        <v>144</v>
      </c>
      <c r="Z106" s="12">
        <v>0</v>
      </c>
      <c r="AA106" t="s">
        <v>51</v>
      </c>
      <c r="AB106" s="11">
        <v>0</v>
      </c>
      <c r="AC106" s="12">
        <v>1</v>
      </c>
      <c r="AD106" s="11">
        <v>20</v>
      </c>
      <c r="AE106" s="12">
        <v>2</v>
      </c>
      <c r="AF106" s="11" t="s">
        <v>107</v>
      </c>
      <c r="AG106" s="11" t="s">
        <v>141</v>
      </c>
      <c r="AH106" s="11" t="s">
        <v>141</v>
      </c>
      <c r="AI106" s="11" t="s">
        <v>141</v>
      </c>
      <c r="AJ106" s="11" t="s">
        <v>141</v>
      </c>
      <c r="AK106" s="10" t="s">
        <v>173</v>
      </c>
      <c r="AL106" s="10" t="s">
        <v>309</v>
      </c>
      <c r="AM106" s="10" t="s">
        <v>73</v>
      </c>
      <c r="AN106" s="12">
        <v>1</v>
      </c>
      <c r="AO106" s="10" t="s">
        <v>73</v>
      </c>
      <c r="AP106" s="12">
        <v>4</v>
      </c>
      <c r="AQ106" s="10" t="s">
        <v>48</v>
      </c>
      <c r="AR106" s="10" t="s">
        <v>51</v>
      </c>
      <c r="AS106" s="17">
        <f t="shared" si="3"/>
        <v>0</v>
      </c>
      <c r="AT106" s="10" t="s">
        <v>310</v>
      </c>
    </row>
    <row r="107" spans="1:46" x14ac:dyDescent="0.25">
      <c r="A107" s="9">
        <v>86</v>
      </c>
      <c r="B107" s="10" t="s">
        <v>377</v>
      </c>
      <c r="C107" t="s">
        <v>40</v>
      </c>
      <c r="D107" t="s">
        <v>118</v>
      </c>
      <c r="E107" s="11">
        <v>9</v>
      </c>
      <c r="F107" s="11">
        <v>6</v>
      </c>
      <c r="G107" t="s">
        <v>42</v>
      </c>
      <c r="H107" t="s">
        <v>264</v>
      </c>
      <c r="I107" t="s">
        <v>98</v>
      </c>
      <c r="J107" s="12">
        <v>1</v>
      </c>
      <c r="K107" t="s">
        <v>120</v>
      </c>
      <c r="L107" s="13">
        <v>3</v>
      </c>
      <c r="M107" s="14" t="s">
        <v>121</v>
      </c>
      <c r="N107" t="s">
        <v>51</v>
      </c>
      <c r="O107" s="14" t="s">
        <v>48</v>
      </c>
      <c r="P107" s="11">
        <v>3</v>
      </c>
      <c r="Q107" s="10">
        <v>1200</v>
      </c>
      <c r="R107" s="14" t="s">
        <v>49</v>
      </c>
      <c r="S107" t="s">
        <v>68</v>
      </c>
      <c r="T107" t="s">
        <v>51</v>
      </c>
      <c r="U107" t="s">
        <v>48</v>
      </c>
      <c r="V107" s="11">
        <v>4</v>
      </c>
      <c r="W107" t="s">
        <v>69</v>
      </c>
      <c r="X107" t="s">
        <v>51</v>
      </c>
      <c r="Y107" t="s">
        <v>168</v>
      </c>
      <c r="Z107" s="12">
        <v>1</v>
      </c>
      <c r="AA107" t="s">
        <v>51</v>
      </c>
      <c r="AB107" s="11">
        <v>30</v>
      </c>
      <c r="AC107" s="12">
        <v>2</v>
      </c>
      <c r="AD107" s="11">
        <v>25</v>
      </c>
      <c r="AE107" s="12">
        <v>3</v>
      </c>
      <c r="AF107" s="11" t="s">
        <v>71</v>
      </c>
      <c r="AG107" s="11" t="s">
        <v>154</v>
      </c>
      <c r="AH107" s="11" t="s">
        <v>204</v>
      </c>
      <c r="AI107" s="11" t="s">
        <v>123</v>
      </c>
      <c r="AJ107" s="11" t="s">
        <v>154</v>
      </c>
      <c r="AK107" s="10" t="s">
        <v>58</v>
      </c>
      <c r="AL107" s="10" t="s">
        <v>51</v>
      </c>
      <c r="AM107" s="10" t="s">
        <v>83</v>
      </c>
      <c r="AN107" s="12">
        <v>3</v>
      </c>
      <c r="AO107" s="10" t="s">
        <v>59</v>
      </c>
      <c r="AP107" s="12">
        <v>1</v>
      </c>
      <c r="AQ107" s="10" t="s">
        <v>48</v>
      </c>
      <c r="AR107" s="10" t="s">
        <v>51</v>
      </c>
      <c r="AS107" s="17">
        <f t="shared" si="3"/>
        <v>54</v>
      </c>
      <c r="AT107" s="10" t="s">
        <v>378</v>
      </c>
    </row>
    <row r="108" spans="1:46" x14ac:dyDescent="0.25">
      <c r="A108" s="9">
        <v>87</v>
      </c>
      <c r="B108" s="10" t="s">
        <v>379</v>
      </c>
      <c r="C108" t="s">
        <v>40</v>
      </c>
      <c r="D108" t="s">
        <v>118</v>
      </c>
      <c r="E108" s="11">
        <v>10.6</v>
      </c>
      <c r="F108" s="11">
        <v>6</v>
      </c>
      <c r="G108" t="s">
        <v>42</v>
      </c>
      <c r="H108" t="s">
        <v>264</v>
      </c>
      <c r="I108" t="s">
        <v>98</v>
      </c>
      <c r="J108" s="12">
        <v>1</v>
      </c>
      <c r="K108" t="s">
        <v>120</v>
      </c>
      <c r="L108" s="13">
        <v>3</v>
      </c>
      <c r="M108" s="14" t="s">
        <v>121</v>
      </c>
      <c r="N108" t="s">
        <v>51</v>
      </c>
      <c r="O108" s="14" t="s">
        <v>48</v>
      </c>
      <c r="P108" s="11">
        <v>2</v>
      </c>
      <c r="Q108" s="10">
        <v>1500</v>
      </c>
      <c r="R108" s="14" t="s">
        <v>49</v>
      </c>
      <c r="S108" t="s">
        <v>50</v>
      </c>
      <c r="T108" t="s">
        <v>51</v>
      </c>
      <c r="U108" t="s">
        <v>48</v>
      </c>
      <c r="V108" s="11">
        <v>6</v>
      </c>
      <c r="W108" t="s">
        <v>69</v>
      </c>
      <c r="X108" t="s">
        <v>51</v>
      </c>
      <c r="Y108" t="s">
        <v>140</v>
      </c>
      <c r="Z108" s="12">
        <v>1</v>
      </c>
      <c r="AA108" t="s">
        <v>51</v>
      </c>
      <c r="AB108" s="11">
        <v>20</v>
      </c>
      <c r="AC108" s="12">
        <v>1</v>
      </c>
      <c r="AD108" s="11">
        <v>30</v>
      </c>
      <c r="AE108" s="12">
        <v>3</v>
      </c>
      <c r="AF108" s="11" t="s">
        <v>82</v>
      </c>
      <c r="AG108" s="11" t="s">
        <v>123</v>
      </c>
      <c r="AH108" s="11" t="s">
        <v>380</v>
      </c>
      <c r="AI108" s="11" t="s">
        <v>72</v>
      </c>
      <c r="AJ108" s="11" t="s">
        <v>72</v>
      </c>
      <c r="AK108" s="10" t="s">
        <v>58</v>
      </c>
      <c r="AL108" s="10" t="s">
        <v>51</v>
      </c>
      <c r="AM108" s="10" t="s">
        <v>94</v>
      </c>
      <c r="AN108" s="12">
        <v>2</v>
      </c>
      <c r="AO108" s="10" t="s">
        <v>83</v>
      </c>
      <c r="AP108" s="12">
        <v>2</v>
      </c>
      <c r="AQ108" s="10" t="s">
        <v>48</v>
      </c>
      <c r="AR108" s="10" t="s">
        <v>51</v>
      </c>
      <c r="AS108" s="17">
        <f t="shared" si="3"/>
        <v>36</v>
      </c>
      <c r="AT108" s="10" t="s">
        <v>381</v>
      </c>
    </row>
    <row r="109" spans="1:46" x14ac:dyDescent="0.25">
      <c r="A109" s="9">
        <v>88</v>
      </c>
      <c r="B109" s="10" t="s">
        <v>382</v>
      </c>
      <c r="C109" t="s">
        <v>40</v>
      </c>
      <c r="D109" t="s">
        <v>118</v>
      </c>
      <c r="E109" s="11">
        <v>14.6</v>
      </c>
      <c r="F109" s="11">
        <v>7</v>
      </c>
      <c r="G109" t="s">
        <v>42</v>
      </c>
      <c r="H109" t="s">
        <v>264</v>
      </c>
      <c r="I109" t="s">
        <v>44</v>
      </c>
      <c r="J109" s="12">
        <v>3</v>
      </c>
      <c r="K109" t="s">
        <v>172</v>
      </c>
      <c r="L109" s="13">
        <v>4</v>
      </c>
      <c r="M109" s="14" t="s">
        <v>121</v>
      </c>
      <c r="N109" t="s">
        <v>51</v>
      </c>
      <c r="O109" s="14" t="s">
        <v>48</v>
      </c>
      <c r="P109" s="11">
        <v>3</v>
      </c>
      <c r="Q109" s="10">
        <v>1500</v>
      </c>
      <c r="R109" s="14" t="s">
        <v>49</v>
      </c>
      <c r="S109" t="s">
        <v>149</v>
      </c>
      <c r="T109" t="s">
        <v>51</v>
      </c>
      <c r="U109" t="s">
        <v>48</v>
      </c>
      <c r="V109" s="11">
        <v>2</v>
      </c>
      <c r="W109" t="s">
        <v>69</v>
      </c>
      <c r="X109" t="s">
        <v>51</v>
      </c>
      <c r="Y109" t="s">
        <v>115</v>
      </c>
      <c r="Z109" s="12">
        <v>2</v>
      </c>
      <c r="AA109" t="s">
        <v>51</v>
      </c>
      <c r="AB109" s="11">
        <v>0</v>
      </c>
      <c r="AC109" s="12">
        <v>1</v>
      </c>
      <c r="AD109" s="11">
        <v>8</v>
      </c>
      <c r="AE109" s="12">
        <v>2</v>
      </c>
      <c r="AF109" s="11" t="s">
        <v>82</v>
      </c>
      <c r="AG109" s="11" t="s">
        <v>72</v>
      </c>
      <c r="AH109" s="11" t="s">
        <v>123</v>
      </c>
      <c r="AI109" s="11" t="s">
        <v>72</v>
      </c>
      <c r="AJ109" s="11" t="s">
        <v>72</v>
      </c>
      <c r="AK109" s="10" t="s">
        <v>58</v>
      </c>
      <c r="AL109" s="10" t="s">
        <v>51</v>
      </c>
      <c r="AM109" s="10" t="s">
        <v>73</v>
      </c>
      <c r="AN109" s="12">
        <v>1</v>
      </c>
      <c r="AO109" s="10" t="s">
        <v>59</v>
      </c>
      <c r="AP109" s="12">
        <v>1</v>
      </c>
      <c r="AQ109" s="10" t="s">
        <v>48</v>
      </c>
      <c r="AR109" s="10" t="s">
        <v>51</v>
      </c>
      <c r="AS109" s="17">
        <f t="shared" si="3"/>
        <v>48</v>
      </c>
      <c r="AT109" s="10" t="s">
        <v>383</v>
      </c>
    </row>
    <row r="110" spans="1:46" x14ac:dyDescent="0.25">
      <c r="A110" s="9">
        <v>91</v>
      </c>
      <c r="B110" s="10" t="s">
        <v>390</v>
      </c>
      <c r="C110" t="s">
        <v>40</v>
      </c>
      <c r="D110" t="s">
        <v>118</v>
      </c>
      <c r="E110" s="11">
        <v>12</v>
      </c>
      <c r="F110" s="11">
        <v>6</v>
      </c>
      <c r="G110" t="s">
        <v>42</v>
      </c>
      <c r="H110" t="s">
        <v>264</v>
      </c>
      <c r="I110" t="s">
        <v>171</v>
      </c>
      <c r="J110" s="12">
        <v>4</v>
      </c>
      <c r="K110" t="s">
        <v>172</v>
      </c>
      <c r="L110" s="13">
        <v>4</v>
      </c>
      <c r="M110" s="14" t="s">
        <v>121</v>
      </c>
      <c r="N110" t="s">
        <v>51</v>
      </c>
      <c r="O110" s="14" t="s">
        <v>48</v>
      </c>
      <c r="P110" s="11">
        <v>3</v>
      </c>
      <c r="Q110" s="10" t="s">
        <v>67</v>
      </c>
      <c r="R110" s="14" t="s">
        <v>49</v>
      </c>
      <c r="S110" t="s">
        <v>50</v>
      </c>
      <c r="T110" t="s">
        <v>51</v>
      </c>
      <c r="U110" t="s">
        <v>50</v>
      </c>
      <c r="V110" s="11">
        <v>0</v>
      </c>
      <c r="W110" t="s">
        <v>69</v>
      </c>
      <c r="X110" t="s">
        <v>51</v>
      </c>
      <c r="Y110" t="s">
        <v>58</v>
      </c>
      <c r="Z110" s="12">
        <v>0</v>
      </c>
      <c r="AA110" t="s">
        <v>51</v>
      </c>
      <c r="AB110" s="11">
        <v>0</v>
      </c>
      <c r="AC110" s="12">
        <v>1</v>
      </c>
      <c r="AD110" s="11">
        <v>5</v>
      </c>
      <c r="AE110" s="12">
        <v>1</v>
      </c>
      <c r="AF110" s="11" t="s">
        <v>107</v>
      </c>
      <c r="AG110" s="11" t="s">
        <v>72</v>
      </c>
      <c r="AH110" s="11" t="s">
        <v>72</v>
      </c>
      <c r="AI110" s="11" t="s">
        <v>72</v>
      </c>
      <c r="AJ110" s="11" t="s">
        <v>72</v>
      </c>
      <c r="AK110" s="10" t="s">
        <v>58</v>
      </c>
      <c r="AL110" s="10" t="s">
        <v>51</v>
      </c>
      <c r="AM110" s="10" t="s">
        <v>73</v>
      </c>
      <c r="AN110" s="12">
        <v>1</v>
      </c>
      <c r="AO110" s="10" t="s">
        <v>59</v>
      </c>
      <c r="AP110" s="12">
        <v>1</v>
      </c>
      <c r="AQ110" s="10" t="s">
        <v>48</v>
      </c>
      <c r="AR110" s="10" t="s">
        <v>51</v>
      </c>
      <c r="AS110" s="17">
        <f t="shared" si="3"/>
        <v>0</v>
      </c>
      <c r="AT110" s="10" t="s">
        <v>391</v>
      </c>
    </row>
    <row r="111" spans="1:46" x14ac:dyDescent="0.25">
      <c r="A111" s="9">
        <v>92</v>
      </c>
      <c r="B111" s="10" t="s">
        <v>392</v>
      </c>
      <c r="C111" t="s">
        <v>40</v>
      </c>
      <c r="D111" t="s">
        <v>118</v>
      </c>
      <c r="E111" s="11">
        <v>10.7</v>
      </c>
      <c r="F111" s="11">
        <v>6</v>
      </c>
      <c r="G111" t="s">
        <v>42</v>
      </c>
      <c r="H111" t="s">
        <v>264</v>
      </c>
      <c r="I111" t="s">
        <v>98</v>
      </c>
      <c r="J111" s="12">
        <v>1</v>
      </c>
      <c r="K111" t="s">
        <v>120</v>
      </c>
      <c r="L111" s="13">
        <v>3</v>
      </c>
      <c r="M111" s="14" t="s">
        <v>121</v>
      </c>
      <c r="N111" t="s">
        <v>51</v>
      </c>
      <c r="O111" s="14" t="s">
        <v>48</v>
      </c>
      <c r="P111" s="11">
        <v>2</v>
      </c>
      <c r="Q111" s="10">
        <v>1100</v>
      </c>
      <c r="R111" s="14" t="s">
        <v>49</v>
      </c>
      <c r="S111" t="s">
        <v>50</v>
      </c>
      <c r="T111" t="s">
        <v>51</v>
      </c>
      <c r="U111" t="s">
        <v>48</v>
      </c>
      <c r="V111" s="11">
        <v>1</v>
      </c>
      <c r="W111" t="s">
        <v>69</v>
      </c>
      <c r="X111" t="s">
        <v>51</v>
      </c>
      <c r="Y111" t="s">
        <v>115</v>
      </c>
      <c r="Z111" s="12">
        <v>2</v>
      </c>
      <c r="AA111" t="s">
        <v>51</v>
      </c>
      <c r="AB111" s="11">
        <v>0</v>
      </c>
      <c r="AC111" s="12">
        <v>1</v>
      </c>
      <c r="AD111" s="11">
        <v>100</v>
      </c>
      <c r="AE111" s="12">
        <v>4</v>
      </c>
      <c r="AF111" s="11" t="s">
        <v>71</v>
      </c>
      <c r="AG111" s="11" t="s">
        <v>72</v>
      </c>
      <c r="AH111" s="11" t="s">
        <v>123</v>
      </c>
      <c r="AI111" s="11" t="s">
        <v>72</v>
      </c>
      <c r="AJ111" s="11" t="s">
        <v>123</v>
      </c>
      <c r="AK111" s="10" t="s">
        <v>58</v>
      </c>
      <c r="AL111" s="10" t="s">
        <v>51</v>
      </c>
      <c r="AM111" s="10" t="s">
        <v>94</v>
      </c>
      <c r="AN111" s="12">
        <v>2</v>
      </c>
      <c r="AO111" s="10" t="s">
        <v>59</v>
      </c>
      <c r="AP111" s="12">
        <v>1</v>
      </c>
      <c r="AQ111" s="10" t="s">
        <v>50</v>
      </c>
      <c r="AR111" s="10" t="s">
        <v>388</v>
      </c>
      <c r="AS111" s="17">
        <f t="shared" si="3"/>
        <v>48</v>
      </c>
      <c r="AT111" s="10" t="s">
        <v>393</v>
      </c>
    </row>
    <row r="113" spans="30:30" x14ac:dyDescent="0.25">
      <c r="AD113" s="11">
        <f>MAX(AD2:AD111)</f>
        <v>160</v>
      </c>
    </row>
    <row r="114" spans="30:30" x14ac:dyDescent="0.25">
      <c r="AD114" s="11">
        <f>+MIN(AD2:AD111)</f>
        <v>1</v>
      </c>
    </row>
  </sheetData>
  <autoFilter ref="A1:AT111" xr:uid="{00000000-0009-0000-0000-000000000000}"/>
  <sortState xmlns:xlrd2="http://schemas.microsoft.com/office/spreadsheetml/2017/richdata2" ref="A2:AT114">
    <sortCondition ref="M1"/>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8BFB-7EF5-4FBD-A8D6-E21B54DE01C4}">
  <dimension ref="A1:D111"/>
  <sheetViews>
    <sheetView workbookViewId="0">
      <selection activeCell="G51" sqref="G51"/>
    </sheetView>
  </sheetViews>
  <sheetFormatPr defaultRowHeight="15" x14ac:dyDescent="0.25"/>
  <cols>
    <col min="1" max="1" width="12.42578125" style="9" customWidth="1"/>
    <col min="2" max="2" width="21.42578125" customWidth="1"/>
    <col min="3" max="3" width="14.140625" style="11" customWidth="1"/>
    <col min="4" max="4" width="25.28515625" style="14" customWidth="1"/>
  </cols>
  <sheetData>
    <row r="1" spans="1:4" x14ac:dyDescent="0.25">
      <c r="A1" s="1" t="s">
        <v>483</v>
      </c>
      <c r="B1" s="3" t="s">
        <v>2</v>
      </c>
      <c r="C1" s="4" t="s">
        <v>474</v>
      </c>
      <c r="D1" s="6" t="s">
        <v>12</v>
      </c>
    </row>
    <row r="2" spans="1:4" x14ac:dyDescent="0.25">
      <c r="A2" s="15">
        <v>99</v>
      </c>
      <c r="B2" s="19" t="s">
        <v>41</v>
      </c>
      <c r="C2" s="20">
        <v>4.5</v>
      </c>
      <c r="D2" s="22" t="s">
        <v>81</v>
      </c>
    </row>
    <row r="3" spans="1:4" x14ac:dyDescent="0.25">
      <c r="A3" s="9">
        <v>96</v>
      </c>
      <c r="B3" t="s">
        <v>88</v>
      </c>
      <c r="C3" s="11">
        <v>4.5999999999999996</v>
      </c>
      <c r="D3" s="14" t="s">
        <v>81</v>
      </c>
    </row>
    <row r="4" spans="1:4" x14ac:dyDescent="0.25">
      <c r="A4" s="9">
        <v>95</v>
      </c>
      <c r="B4" t="s">
        <v>88</v>
      </c>
      <c r="C4" s="11">
        <v>4.9000000000000004</v>
      </c>
      <c r="D4" s="14" t="s">
        <v>81</v>
      </c>
    </row>
    <row r="5" spans="1:4" x14ac:dyDescent="0.25">
      <c r="A5" s="9">
        <v>44</v>
      </c>
      <c r="B5" t="s">
        <v>88</v>
      </c>
      <c r="C5" s="11">
        <v>5</v>
      </c>
      <c r="D5" s="14" t="s">
        <v>81</v>
      </c>
    </row>
    <row r="6" spans="1:4" x14ac:dyDescent="0.25">
      <c r="A6" s="15">
        <v>47</v>
      </c>
      <c r="B6" s="19" t="s">
        <v>88</v>
      </c>
      <c r="C6" s="20">
        <v>5</v>
      </c>
      <c r="D6" s="22" t="s">
        <v>51</v>
      </c>
    </row>
    <row r="7" spans="1:4" x14ac:dyDescent="0.25">
      <c r="A7" s="9">
        <v>82</v>
      </c>
      <c r="B7" t="s">
        <v>88</v>
      </c>
      <c r="C7" s="11">
        <v>5</v>
      </c>
      <c r="D7" s="14" t="s">
        <v>81</v>
      </c>
    </row>
    <row r="8" spans="1:4" x14ac:dyDescent="0.25">
      <c r="A8" s="9">
        <v>50</v>
      </c>
      <c r="B8" t="s">
        <v>88</v>
      </c>
      <c r="C8" s="11">
        <v>5.0999999999999996</v>
      </c>
      <c r="D8" s="14" t="s">
        <v>81</v>
      </c>
    </row>
    <row r="9" spans="1:4" x14ac:dyDescent="0.25">
      <c r="A9" s="9">
        <v>46</v>
      </c>
      <c r="B9" t="s">
        <v>88</v>
      </c>
      <c r="C9" s="11">
        <v>5.3</v>
      </c>
      <c r="D9" s="14" t="s">
        <v>81</v>
      </c>
    </row>
    <row r="10" spans="1:4" x14ac:dyDescent="0.25">
      <c r="A10" s="9">
        <v>98</v>
      </c>
      <c r="B10" t="s">
        <v>88</v>
      </c>
      <c r="C10" s="11">
        <v>5.4</v>
      </c>
      <c r="D10" s="14" t="s">
        <v>81</v>
      </c>
    </row>
    <row r="11" spans="1:4" x14ac:dyDescent="0.25">
      <c r="A11" s="9">
        <v>45</v>
      </c>
      <c r="B11" t="s">
        <v>88</v>
      </c>
      <c r="C11" s="11">
        <v>5.5</v>
      </c>
      <c r="D11" s="14" t="s">
        <v>49</v>
      </c>
    </row>
    <row r="12" spans="1:4" x14ac:dyDescent="0.25">
      <c r="A12" s="9">
        <v>80</v>
      </c>
      <c r="B12" t="s">
        <v>88</v>
      </c>
      <c r="C12" s="11">
        <v>5.5</v>
      </c>
      <c r="D12" s="14" t="s">
        <v>81</v>
      </c>
    </row>
    <row r="13" spans="1:4" x14ac:dyDescent="0.25">
      <c r="A13" s="9">
        <v>37</v>
      </c>
      <c r="B13" t="s">
        <v>88</v>
      </c>
      <c r="C13" s="11">
        <v>5.8</v>
      </c>
      <c r="D13" s="14" t="s">
        <v>81</v>
      </c>
    </row>
    <row r="14" spans="1:4" x14ac:dyDescent="0.25">
      <c r="A14" s="9">
        <v>79</v>
      </c>
      <c r="B14" t="s">
        <v>88</v>
      </c>
      <c r="C14" s="11">
        <v>5.8</v>
      </c>
      <c r="D14" s="14" t="s">
        <v>81</v>
      </c>
    </row>
    <row r="15" spans="1:4" x14ac:dyDescent="0.25">
      <c r="A15" s="9">
        <v>83</v>
      </c>
      <c r="B15" t="s">
        <v>88</v>
      </c>
      <c r="C15" s="11">
        <v>5.8</v>
      </c>
      <c r="D15" s="14" t="s">
        <v>81</v>
      </c>
    </row>
    <row r="16" spans="1:4" x14ac:dyDescent="0.25">
      <c r="A16" s="9">
        <v>81</v>
      </c>
      <c r="B16" t="s">
        <v>88</v>
      </c>
      <c r="C16" s="11">
        <v>5.9</v>
      </c>
      <c r="D16" s="14" t="s">
        <v>81</v>
      </c>
    </row>
    <row r="17" spans="1:4" x14ac:dyDescent="0.25">
      <c r="A17" s="9">
        <v>12</v>
      </c>
      <c r="B17" t="s">
        <v>88</v>
      </c>
      <c r="C17" s="11">
        <v>6</v>
      </c>
      <c r="D17" s="14" t="s">
        <v>81</v>
      </c>
    </row>
    <row r="18" spans="1:4" x14ac:dyDescent="0.25">
      <c r="A18" s="9">
        <v>31</v>
      </c>
      <c r="B18" t="s">
        <v>88</v>
      </c>
      <c r="C18" s="11">
        <v>6</v>
      </c>
      <c r="D18" s="14" t="s">
        <v>81</v>
      </c>
    </row>
    <row r="19" spans="1:4" x14ac:dyDescent="0.25">
      <c r="A19" s="9">
        <v>43</v>
      </c>
      <c r="B19" t="s">
        <v>88</v>
      </c>
      <c r="C19" s="11">
        <v>6</v>
      </c>
      <c r="D19" s="14" t="s">
        <v>81</v>
      </c>
    </row>
    <row r="20" spans="1:4" x14ac:dyDescent="0.25">
      <c r="A20" s="9">
        <v>48</v>
      </c>
      <c r="B20" t="s">
        <v>88</v>
      </c>
      <c r="C20" s="11">
        <v>6</v>
      </c>
      <c r="D20" s="14" t="s">
        <v>49</v>
      </c>
    </row>
    <row r="21" spans="1:4" x14ac:dyDescent="0.25">
      <c r="A21" s="9">
        <v>64</v>
      </c>
      <c r="B21" t="s">
        <v>88</v>
      </c>
      <c r="C21" s="11">
        <v>6</v>
      </c>
      <c r="D21" s="14" t="s">
        <v>81</v>
      </c>
    </row>
    <row r="22" spans="1:4" x14ac:dyDescent="0.25">
      <c r="A22" s="9">
        <v>65</v>
      </c>
      <c r="B22" t="s">
        <v>88</v>
      </c>
      <c r="C22" s="11">
        <v>6</v>
      </c>
      <c r="D22" s="14" t="s">
        <v>49</v>
      </c>
    </row>
    <row r="23" spans="1:4" x14ac:dyDescent="0.25">
      <c r="A23" s="9">
        <v>78</v>
      </c>
      <c r="B23" t="s">
        <v>88</v>
      </c>
      <c r="C23" s="11">
        <v>6</v>
      </c>
      <c r="D23" s="14" t="s">
        <v>49</v>
      </c>
    </row>
    <row r="24" spans="1:4" x14ac:dyDescent="0.25">
      <c r="A24" s="9">
        <v>32</v>
      </c>
      <c r="B24" t="s">
        <v>88</v>
      </c>
      <c r="C24" s="11">
        <v>6.1</v>
      </c>
      <c r="D24" s="14" t="s">
        <v>81</v>
      </c>
    </row>
    <row r="25" spans="1:4" x14ac:dyDescent="0.25">
      <c r="A25" s="9">
        <v>42</v>
      </c>
      <c r="B25" t="s">
        <v>88</v>
      </c>
      <c r="C25" s="11">
        <v>6.1</v>
      </c>
      <c r="D25" s="14" t="s">
        <v>81</v>
      </c>
    </row>
    <row r="26" spans="1:4" x14ac:dyDescent="0.25">
      <c r="A26" s="9">
        <v>51</v>
      </c>
      <c r="B26" t="s">
        <v>88</v>
      </c>
      <c r="C26" s="11">
        <v>6.1</v>
      </c>
      <c r="D26" s="14" t="s">
        <v>49</v>
      </c>
    </row>
    <row r="27" spans="1:4" x14ac:dyDescent="0.25">
      <c r="A27" s="9">
        <v>38</v>
      </c>
      <c r="B27" t="s">
        <v>88</v>
      </c>
      <c r="C27" s="11">
        <v>6.2</v>
      </c>
      <c r="D27" s="14" t="s">
        <v>81</v>
      </c>
    </row>
    <row r="28" spans="1:4" x14ac:dyDescent="0.25">
      <c r="A28" s="9">
        <v>10</v>
      </c>
      <c r="B28" t="s">
        <v>88</v>
      </c>
      <c r="C28" s="11">
        <v>6.3</v>
      </c>
      <c r="D28" s="14" t="s">
        <v>81</v>
      </c>
    </row>
    <row r="29" spans="1:4" x14ac:dyDescent="0.25">
      <c r="A29" s="9">
        <v>49</v>
      </c>
      <c r="B29" t="s">
        <v>88</v>
      </c>
      <c r="C29" s="11">
        <v>6.4</v>
      </c>
      <c r="D29" s="14" t="s">
        <v>81</v>
      </c>
    </row>
    <row r="30" spans="1:4" x14ac:dyDescent="0.25">
      <c r="A30" s="9">
        <v>7</v>
      </c>
      <c r="B30" t="s">
        <v>88</v>
      </c>
      <c r="C30" s="11">
        <v>6.5</v>
      </c>
      <c r="D30" s="14" t="s">
        <v>81</v>
      </c>
    </row>
    <row r="31" spans="1:4" x14ac:dyDescent="0.25">
      <c r="A31" s="9">
        <v>33</v>
      </c>
      <c r="B31" t="s">
        <v>88</v>
      </c>
      <c r="C31" s="11">
        <v>6.5</v>
      </c>
      <c r="D31" s="14" t="s">
        <v>81</v>
      </c>
    </row>
    <row r="32" spans="1:4" x14ac:dyDescent="0.25">
      <c r="A32" s="9">
        <v>85</v>
      </c>
      <c r="B32" t="s">
        <v>88</v>
      </c>
      <c r="C32" s="11">
        <v>6.5</v>
      </c>
      <c r="D32" s="14" t="s">
        <v>81</v>
      </c>
    </row>
    <row r="33" spans="1:4" x14ac:dyDescent="0.25">
      <c r="A33" s="9">
        <v>8</v>
      </c>
      <c r="B33" t="s">
        <v>88</v>
      </c>
      <c r="C33" s="11">
        <v>6.8</v>
      </c>
      <c r="D33" s="14" t="s">
        <v>49</v>
      </c>
    </row>
    <row r="34" spans="1:4" x14ac:dyDescent="0.25">
      <c r="A34" s="9">
        <v>94</v>
      </c>
      <c r="B34" t="s">
        <v>41</v>
      </c>
      <c r="C34" s="11">
        <v>6.8</v>
      </c>
      <c r="D34" s="14" t="s">
        <v>81</v>
      </c>
    </row>
    <row r="35" spans="1:4" x14ac:dyDescent="0.25">
      <c r="A35" s="9">
        <v>100</v>
      </c>
      <c r="B35" t="s">
        <v>41</v>
      </c>
      <c r="C35" s="11">
        <v>6.8</v>
      </c>
      <c r="D35" s="14" t="s">
        <v>49</v>
      </c>
    </row>
    <row r="36" spans="1:4" x14ac:dyDescent="0.25">
      <c r="A36" s="9">
        <v>6</v>
      </c>
      <c r="B36" t="s">
        <v>88</v>
      </c>
      <c r="C36" s="11">
        <v>7</v>
      </c>
      <c r="D36" s="14" t="s">
        <v>49</v>
      </c>
    </row>
    <row r="37" spans="1:4" x14ac:dyDescent="0.25">
      <c r="A37" s="9">
        <v>9</v>
      </c>
      <c r="B37" t="s">
        <v>88</v>
      </c>
      <c r="C37" s="11">
        <v>7</v>
      </c>
      <c r="D37" s="14" t="s">
        <v>49</v>
      </c>
    </row>
    <row r="38" spans="1:4" x14ac:dyDescent="0.25">
      <c r="A38" s="9">
        <v>30</v>
      </c>
      <c r="B38" t="s">
        <v>88</v>
      </c>
      <c r="C38" s="11">
        <v>7</v>
      </c>
      <c r="D38" s="14" t="s">
        <v>81</v>
      </c>
    </row>
    <row r="39" spans="1:4" x14ac:dyDescent="0.25">
      <c r="A39" s="9">
        <v>61</v>
      </c>
      <c r="B39" t="s">
        <v>41</v>
      </c>
      <c r="C39" s="11">
        <v>7</v>
      </c>
      <c r="D39" s="14" t="s">
        <v>289</v>
      </c>
    </row>
    <row r="40" spans="1:4" x14ac:dyDescent="0.25">
      <c r="A40" s="9">
        <v>63</v>
      </c>
      <c r="B40" t="s">
        <v>88</v>
      </c>
      <c r="C40" s="11">
        <v>7</v>
      </c>
      <c r="D40" s="14" t="s">
        <v>49</v>
      </c>
    </row>
    <row r="41" spans="1:4" x14ac:dyDescent="0.25">
      <c r="A41" s="9">
        <v>72</v>
      </c>
      <c r="B41" t="s">
        <v>88</v>
      </c>
      <c r="C41" s="11">
        <v>7</v>
      </c>
      <c r="D41" s="14" t="s">
        <v>81</v>
      </c>
    </row>
    <row r="42" spans="1:4" x14ac:dyDescent="0.25">
      <c r="A42" s="9">
        <v>75</v>
      </c>
      <c r="B42" t="s">
        <v>41</v>
      </c>
      <c r="C42" s="11">
        <v>7</v>
      </c>
      <c r="D42" s="14" t="s">
        <v>49</v>
      </c>
    </row>
    <row r="43" spans="1:4" x14ac:dyDescent="0.25">
      <c r="A43" s="9">
        <v>39</v>
      </c>
      <c r="B43" t="s">
        <v>88</v>
      </c>
      <c r="C43" s="11">
        <v>7.1</v>
      </c>
      <c r="D43" s="14" t="s">
        <v>81</v>
      </c>
    </row>
    <row r="44" spans="1:4" x14ac:dyDescent="0.25">
      <c r="A44" s="9">
        <v>62</v>
      </c>
      <c r="B44" t="s">
        <v>88</v>
      </c>
      <c r="C44" s="11">
        <v>7.1</v>
      </c>
      <c r="D44" s="14" t="s">
        <v>49</v>
      </c>
    </row>
    <row r="45" spans="1:4" x14ac:dyDescent="0.25">
      <c r="A45" s="9">
        <v>41</v>
      </c>
      <c r="B45" t="s">
        <v>118</v>
      </c>
      <c r="C45" s="25">
        <v>8</v>
      </c>
      <c r="D45" s="14" t="s">
        <v>81</v>
      </c>
    </row>
    <row r="46" spans="1:4" x14ac:dyDescent="0.25">
      <c r="A46" s="9">
        <v>69</v>
      </c>
      <c r="B46" t="s">
        <v>88</v>
      </c>
      <c r="C46" s="11">
        <v>8</v>
      </c>
      <c r="D46" s="14" t="s">
        <v>81</v>
      </c>
    </row>
    <row r="47" spans="1:4" x14ac:dyDescent="0.25">
      <c r="A47" s="9">
        <v>70</v>
      </c>
      <c r="B47" t="s">
        <v>88</v>
      </c>
      <c r="C47" s="11">
        <v>8</v>
      </c>
      <c r="D47" s="14" t="s">
        <v>81</v>
      </c>
    </row>
    <row r="48" spans="1:4" x14ac:dyDescent="0.25">
      <c r="A48" s="9">
        <v>97</v>
      </c>
      <c r="B48" t="s">
        <v>41</v>
      </c>
      <c r="C48" s="11">
        <v>8</v>
      </c>
      <c r="D48" s="14" t="s">
        <v>81</v>
      </c>
    </row>
    <row r="49" spans="1:4" x14ac:dyDescent="0.25">
      <c r="A49" s="9">
        <v>18</v>
      </c>
      <c r="B49" t="s">
        <v>118</v>
      </c>
      <c r="C49" s="11">
        <v>8.1999999999999993</v>
      </c>
      <c r="D49" s="14" t="s">
        <v>81</v>
      </c>
    </row>
    <row r="50" spans="1:4" x14ac:dyDescent="0.25">
      <c r="A50" s="9">
        <v>19</v>
      </c>
      <c r="B50" t="s">
        <v>88</v>
      </c>
      <c r="C50" s="11">
        <v>8.5</v>
      </c>
      <c r="D50" s="14" t="s">
        <v>49</v>
      </c>
    </row>
    <row r="51" spans="1:4" x14ac:dyDescent="0.25">
      <c r="A51" s="9">
        <v>34</v>
      </c>
      <c r="B51" t="s">
        <v>118</v>
      </c>
      <c r="C51" s="11">
        <v>8.5</v>
      </c>
      <c r="D51" s="14" t="s">
        <v>49</v>
      </c>
    </row>
    <row r="52" spans="1:4" x14ac:dyDescent="0.25">
      <c r="A52" s="9">
        <v>84</v>
      </c>
      <c r="B52" t="s">
        <v>88</v>
      </c>
      <c r="C52" s="11">
        <v>8.5</v>
      </c>
      <c r="D52" s="14" t="s">
        <v>81</v>
      </c>
    </row>
    <row r="53" spans="1:4" x14ac:dyDescent="0.25">
      <c r="A53" s="9">
        <v>101</v>
      </c>
      <c r="B53" t="s">
        <v>41</v>
      </c>
      <c r="C53" s="11">
        <v>8.5</v>
      </c>
      <c r="D53" s="14" t="s">
        <v>49</v>
      </c>
    </row>
    <row r="54" spans="1:4" x14ac:dyDescent="0.25">
      <c r="A54" s="9">
        <v>103</v>
      </c>
      <c r="B54" t="s">
        <v>41</v>
      </c>
      <c r="C54" s="11">
        <v>8.5</v>
      </c>
      <c r="D54" s="14" t="s">
        <v>49</v>
      </c>
    </row>
    <row r="55" spans="1:4" x14ac:dyDescent="0.25">
      <c r="A55" s="9">
        <v>107</v>
      </c>
      <c r="B55" t="s">
        <v>41</v>
      </c>
      <c r="C55" s="11">
        <v>8.5</v>
      </c>
      <c r="D55" s="14" t="s">
        <v>49</v>
      </c>
    </row>
    <row r="56" spans="1:4" x14ac:dyDescent="0.25">
      <c r="A56" s="9">
        <v>86</v>
      </c>
      <c r="B56" t="s">
        <v>118</v>
      </c>
      <c r="C56" s="11">
        <v>9</v>
      </c>
      <c r="D56" s="14" t="s">
        <v>49</v>
      </c>
    </row>
    <row r="57" spans="1:4" x14ac:dyDescent="0.25">
      <c r="A57" s="9">
        <v>35</v>
      </c>
      <c r="B57" t="s">
        <v>118</v>
      </c>
      <c r="C57" s="11">
        <v>9.3000000000000007</v>
      </c>
      <c r="D57" s="14" t="s">
        <v>49</v>
      </c>
    </row>
    <row r="58" spans="1:4" x14ac:dyDescent="0.25">
      <c r="A58" s="9">
        <v>15</v>
      </c>
      <c r="B58" t="s">
        <v>118</v>
      </c>
      <c r="C58" s="11">
        <v>9.5</v>
      </c>
      <c r="D58" s="14" t="s">
        <v>49</v>
      </c>
    </row>
    <row r="59" spans="1:4" x14ac:dyDescent="0.25">
      <c r="A59" s="9">
        <v>13</v>
      </c>
      <c r="B59" t="s">
        <v>118</v>
      </c>
      <c r="C59" s="11">
        <v>9.6999999999999993</v>
      </c>
      <c r="D59" s="14" t="s">
        <v>81</v>
      </c>
    </row>
    <row r="60" spans="1:4" x14ac:dyDescent="0.25">
      <c r="A60" s="9">
        <v>21</v>
      </c>
      <c r="B60" t="s">
        <v>118</v>
      </c>
      <c r="C60" s="11">
        <v>10</v>
      </c>
      <c r="D60" s="14" t="s">
        <v>49</v>
      </c>
    </row>
    <row r="61" spans="1:4" x14ac:dyDescent="0.25">
      <c r="A61" s="9">
        <v>23</v>
      </c>
      <c r="B61" t="s">
        <v>88</v>
      </c>
      <c r="C61" s="11">
        <v>10</v>
      </c>
      <c r="D61" s="14" t="s">
        <v>49</v>
      </c>
    </row>
    <row r="62" spans="1:4" x14ac:dyDescent="0.25">
      <c r="A62" s="9">
        <v>57</v>
      </c>
      <c r="B62" t="s">
        <v>118</v>
      </c>
      <c r="C62" s="11">
        <v>10</v>
      </c>
      <c r="D62" s="14" t="s">
        <v>49</v>
      </c>
    </row>
    <row r="63" spans="1:4" x14ac:dyDescent="0.25">
      <c r="A63" s="9">
        <v>67</v>
      </c>
      <c r="B63" t="s">
        <v>118</v>
      </c>
      <c r="C63" s="11">
        <v>10</v>
      </c>
      <c r="D63" s="14" t="s">
        <v>81</v>
      </c>
    </row>
    <row r="64" spans="1:4" x14ac:dyDescent="0.25">
      <c r="A64" s="9">
        <v>71</v>
      </c>
      <c r="B64" t="s">
        <v>88</v>
      </c>
      <c r="C64" s="11">
        <v>10</v>
      </c>
      <c r="D64" s="14" t="s">
        <v>81</v>
      </c>
    </row>
    <row r="65" spans="1:4" x14ac:dyDescent="0.25">
      <c r="A65" s="9">
        <v>25</v>
      </c>
      <c r="B65" t="s">
        <v>118</v>
      </c>
      <c r="C65" s="11">
        <v>10.199999999999999</v>
      </c>
      <c r="D65" s="14" t="s">
        <v>49</v>
      </c>
    </row>
    <row r="66" spans="1:4" x14ac:dyDescent="0.25">
      <c r="A66" s="9">
        <v>55</v>
      </c>
      <c r="B66" t="s">
        <v>118</v>
      </c>
      <c r="C66" s="11">
        <v>10.6</v>
      </c>
      <c r="D66" s="14" t="s">
        <v>81</v>
      </c>
    </row>
    <row r="67" spans="1:4" x14ac:dyDescent="0.25">
      <c r="A67" s="9">
        <v>56</v>
      </c>
      <c r="B67" t="s">
        <v>118</v>
      </c>
      <c r="C67" s="11">
        <v>10.6</v>
      </c>
      <c r="D67" s="14" t="s">
        <v>49</v>
      </c>
    </row>
    <row r="68" spans="1:4" x14ac:dyDescent="0.25">
      <c r="A68" s="9">
        <v>60</v>
      </c>
      <c r="B68" t="s">
        <v>118</v>
      </c>
      <c r="C68" s="11">
        <v>10.6</v>
      </c>
      <c r="D68" s="14" t="s">
        <v>49</v>
      </c>
    </row>
    <row r="69" spans="1:4" x14ac:dyDescent="0.25">
      <c r="A69" s="9">
        <v>87</v>
      </c>
      <c r="B69" t="s">
        <v>118</v>
      </c>
      <c r="C69" s="11">
        <v>10.6</v>
      </c>
      <c r="D69" s="14" t="s">
        <v>49</v>
      </c>
    </row>
    <row r="70" spans="1:4" x14ac:dyDescent="0.25">
      <c r="A70" s="9">
        <v>92</v>
      </c>
      <c r="B70" t="s">
        <v>118</v>
      </c>
      <c r="C70" s="11">
        <v>10.7</v>
      </c>
      <c r="D70" s="14" t="s">
        <v>49</v>
      </c>
    </row>
    <row r="71" spans="1:4" x14ac:dyDescent="0.25">
      <c r="A71" s="9">
        <v>73</v>
      </c>
      <c r="B71" t="s">
        <v>118</v>
      </c>
      <c r="C71" s="11">
        <v>11</v>
      </c>
      <c r="D71" s="14" t="s">
        <v>49</v>
      </c>
    </row>
    <row r="72" spans="1:4" x14ac:dyDescent="0.25">
      <c r="A72" s="9">
        <v>52</v>
      </c>
      <c r="B72" t="s">
        <v>118</v>
      </c>
      <c r="C72" s="11">
        <v>11.2</v>
      </c>
      <c r="D72" s="14" t="s">
        <v>49</v>
      </c>
    </row>
    <row r="73" spans="1:4" x14ac:dyDescent="0.25">
      <c r="A73" s="9">
        <v>40</v>
      </c>
      <c r="B73" t="s">
        <v>118</v>
      </c>
      <c r="C73" s="11">
        <v>11.3</v>
      </c>
      <c r="D73" s="14" t="s">
        <v>49</v>
      </c>
    </row>
    <row r="74" spans="1:4" x14ac:dyDescent="0.25">
      <c r="A74" s="9">
        <v>90</v>
      </c>
      <c r="B74" t="s">
        <v>118</v>
      </c>
      <c r="C74" s="11">
        <v>11.3</v>
      </c>
      <c r="D74" s="14" t="s">
        <v>49</v>
      </c>
    </row>
    <row r="75" spans="1:4" x14ac:dyDescent="0.25">
      <c r="A75" s="9">
        <v>29</v>
      </c>
      <c r="B75" t="s">
        <v>88</v>
      </c>
      <c r="C75" s="11">
        <v>11.5</v>
      </c>
      <c r="D75" s="14" t="s">
        <v>49</v>
      </c>
    </row>
    <row r="76" spans="1:4" x14ac:dyDescent="0.25">
      <c r="A76" s="9">
        <v>76</v>
      </c>
      <c r="B76" t="s">
        <v>118</v>
      </c>
      <c r="C76" s="11">
        <v>11.5</v>
      </c>
      <c r="D76" s="14" t="s">
        <v>49</v>
      </c>
    </row>
    <row r="77" spans="1:4" x14ac:dyDescent="0.25">
      <c r="A77" s="9">
        <v>110</v>
      </c>
      <c r="B77" t="s">
        <v>88</v>
      </c>
      <c r="C77" s="11">
        <v>11.5</v>
      </c>
      <c r="D77" s="14" t="s">
        <v>49</v>
      </c>
    </row>
    <row r="78" spans="1:4" x14ac:dyDescent="0.25">
      <c r="A78" s="15">
        <v>16</v>
      </c>
      <c r="B78" s="19" t="s">
        <v>118</v>
      </c>
      <c r="C78" s="20">
        <v>11.6</v>
      </c>
      <c r="D78" s="22" t="s">
        <v>51</v>
      </c>
    </row>
    <row r="79" spans="1:4" x14ac:dyDescent="0.25">
      <c r="A79" s="9">
        <v>22</v>
      </c>
      <c r="B79" t="s">
        <v>88</v>
      </c>
      <c r="C79" s="11">
        <v>12</v>
      </c>
      <c r="D79" s="14" t="s">
        <v>49</v>
      </c>
    </row>
    <row r="80" spans="1:4" x14ac:dyDescent="0.25">
      <c r="A80" s="9">
        <v>28</v>
      </c>
      <c r="B80" t="s">
        <v>88</v>
      </c>
      <c r="C80" s="11">
        <v>12</v>
      </c>
      <c r="D80" s="14" t="s">
        <v>49</v>
      </c>
    </row>
    <row r="81" spans="1:4" x14ac:dyDescent="0.25">
      <c r="A81" s="9">
        <v>59</v>
      </c>
      <c r="B81" t="s">
        <v>118</v>
      </c>
      <c r="C81" s="11">
        <v>12</v>
      </c>
      <c r="D81" s="14" t="s">
        <v>49</v>
      </c>
    </row>
    <row r="82" spans="1:4" x14ac:dyDescent="0.25">
      <c r="A82" s="9">
        <v>91</v>
      </c>
      <c r="B82" t="s">
        <v>118</v>
      </c>
      <c r="C82" s="11">
        <v>12</v>
      </c>
      <c r="D82" s="14" t="s">
        <v>49</v>
      </c>
    </row>
    <row r="83" spans="1:4" x14ac:dyDescent="0.25">
      <c r="A83" s="9">
        <v>11</v>
      </c>
      <c r="B83" t="s">
        <v>118</v>
      </c>
      <c r="C83" s="11">
        <v>12.2</v>
      </c>
      <c r="D83" s="14" t="s">
        <v>49</v>
      </c>
    </row>
    <row r="84" spans="1:4" x14ac:dyDescent="0.25">
      <c r="A84" s="9">
        <v>17</v>
      </c>
      <c r="B84" t="s">
        <v>88</v>
      </c>
      <c r="C84" s="11">
        <v>12.2</v>
      </c>
      <c r="D84" s="14" t="s">
        <v>49</v>
      </c>
    </row>
    <row r="85" spans="1:4" x14ac:dyDescent="0.25">
      <c r="A85" s="9">
        <v>89</v>
      </c>
      <c r="B85" t="s">
        <v>118</v>
      </c>
      <c r="C85" s="11">
        <v>12.2</v>
      </c>
      <c r="D85" s="14" t="s">
        <v>49</v>
      </c>
    </row>
    <row r="86" spans="1:4" x14ac:dyDescent="0.25">
      <c r="A86" s="9">
        <v>109</v>
      </c>
      <c r="B86" t="s">
        <v>88</v>
      </c>
      <c r="C86" s="11">
        <v>12.2</v>
      </c>
      <c r="D86" s="14" t="s">
        <v>49</v>
      </c>
    </row>
    <row r="87" spans="1:4" x14ac:dyDescent="0.25">
      <c r="A87" s="9">
        <v>108</v>
      </c>
      <c r="B87" t="s">
        <v>41</v>
      </c>
      <c r="C87" s="11">
        <v>12.4</v>
      </c>
      <c r="D87" s="14" t="s">
        <v>49</v>
      </c>
    </row>
    <row r="88" spans="1:4" x14ac:dyDescent="0.25">
      <c r="A88" s="9">
        <v>27</v>
      </c>
      <c r="B88" t="s">
        <v>88</v>
      </c>
      <c r="C88" s="11">
        <v>12.5</v>
      </c>
      <c r="D88" s="14" t="s">
        <v>49</v>
      </c>
    </row>
    <row r="89" spans="1:4" x14ac:dyDescent="0.25">
      <c r="A89" s="9">
        <v>53</v>
      </c>
      <c r="B89" t="s">
        <v>118</v>
      </c>
      <c r="C89" s="11">
        <v>12.5</v>
      </c>
      <c r="D89" s="14" t="s">
        <v>49</v>
      </c>
    </row>
    <row r="90" spans="1:4" x14ac:dyDescent="0.25">
      <c r="A90" s="9">
        <v>104</v>
      </c>
      <c r="B90" t="s">
        <v>41</v>
      </c>
      <c r="C90" s="11">
        <v>12.6</v>
      </c>
      <c r="D90" s="14" t="s">
        <v>81</v>
      </c>
    </row>
    <row r="91" spans="1:4" x14ac:dyDescent="0.25">
      <c r="A91" s="9">
        <v>14</v>
      </c>
      <c r="B91" t="s">
        <v>88</v>
      </c>
      <c r="C91" s="11">
        <v>12.8</v>
      </c>
      <c r="D91" s="14" t="s">
        <v>49</v>
      </c>
    </row>
    <row r="92" spans="1:4" x14ac:dyDescent="0.25">
      <c r="A92" s="9">
        <v>36</v>
      </c>
      <c r="B92" t="s">
        <v>118</v>
      </c>
      <c r="C92" s="11">
        <v>12.8</v>
      </c>
      <c r="D92" s="14" t="s">
        <v>49</v>
      </c>
    </row>
    <row r="93" spans="1:4" x14ac:dyDescent="0.25">
      <c r="A93" s="9">
        <v>66</v>
      </c>
      <c r="B93" t="s">
        <v>88</v>
      </c>
      <c r="C93" s="11">
        <v>12.8</v>
      </c>
      <c r="D93" s="14" t="s">
        <v>49</v>
      </c>
    </row>
    <row r="94" spans="1:4" x14ac:dyDescent="0.25">
      <c r="A94" s="9">
        <v>68</v>
      </c>
      <c r="B94" t="s">
        <v>88</v>
      </c>
      <c r="C94" s="11">
        <v>12.8</v>
      </c>
      <c r="D94" s="14" t="s">
        <v>49</v>
      </c>
    </row>
    <row r="95" spans="1:4" x14ac:dyDescent="0.25">
      <c r="A95" s="9">
        <v>4</v>
      </c>
      <c r="B95" t="s">
        <v>41</v>
      </c>
      <c r="C95" s="11">
        <v>13</v>
      </c>
      <c r="D95" s="14" t="s">
        <v>81</v>
      </c>
    </row>
    <row r="96" spans="1:4" x14ac:dyDescent="0.25">
      <c r="A96" s="9">
        <v>54</v>
      </c>
      <c r="B96" t="s">
        <v>118</v>
      </c>
      <c r="C96" s="11">
        <v>13</v>
      </c>
      <c r="D96" s="14" t="s">
        <v>49</v>
      </c>
    </row>
    <row r="97" spans="1:4" x14ac:dyDescent="0.25">
      <c r="A97" s="9">
        <v>58</v>
      </c>
      <c r="B97" t="s">
        <v>118</v>
      </c>
      <c r="C97" s="11">
        <v>13</v>
      </c>
      <c r="D97" s="14" t="s">
        <v>81</v>
      </c>
    </row>
    <row r="98" spans="1:4" x14ac:dyDescent="0.25">
      <c r="A98" s="9">
        <v>93</v>
      </c>
      <c r="B98" t="s">
        <v>88</v>
      </c>
      <c r="C98" s="11">
        <v>13</v>
      </c>
      <c r="D98" s="14" t="s">
        <v>49</v>
      </c>
    </row>
    <row r="99" spans="1:4" x14ac:dyDescent="0.25">
      <c r="A99" s="9">
        <v>102</v>
      </c>
      <c r="B99" t="s">
        <v>41</v>
      </c>
      <c r="C99" s="9">
        <v>13</v>
      </c>
      <c r="D99" s="14" t="s">
        <v>49</v>
      </c>
    </row>
    <row r="100" spans="1:4" x14ac:dyDescent="0.25">
      <c r="A100" s="15">
        <v>5</v>
      </c>
      <c r="B100" s="19" t="s">
        <v>41</v>
      </c>
      <c r="C100" s="20">
        <v>14</v>
      </c>
      <c r="D100" s="22" t="s">
        <v>51</v>
      </c>
    </row>
    <row r="101" spans="1:4" x14ac:dyDescent="0.25">
      <c r="A101" s="9">
        <v>24</v>
      </c>
      <c r="B101" t="s">
        <v>118</v>
      </c>
      <c r="C101" s="11">
        <v>14</v>
      </c>
      <c r="D101" s="14" t="s">
        <v>49</v>
      </c>
    </row>
    <row r="102" spans="1:4" x14ac:dyDescent="0.25">
      <c r="A102" s="9">
        <v>26</v>
      </c>
      <c r="B102" t="s">
        <v>118</v>
      </c>
      <c r="C102" s="11">
        <v>14.6</v>
      </c>
      <c r="D102" s="14" t="s">
        <v>81</v>
      </c>
    </row>
    <row r="103" spans="1:4" x14ac:dyDescent="0.25">
      <c r="A103" s="9">
        <v>88</v>
      </c>
      <c r="B103" t="s">
        <v>118</v>
      </c>
      <c r="C103" s="11">
        <v>14.6</v>
      </c>
      <c r="D103" s="14" t="s">
        <v>49</v>
      </c>
    </row>
    <row r="104" spans="1:4" x14ac:dyDescent="0.25">
      <c r="A104" s="9">
        <v>3</v>
      </c>
      <c r="B104" t="s">
        <v>41</v>
      </c>
      <c r="C104" s="11">
        <v>15</v>
      </c>
      <c r="D104" s="14" t="s">
        <v>49</v>
      </c>
    </row>
    <row r="105" spans="1:4" x14ac:dyDescent="0.25">
      <c r="A105" s="9">
        <v>20</v>
      </c>
      <c r="B105" t="s">
        <v>118</v>
      </c>
      <c r="C105" s="11">
        <v>15</v>
      </c>
      <c r="D105" s="14" t="s">
        <v>81</v>
      </c>
    </row>
    <row r="106" spans="1:4" x14ac:dyDescent="0.25">
      <c r="A106" s="9">
        <v>2</v>
      </c>
      <c r="B106" t="s">
        <v>41</v>
      </c>
      <c r="C106" s="11">
        <v>16</v>
      </c>
      <c r="D106" s="14" t="s">
        <v>49</v>
      </c>
    </row>
    <row r="107" spans="1:4" x14ac:dyDescent="0.25">
      <c r="A107" s="9">
        <v>74</v>
      </c>
      <c r="B107" t="s">
        <v>118</v>
      </c>
      <c r="C107" s="11">
        <v>16</v>
      </c>
      <c r="D107" s="14" t="s">
        <v>49</v>
      </c>
    </row>
    <row r="108" spans="1:4" x14ac:dyDescent="0.25">
      <c r="A108" s="9">
        <v>1</v>
      </c>
      <c r="B108" t="s">
        <v>41</v>
      </c>
      <c r="C108" s="11">
        <v>16.5</v>
      </c>
      <c r="D108" s="14" t="s">
        <v>49</v>
      </c>
    </row>
    <row r="109" spans="1:4" x14ac:dyDescent="0.25">
      <c r="A109" s="9">
        <v>77</v>
      </c>
      <c r="B109" t="s">
        <v>41</v>
      </c>
      <c r="C109" s="11">
        <v>18.5</v>
      </c>
      <c r="D109" s="14" t="s">
        <v>49</v>
      </c>
    </row>
    <row r="110" spans="1:4" x14ac:dyDescent="0.25">
      <c r="A110" s="9">
        <v>105</v>
      </c>
      <c r="B110" t="s">
        <v>41</v>
      </c>
      <c r="C110" s="11">
        <v>22.7</v>
      </c>
      <c r="D110" s="14" t="s">
        <v>81</v>
      </c>
    </row>
    <row r="111" spans="1:4" x14ac:dyDescent="0.25">
      <c r="A111" s="9">
        <v>106</v>
      </c>
      <c r="B111" t="s">
        <v>41</v>
      </c>
      <c r="C111" s="11">
        <v>22.7</v>
      </c>
      <c r="D111" s="14" t="s">
        <v>81</v>
      </c>
    </row>
  </sheetData>
  <sortState xmlns:xlrd2="http://schemas.microsoft.com/office/spreadsheetml/2017/richdata2" ref="A2:D114">
    <sortCondition ref="C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1"/>
  <sheetViews>
    <sheetView workbookViewId="0">
      <selection activeCell="C32" sqref="C32"/>
    </sheetView>
  </sheetViews>
  <sheetFormatPr defaultRowHeight="15" x14ac:dyDescent="0.25"/>
  <cols>
    <col min="1" max="1" width="12.42578125" style="9" customWidth="1"/>
    <col min="2" max="2" width="11" style="9" customWidth="1"/>
    <col min="3" max="3" width="10.42578125" style="9" customWidth="1"/>
    <col min="4" max="4" width="16" style="9" customWidth="1"/>
    <col min="5" max="5" width="14.140625" style="9" customWidth="1"/>
    <col min="6" max="6" width="12.5703125" style="9" customWidth="1"/>
    <col min="7" max="7" width="14.28515625" style="9" customWidth="1"/>
    <col min="8" max="8" width="17" style="9" customWidth="1"/>
    <col min="10" max="10" width="21.42578125" customWidth="1"/>
  </cols>
  <sheetData>
    <row r="1" spans="1:10" x14ac:dyDescent="0.25">
      <c r="A1" s="1" t="s">
        <v>0</v>
      </c>
      <c r="B1" s="1" t="s">
        <v>4</v>
      </c>
      <c r="C1" s="1" t="s">
        <v>6</v>
      </c>
      <c r="D1" s="1" t="s">
        <v>20</v>
      </c>
      <c r="E1" s="1" t="s">
        <v>23</v>
      </c>
      <c r="F1" s="1" t="s">
        <v>25</v>
      </c>
      <c r="G1" s="1" t="s">
        <v>33</v>
      </c>
      <c r="H1" s="1" t="s">
        <v>34</v>
      </c>
      <c r="J1" s="3" t="s">
        <v>2</v>
      </c>
    </row>
    <row r="2" spans="1:10" x14ac:dyDescent="0.25">
      <c r="A2" s="9">
        <v>1</v>
      </c>
      <c r="B2" s="9">
        <v>3</v>
      </c>
      <c r="C2" s="26">
        <v>2</v>
      </c>
      <c r="D2" s="9">
        <v>4</v>
      </c>
      <c r="E2" s="9">
        <v>4</v>
      </c>
      <c r="F2" s="9">
        <v>4</v>
      </c>
      <c r="G2" s="9">
        <v>4</v>
      </c>
      <c r="H2" s="9">
        <v>1</v>
      </c>
      <c r="J2" t="s">
        <v>41</v>
      </c>
    </row>
    <row r="3" spans="1:10" x14ac:dyDescent="0.25">
      <c r="A3" s="9">
        <v>2</v>
      </c>
      <c r="B3" s="9">
        <v>2</v>
      </c>
      <c r="C3" s="26">
        <v>1</v>
      </c>
      <c r="D3" s="9">
        <v>0</v>
      </c>
      <c r="E3" s="9">
        <v>1</v>
      </c>
      <c r="F3" s="9">
        <v>3</v>
      </c>
      <c r="G3" s="9">
        <v>1</v>
      </c>
      <c r="H3" s="9">
        <v>1</v>
      </c>
      <c r="J3" t="s">
        <v>41</v>
      </c>
    </row>
    <row r="4" spans="1:10" x14ac:dyDescent="0.25">
      <c r="A4" s="9">
        <v>3</v>
      </c>
      <c r="B4" s="9">
        <v>2</v>
      </c>
      <c r="C4" s="26">
        <v>1</v>
      </c>
      <c r="D4" s="9">
        <v>1</v>
      </c>
      <c r="E4" s="9">
        <v>1</v>
      </c>
      <c r="F4" s="9">
        <v>3</v>
      </c>
      <c r="G4" s="9">
        <v>1</v>
      </c>
      <c r="H4" s="9">
        <v>1</v>
      </c>
      <c r="J4" t="s">
        <v>41</v>
      </c>
    </row>
    <row r="5" spans="1:10" x14ac:dyDescent="0.25">
      <c r="A5" s="9">
        <v>4</v>
      </c>
      <c r="B5" s="9">
        <v>3</v>
      </c>
      <c r="C5" s="26">
        <v>1</v>
      </c>
      <c r="D5" s="9">
        <v>0</v>
      </c>
      <c r="E5" s="9">
        <v>1</v>
      </c>
      <c r="F5" s="9">
        <v>3</v>
      </c>
      <c r="G5" s="9">
        <v>1</v>
      </c>
      <c r="H5" s="9">
        <v>2</v>
      </c>
      <c r="J5" t="s">
        <v>41</v>
      </c>
    </row>
    <row r="6" spans="1:10" x14ac:dyDescent="0.25">
      <c r="A6" s="15">
        <v>5</v>
      </c>
      <c r="B6" s="15">
        <v>2</v>
      </c>
      <c r="C6" s="15">
        <v>1</v>
      </c>
      <c r="D6" s="15">
        <v>0</v>
      </c>
      <c r="E6" s="15">
        <v>1</v>
      </c>
      <c r="F6" s="15">
        <v>0</v>
      </c>
      <c r="G6" s="15">
        <v>0</v>
      </c>
      <c r="H6" s="15">
        <v>0</v>
      </c>
      <c r="J6" s="19" t="s">
        <v>41</v>
      </c>
    </row>
    <row r="7" spans="1:10" x14ac:dyDescent="0.25">
      <c r="A7" s="9">
        <v>6</v>
      </c>
      <c r="B7" s="9">
        <v>1</v>
      </c>
      <c r="C7" s="26">
        <v>1</v>
      </c>
      <c r="D7" s="9">
        <v>3</v>
      </c>
      <c r="E7" s="9">
        <v>3</v>
      </c>
      <c r="F7" s="9">
        <v>3</v>
      </c>
      <c r="G7" s="9">
        <v>1</v>
      </c>
      <c r="H7" s="9">
        <v>3</v>
      </c>
      <c r="J7" t="s">
        <v>88</v>
      </c>
    </row>
    <row r="8" spans="1:10" x14ac:dyDescent="0.25">
      <c r="A8" s="9">
        <v>7</v>
      </c>
      <c r="B8" s="9">
        <v>1</v>
      </c>
      <c r="C8" s="26">
        <v>1</v>
      </c>
      <c r="D8" s="9">
        <v>3</v>
      </c>
      <c r="E8" s="9">
        <v>1</v>
      </c>
      <c r="F8" s="9">
        <v>3</v>
      </c>
      <c r="G8" s="9">
        <v>1</v>
      </c>
      <c r="H8" s="9">
        <v>4</v>
      </c>
      <c r="J8" t="s">
        <v>88</v>
      </c>
    </row>
    <row r="9" spans="1:10" x14ac:dyDescent="0.25">
      <c r="A9" s="9">
        <v>8</v>
      </c>
      <c r="B9" s="9">
        <v>1</v>
      </c>
      <c r="C9" s="26">
        <v>1</v>
      </c>
      <c r="D9" s="9">
        <v>3</v>
      </c>
      <c r="E9" s="9">
        <v>1</v>
      </c>
      <c r="F9" s="9">
        <v>4</v>
      </c>
      <c r="G9" s="9">
        <v>1</v>
      </c>
      <c r="H9" s="9">
        <v>4</v>
      </c>
      <c r="J9" t="s">
        <v>88</v>
      </c>
    </row>
    <row r="10" spans="1:10" x14ac:dyDescent="0.25">
      <c r="A10" s="9">
        <v>9</v>
      </c>
      <c r="B10" s="9">
        <v>1</v>
      </c>
      <c r="C10" s="26">
        <v>1</v>
      </c>
      <c r="D10" s="9">
        <v>3</v>
      </c>
      <c r="E10" s="9">
        <v>1</v>
      </c>
      <c r="F10" s="9">
        <v>3</v>
      </c>
      <c r="G10" s="9">
        <v>1</v>
      </c>
      <c r="H10" s="9">
        <v>4</v>
      </c>
      <c r="J10" t="s">
        <v>88</v>
      </c>
    </row>
    <row r="11" spans="1:10" x14ac:dyDescent="0.25">
      <c r="A11" s="9">
        <v>10</v>
      </c>
      <c r="B11" s="9">
        <v>1</v>
      </c>
      <c r="C11" s="26">
        <v>1</v>
      </c>
      <c r="D11" s="9">
        <v>2</v>
      </c>
      <c r="E11" s="9">
        <v>1</v>
      </c>
      <c r="F11" s="9">
        <v>2</v>
      </c>
      <c r="G11" s="9">
        <v>1</v>
      </c>
      <c r="H11" s="9">
        <v>4</v>
      </c>
      <c r="J11" t="s">
        <v>88</v>
      </c>
    </row>
    <row r="12" spans="1:10" x14ac:dyDescent="0.25">
      <c r="A12" s="9">
        <v>11</v>
      </c>
      <c r="B12" s="9">
        <v>1</v>
      </c>
      <c r="C12" s="26">
        <v>3</v>
      </c>
      <c r="D12" s="9">
        <v>2</v>
      </c>
      <c r="E12" s="9">
        <v>1</v>
      </c>
      <c r="F12" s="9">
        <v>3</v>
      </c>
      <c r="G12" s="9">
        <v>2</v>
      </c>
      <c r="H12" s="9">
        <v>2</v>
      </c>
      <c r="J12" t="s">
        <v>118</v>
      </c>
    </row>
    <row r="13" spans="1:10" x14ac:dyDescent="0.25">
      <c r="A13" s="9">
        <v>12</v>
      </c>
      <c r="B13" s="9">
        <v>1</v>
      </c>
      <c r="C13" s="26">
        <v>1</v>
      </c>
      <c r="D13" s="9">
        <v>3</v>
      </c>
      <c r="E13" s="9">
        <v>2</v>
      </c>
      <c r="F13" s="9">
        <v>3</v>
      </c>
      <c r="G13" s="9">
        <v>1</v>
      </c>
      <c r="H13" s="9">
        <v>2</v>
      </c>
      <c r="J13" t="s">
        <v>88</v>
      </c>
    </row>
    <row r="14" spans="1:10" x14ac:dyDescent="0.25">
      <c r="A14" s="9">
        <v>13</v>
      </c>
      <c r="B14" s="9">
        <v>1</v>
      </c>
      <c r="C14" s="26">
        <v>1</v>
      </c>
      <c r="D14" s="9">
        <v>1</v>
      </c>
      <c r="E14" s="9">
        <v>4</v>
      </c>
      <c r="F14" s="9">
        <v>3</v>
      </c>
      <c r="G14" s="9">
        <v>4</v>
      </c>
      <c r="H14" s="9">
        <v>1</v>
      </c>
      <c r="J14" t="s">
        <v>118</v>
      </c>
    </row>
    <row r="15" spans="1:10" x14ac:dyDescent="0.25">
      <c r="A15" s="9">
        <v>14</v>
      </c>
      <c r="B15" s="9">
        <v>1</v>
      </c>
      <c r="C15" s="26">
        <v>2</v>
      </c>
      <c r="D15" s="9">
        <v>1</v>
      </c>
      <c r="E15" s="9">
        <v>1</v>
      </c>
      <c r="F15" s="9">
        <v>3</v>
      </c>
      <c r="G15" s="9">
        <v>1</v>
      </c>
      <c r="H15" s="9">
        <v>2</v>
      </c>
      <c r="J15" t="s">
        <v>88</v>
      </c>
    </row>
    <row r="16" spans="1:10" x14ac:dyDescent="0.25">
      <c r="A16" s="9">
        <v>15</v>
      </c>
      <c r="B16" s="9">
        <v>1</v>
      </c>
      <c r="C16" s="26">
        <v>2</v>
      </c>
      <c r="D16" s="9">
        <v>0</v>
      </c>
      <c r="E16" s="9">
        <v>1</v>
      </c>
      <c r="F16" s="9">
        <v>2</v>
      </c>
      <c r="G16" s="9">
        <v>1</v>
      </c>
      <c r="H16" s="9">
        <v>1</v>
      </c>
      <c r="J16" t="s">
        <v>118</v>
      </c>
    </row>
    <row r="17" spans="1:10" x14ac:dyDescent="0.25">
      <c r="A17" s="15">
        <v>16</v>
      </c>
      <c r="B17" s="15">
        <v>1</v>
      </c>
      <c r="C17" s="15">
        <v>3</v>
      </c>
      <c r="D17" s="15">
        <v>0</v>
      </c>
      <c r="E17" s="15">
        <v>1</v>
      </c>
      <c r="F17" s="15">
        <v>0</v>
      </c>
      <c r="G17" s="15">
        <v>0</v>
      </c>
      <c r="H17" s="15">
        <v>0</v>
      </c>
      <c r="J17" s="19" t="s">
        <v>118</v>
      </c>
    </row>
    <row r="18" spans="1:10" x14ac:dyDescent="0.25">
      <c r="A18" s="9">
        <v>17</v>
      </c>
      <c r="B18" s="9">
        <v>1</v>
      </c>
      <c r="C18" s="26">
        <v>2</v>
      </c>
      <c r="D18" s="9">
        <v>1</v>
      </c>
      <c r="E18" s="9">
        <v>1</v>
      </c>
      <c r="F18" s="9">
        <v>4</v>
      </c>
      <c r="G18" s="9">
        <v>3</v>
      </c>
      <c r="H18" s="9">
        <v>1</v>
      </c>
      <c r="J18" t="s">
        <v>88</v>
      </c>
    </row>
    <row r="19" spans="1:10" x14ac:dyDescent="0.25">
      <c r="A19" s="9">
        <v>18</v>
      </c>
      <c r="B19" s="9">
        <v>1</v>
      </c>
      <c r="C19" s="26">
        <v>2</v>
      </c>
      <c r="D19" s="9">
        <v>2</v>
      </c>
      <c r="E19" s="9">
        <v>2</v>
      </c>
      <c r="F19" s="9">
        <v>2</v>
      </c>
      <c r="G19" s="9">
        <v>1</v>
      </c>
      <c r="H19" s="9">
        <v>4</v>
      </c>
      <c r="J19" t="s">
        <v>118</v>
      </c>
    </row>
    <row r="20" spans="1:10" x14ac:dyDescent="0.25">
      <c r="A20" s="9">
        <v>19</v>
      </c>
      <c r="B20" s="9">
        <v>1</v>
      </c>
      <c r="C20" s="26">
        <v>1</v>
      </c>
      <c r="D20" s="9">
        <v>1</v>
      </c>
      <c r="E20" s="9">
        <v>1</v>
      </c>
      <c r="F20" s="9">
        <v>3</v>
      </c>
      <c r="G20" s="9">
        <v>2</v>
      </c>
      <c r="H20" s="9">
        <v>3</v>
      </c>
      <c r="J20" t="s">
        <v>88</v>
      </c>
    </row>
    <row r="21" spans="1:10" x14ac:dyDescent="0.25">
      <c r="A21" s="9">
        <v>20</v>
      </c>
      <c r="B21" s="9">
        <v>1</v>
      </c>
      <c r="C21" s="26">
        <v>3</v>
      </c>
      <c r="D21" s="9">
        <v>0</v>
      </c>
      <c r="E21" s="9">
        <v>1</v>
      </c>
      <c r="F21" s="9">
        <v>0</v>
      </c>
      <c r="G21" s="9">
        <v>2</v>
      </c>
      <c r="H21" s="9">
        <v>1</v>
      </c>
      <c r="J21" t="s">
        <v>118</v>
      </c>
    </row>
    <row r="22" spans="1:10" x14ac:dyDescent="0.25">
      <c r="A22" s="9">
        <v>21</v>
      </c>
      <c r="B22" s="9">
        <v>1</v>
      </c>
      <c r="C22" s="26">
        <v>3</v>
      </c>
      <c r="D22" s="9">
        <v>0</v>
      </c>
      <c r="E22" s="9">
        <v>1</v>
      </c>
      <c r="F22" s="9">
        <v>3</v>
      </c>
      <c r="G22" s="9">
        <v>1</v>
      </c>
      <c r="H22" s="9">
        <v>1</v>
      </c>
      <c r="J22" t="s">
        <v>118</v>
      </c>
    </row>
    <row r="23" spans="1:10" x14ac:dyDescent="0.25">
      <c r="A23" s="9">
        <v>22</v>
      </c>
      <c r="B23" s="9">
        <v>1</v>
      </c>
      <c r="C23" s="26">
        <v>2</v>
      </c>
      <c r="D23" s="9">
        <v>3</v>
      </c>
      <c r="E23" s="9">
        <v>1</v>
      </c>
      <c r="F23" s="9">
        <v>3</v>
      </c>
      <c r="G23" s="9">
        <v>1</v>
      </c>
      <c r="H23" s="9">
        <v>2</v>
      </c>
      <c r="J23" t="s">
        <v>88</v>
      </c>
    </row>
    <row r="24" spans="1:10" x14ac:dyDescent="0.25">
      <c r="A24" s="9">
        <v>23</v>
      </c>
      <c r="B24" s="9">
        <v>1</v>
      </c>
      <c r="C24" s="26">
        <v>2</v>
      </c>
      <c r="D24" s="9">
        <v>1</v>
      </c>
      <c r="E24" s="9">
        <v>2</v>
      </c>
      <c r="F24" s="9">
        <v>3</v>
      </c>
      <c r="G24" s="9">
        <v>2</v>
      </c>
      <c r="H24" s="9">
        <v>3</v>
      </c>
      <c r="J24" t="s">
        <v>88</v>
      </c>
    </row>
    <row r="25" spans="1:10" x14ac:dyDescent="0.25">
      <c r="A25" s="9">
        <v>24</v>
      </c>
      <c r="B25" s="9">
        <v>4</v>
      </c>
      <c r="C25" s="26">
        <v>4</v>
      </c>
      <c r="D25" s="9">
        <v>3</v>
      </c>
      <c r="E25" s="9">
        <v>2</v>
      </c>
      <c r="F25" s="9">
        <v>1</v>
      </c>
      <c r="G25" s="9">
        <v>1</v>
      </c>
      <c r="H25" s="9">
        <v>1</v>
      </c>
      <c r="J25" t="s">
        <v>118</v>
      </c>
    </row>
    <row r="26" spans="1:10" x14ac:dyDescent="0.25">
      <c r="A26" s="9">
        <v>25</v>
      </c>
      <c r="B26" s="9">
        <v>1</v>
      </c>
      <c r="C26" s="26">
        <v>3</v>
      </c>
      <c r="D26" s="9">
        <v>3</v>
      </c>
      <c r="E26" s="9">
        <v>4</v>
      </c>
      <c r="F26" s="9">
        <v>3</v>
      </c>
      <c r="G26" s="9">
        <v>3</v>
      </c>
      <c r="H26" s="9">
        <v>2</v>
      </c>
      <c r="J26" t="s">
        <v>118</v>
      </c>
    </row>
    <row r="27" spans="1:10" x14ac:dyDescent="0.25">
      <c r="A27" s="9">
        <v>26</v>
      </c>
      <c r="B27" s="9">
        <v>4</v>
      </c>
      <c r="C27" s="26">
        <v>4</v>
      </c>
      <c r="D27" s="9">
        <v>0</v>
      </c>
      <c r="E27" s="9">
        <v>1</v>
      </c>
      <c r="F27" s="9">
        <v>3</v>
      </c>
      <c r="G27" s="9">
        <v>1</v>
      </c>
      <c r="H27" s="9">
        <v>1</v>
      </c>
      <c r="J27" t="s">
        <v>118</v>
      </c>
    </row>
    <row r="28" spans="1:10" x14ac:dyDescent="0.25">
      <c r="A28" s="9">
        <v>27</v>
      </c>
      <c r="B28" s="9">
        <v>1</v>
      </c>
      <c r="C28" s="26">
        <v>3</v>
      </c>
      <c r="D28" s="9">
        <v>1</v>
      </c>
      <c r="E28" s="9">
        <v>1</v>
      </c>
      <c r="F28" s="9">
        <v>4</v>
      </c>
      <c r="G28" s="9">
        <v>1</v>
      </c>
      <c r="H28" s="9">
        <v>1</v>
      </c>
      <c r="J28" t="s">
        <v>88</v>
      </c>
    </row>
    <row r="29" spans="1:10" x14ac:dyDescent="0.25">
      <c r="A29" s="9">
        <v>28</v>
      </c>
      <c r="B29" s="9">
        <v>1</v>
      </c>
      <c r="C29" s="26">
        <v>1</v>
      </c>
      <c r="D29" s="9">
        <v>2</v>
      </c>
      <c r="E29" s="9">
        <v>1</v>
      </c>
      <c r="F29" s="9">
        <v>3</v>
      </c>
      <c r="G29" s="9">
        <v>1</v>
      </c>
      <c r="H29" s="9">
        <v>1</v>
      </c>
      <c r="J29" t="s">
        <v>88</v>
      </c>
    </row>
    <row r="30" spans="1:10" x14ac:dyDescent="0.25">
      <c r="A30" s="9">
        <v>29</v>
      </c>
      <c r="B30" s="9">
        <v>2</v>
      </c>
      <c r="C30" s="26">
        <v>3</v>
      </c>
      <c r="D30" s="9">
        <v>2</v>
      </c>
      <c r="E30" s="9">
        <v>1</v>
      </c>
      <c r="F30" s="9">
        <v>2</v>
      </c>
      <c r="G30" s="9">
        <v>1</v>
      </c>
      <c r="H30" s="9">
        <v>1</v>
      </c>
      <c r="J30" t="s">
        <v>88</v>
      </c>
    </row>
    <row r="31" spans="1:10" x14ac:dyDescent="0.25">
      <c r="A31" s="9">
        <v>30</v>
      </c>
      <c r="B31" s="9">
        <v>2</v>
      </c>
      <c r="C31" s="26">
        <v>1</v>
      </c>
      <c r="D31" s="9">
        <v>3</v>
      </c>
      <c r="E31" s="9">
        <v>1</v>
      </c>
      <c r="F31" s="9">
        <v>3</v>
      </c>
      <c r="G31" s="9">
        <v>1</v>
      </c>
      <c r="H31" s="9">
        <v>4</v>
      </c>
      <c r="J31" t="s">
        <v>88</v>
      </c>
    </row>
    <row r="32" spans="1:10" x14ac:dyDescent="0.25">
      <c r="A32" s="9">
        <v>31</v>
      </c>
      <c r="B32" s="9">
        <v>1</v>
      </c>
      <c r="C32" s="26">
        <v>1</v>
      </c>
      <c r="D32" s="9">
        <v>3</v>
      </c>
      <c r="E32" s="9">
        <v>1</v>
      </c>
      <c r="F32" s="9">
        <v>2</v>
      </c>
      <c r="G32" s="9">
        <v>1</v>
      </c>
      <c r="H32" s="9">
        <v>4</v>
      </c>
      <c r="J32" t="s">
        <v>88</v>
      </c>
    </row>
    <row r="33" spans="1:10" x14ac:dyDescent="0.25">
      <c r="A33" s="9">
        <v>32</v>
      </c>
      <c r="B33" s="9">
        <v>3</v>
      </c>
      <c r="C33" s="26">
        <v>2</v>
      </c>
      <c r="D33" s="9">
        <v>3</v>
      </c>
      <c r="E33" s="9">
        <v>1</v>
      </c>
      <c r="F33" s="9">
        <v>3</v>
      </c>
      <c r="G33" s="9">
        <v>1</v>
      </c>
      <c r="H33" s="9">
        <v>1</v>
      </c>
      <c r="J33" t="s">
        <v>88</v>
      </c>
    </row>
    <row r="34" spans="1:10" x14ac:dyDescent="0.25">
      <c r="A34" s="9">
        <v>33</v>
      </c>
      <c r="B34" s="9">
        <v>1</v>
      </c>
      <c r="C34" s="26">
        <v>1</v>
      </c>
      <c r="D34" s="9">
        <v>3</v>
      </c>
      <c r="E34" s="9">
        <v>1</v>
      </c>
      <c r="F34" s="9">
        <v>2</v>
      </c>
      <c r="G34" s="9">
        <v>1</v>
      </c>
      <c r="H34" s="9">
        <v>2</v>
      </c>
      <c r="J34" t="s">
        <v>88</v>
      </c>
    </row>
    <row r="35" spans="1:10" x14ac:dyDescent="0.25">
      <c r="A35" s="9">
        <v>34</v>
      </c>
      <c r="B35" s="9">
        <v>1</v>
      </c>
      <c r="C35" s="26">
        <v>2</v>
      </c>
      <c r="D35" s="9">
        <v>2</v>
      </c>
      <c r="E35" s="9">
        <v>2</v>
      </c>
      <c r="F35" s="9">
        <v>2</v>
      </c>
      <c r="G35" s="9">
        <v>2</v>
      </c>
      <c r="H35" s="9">
        <v>1</v>
      </c>
      <c r="J35" t="s">
        <v>118</v>
      </c>
    </row>
    <row r="36" spans="1:10" x14ac:dyDescent="0.25">
      <c r="A36" s="9">
        <v>35</v>
      </c>
      <c r="B36" s="9">
        <v>3</v>
      </c>
      <c r="C36" s="26">
        <v>2</v>
      </c>
      <c r="D36" s="9">
        <v>0</v>
      </c>
      <c r="E36" s="9">
        <v>1</v>
      </c>
      <c r="F36" s="9">
        <v>3</v>
      </c>
      <c r="G36" s="9">
        <v>1</v>
      </c>
      <c r="H36" s="9">
        <v>1</v>
      </c>
      <c r="J36" t="s">
        <v>118</v>
      </c>
    </row>
    <row r="37" spans="1:10" x14ac:dyDescent="0.25">
      <c r="A37" s="9">
        <v>36</v>
      </c>
      <c r="B37" s="9">
        <v>1</v>
      </c>
      <c r="C37" s="26">
        <v>3</v>
      </c>
      <c r="D37" s="9">
        <v>1</v>
      </c>
      <c r="E37" s="9">
        <v>1</v>
      </c>
      <c r="F37" s="9">
        <v>3</v>
      </c>
      <c r="G37" s="9">
        <v>3</v>
      </c>
      <c r="H37" s="9">
        <v>2</v>
      </c>
      <c r="J37" t="s">
        <v>118</v>
      </c>
    </row>
    <row r="38" spans="1:10" x14ac:dyDescent="0.25">
      <c r="A38" s="9">
        <v>37</v>
      </c>
      <c r="B38" s="9">
        <v>2</v>
      </c>
      <c r="C38" s="26">
        <v>1</v>
      </c>
      <c r="D38" s="9">
        <v>3</v>
      </c>
      <c r="E38" s="9">
        <v>2</v>
      </c>
      <c r="F38" s="9">
        <v>2</v>
      </c>
      <c r="G38" s="9">
        <v>1</v>
      </c>
      <c r="H38" s="9">
        <v>1</v>
      </c>
      <c r="J38" t="s">
        <v>88</v>
      </c>
    </row>
    <row r="39" spans="1:10" x14ac:dyDescent="0.25">
      <c r="A39" s="9">
        <v>38</v>
      </c>
      <c r="B39" s="9">
        <v>1</v>
      </c>
      <c r="C39" s="26">
        <v>1</v>
      </c>
      <c r="D39" s="9">
        <v>3</v>
      </c>
      <c r="E39" s="9">
        <v>1</v>
      </c>
      <c r="F39" s="9">
        <v>3</v>
      </c>
      <c r="G39" s="9">
        <v>1</v>
      </c>
      <c r="H39" s="9">
        <v>2</v>
      </c>
      <c r="J39" t="s">
        <v>88</v>
      </c>
    </row>
    <row r="40" spans="1:10" x14ac:dyDescent="0.25">
      <c r="A40" s="9">
        <v>39</v>
      </c>
      <c r="B40" s="9">
        <v>2</v>
      </c>
      <c r="C40" s="26">
        <v>1</v>
      </c>
      <c r="D40" s="9">
        <v>2</v>
      </c>
      <c r="E40" s="9">
        <v>1</v>
      </c>
      <c r="F40" s="9">
        <v>3</v>
      </c>
      <c r="G40" s="9">
        <v>1</v>
      </c>
      <c r="H40" s="9">
        <v>1</v>
      </c>
      <c r="J40" t="s">
        <v>88</v>
      </c>
    </row>
    <row r="41" spans="1:10" x14ac:dyDescent="0.25">
      <c r="A41" s="9">
        <v>40</v>
      </c>
      <c r="B41" s="9">
        <v>2</v>
      </c>
      <c r="C41" s="26">
        <v>3</v>
      </c>
      <c r="D41" s="9">
        <v>2</v>
      </c>
      <c r="E41" s="9">
        <v>1</v>
      </c>
      <c r="F41" s="9">
        <v>4</v>
      </c>
      <c r="G41" s="9">
        <v>4</v>
      </c>
      <c r="H41" s="9">
        <v>1</v>
      </c>
      <c r="J41" t="s">
        <v>118</v>
      </c>
    </row>
    <row r="42" spans="1:10" x14ac:dyDescent="0.25">
      <c r="A42" s="9">
        <v>41</v>
      </c>
      <c r="B42" s="9">
        <v>2</v>
      </c>
      <c r="C42" s="26">
        <v>1</v>
      </c>
      <c r="D42" s="9">
        <v>3</v>
      </c>
      <c r="E42" s="9">
        <v>1</v>
      </c>
      <c r="F42" s="9">
        <v>3</v>
      </c>
      <c r="G42" s="9">
        <v>1</v>
      </c>
      <c r="H42" s="9">
        <v>2</v>
      </c>
      <c r="J42" t="s">
        <v>118</v>
      </c>
    </row>
    <row r="43" spans="1:10" x14ac:dyDescent="0.25">
      <c r="A43" s="9">
        <v>42</v>
      </c>
      <c r="B43" s="9">
        <v>2</v>
      </c>
      <c r="C43" s="26">
        <v>1</v>
      </c>
      <c r="D43" s="9">
        <v>3</v>
      </c>
      <c r="E43" s="9">
        <v>1</v>
      </c>
      <c r="F43" s="9">
        <v>3</v>
      </c>
      <c r="G43" s="9">
        <v>1</v>
      </c>
      <c r="H43" s="9">
        <v>2</v>
      </c>
      <c r="J43" t="s">
        <v>88</v>
      </c>
    </row>
    <row r="44" spans="1:10" x14ac:dyDescent="0.25">
      <c r="A44" s="9">
        <v>43</v>
      </c>
      <c r="B44" s="9">
        <v>3</v>
      </c>
      <c r="C44" s="26">
        <v>1</v>
      </c>
      <c r="D44" s="9">
        <v>3</v>
      </c>
      <c r="E44" s="9">
        <v>1</v>
      </c>
      <c r="F44" s="9">
        <v>2</v>
      </c>
      <c r="G44" s="9">
        <v>1</v>
      </c>
      <c r="H44" s="9">
        <v>2</v>
      </c>
      <c r="J44" t="s">
        <v>88</v>
      </c>
    </row>
    <row r="45" spans="1:10" x14ac:dyDescent="0.25">
      <c r="A45" s="9">
        <v>44</v>
      </c>
      <c r="B45" s="9">
        <v>2</v>
      </c>
      <c r="C45" s="26">
        <v>1</v>
      </c>
      <c r="D45" s="9">
        <v>3</v>
      </c>
      <c r="E45" s="9">
        <v>1</v>
      </c>
      <c r="F45" s="9">
        <v>2</v>
      </c>
      <c r="G45" s="9">
        <v>1</v>
      </c>
      <c r="H45" s="9">
        <v>1</v>
      </c>
      <c r="J45" t="s">
        <v>88</v>
      </c>
    </row>
    <row r="46" spans="1:10" x14ac:dyDescent="0.25">
      <c r="A46" s="9">
        <v>45</v>
      </c>
      <c r="B46" s="9">
        <v>1</v>
      </c>
      <c r="C46" s="26">
        <v>2</v>
      </c>
      <c r="D46" s="9">
        <v>3</v>
      </c>
      <c r="E46" s="9">
        <v>1</v>
      </c>
      <c r="F46" s="9">
        <v>1</v>
      </c>
      <c r="G46" s="9">
        <v>1</v>
      </c>
      <c r="H46" s="9">
        <v>1</v>
      </c>
      <c r="J46" t="s">
        <v>88</v>
      </c>
    </row>
    <row r="47" spans="1:10" x14ac:dyDescent="0.25">
      <c r="A47" s="9">
        <v>46</v>
      </c>
      <c r="B47" s="9">
        <v>1</v>
      </c>
      <c r="C47" s="26">
        <v>1</v>
      </c>
      <c r="D47" s="9">
        <v>2</v>
      </c>
      <c r="E47" s="9">
        <v>1</v>
      </c>
      <c r="F47" s="9">
        <v>2</v>
      </c>
      <c r="G47" s="9">
        <v>1</v>
      </c>
      <c r="H47" s="9">
        <v>1</v>
      </c>
      <c r="J47" t="s">
        <v>88</v>
      </c>
    </row>
    <row r="48" spans="1:10" x14ac:dyDescent="0.25">
      <c r="A48" s="15">
        <v>47</v>
      </c>
      <c r="B48" s="15">
        <v>4</v>
      </c>
      <c r="C48" s="15">
        <v>1</v>
      </c>
      <c r="D48" s="15">
        <v>2</v>
      </c>
      <c r="E48" s="15">
        <v>1</v>
      </c>
      <c r="F48" s="15">
        <v>0</v>
      </c>
      <c r="G48" s="15">
        <v>1</v>
      </c>
      <c r="H48" s="15">
        <v>0</v>
      </c>
      <c r="J48" s="19" t="s">
        <v>88</v>
      </c>
    </row>
    <row r="49" spans="1:10" x14ac:dyDescent="0.25">
      <c r="A49" s="9">
        <v>48</v>
      </c>
      <c r="B49" s="9">
        <v>2</v>
      </c>
      <c r="C49" s="26">
        <v>1</v>
      </c>
      <c r="D49" s="9">
        <v>3</v>
      </c>
      <c r="E49" s="9">
        <v>1</v>
      </c>
      <c r="F49" s="9">
        <v>3</v>
      </c>
      <c r="G49" s="9">
        <v>1</v>
      </c>
      <c r="H49" s="9">
        <v>2</v>
      </c>
      <c r="J49" t="s">
        <v>88</v>
      </c>
    </row>
    <row r="50" spans="1:10" x14ac:dyDescent="0.25">
      <c r="A50" s="9">
        <v>49</v>
      </c>
      <c r="B50" s="9">
        <v>1</v>
      </c>
      <c r="C50" s="26">
        <v>1</v>
      </c>
      <c r="D50" s="9">
        <v>3</v>
      </c>
      <c r="E50" s="9">
        <v>1</v>
      </c>
      <c r="F50" s="9">
        <v>3</v>
      </c>
      <c r="G50" s="9">
        <v>1</v>
      </c>
      <c r="H50" s="9">
        <v>1</v>
      </c>
      <c r="J50" t="s">
        <v>88</v>
      </c>
    </row>
    <row r="51" spans="1:10" x14ac:dyDescent="0.25">
      <c r="A51" s="9">
        <v>50</v>
      </c>
      <c r="B51" s="9">
        <v>2</v>
      </c>
      <c r="C51" s="26">
        <v>1</v>
      </c>
      <c r="D51" s="9">
        <v>3</v>
      </c>
      <c r="E51" s="9">
        <v>1</v>
      </c>
      <c r="F51" s="9">
        <v>3</v>
      </c>
      <c r="G51" s="9">
        <v>1</v>
      </c>
      <c r="H51" s="9">
        <v>1</v>
      </c>
      <c r="J51" t="s">
        <v>88</v>
      </c>
    </row>
    <row r="52" spans="1:10" x14ac:dyDescent="0.25">
      <c r="A52" s="9">
        <v>51</v>
      </c>
      <c r="B52" s="9">
        <v>2</v>
      </c>
      <c r="C52" s="26">
        <v>1</v>
      </c>
      <c r="D52" s="9">
        <v>3</v>
      </c>
      <c r="E52" s="9">
        <v>1</v>
      </c>
      <c r="F52" s="9">
        <v>4</v>
      </c>
      <c r="G52" s="9">
        <v>1</v>
      </c>
      <c r="H52" s="9">
        <v>1</v>
      </c>
      <c r="J52" t="s">
        <v>88</v>
      </c>
    </row>
    <row r="53" spans="1:10" x14ac:dyDescent="0.25">
      <c r="A53" s="9">
        <v>52</v>
      </c>
      <c r="B53" s="9">
        <v>1</v>
      </c>
      <c r="C53" s="26">
        <v>3</v>
      </c>
      <c r="D53" s="9">
        <v>1</v>
      </c>
      <c r="E53" s="9">
        <v>1</v>
      </c>
      <c r="F53" s="9">
        <v>2</v>
      </c>
      <c r="G53" s="9">
        <v>3</v>
      </c>
      <c r="H53" s="9">
        <v>2</v>
      </c>
      <c r="J53" t="s">
        <v>118</v>
      </c>
    </row>
    <row r="54" spans="1:10" x14ac:dyDescent="0.25">
      <c r="A54" s="9">
        <v>53</v>
      </c>
      <c r="B54" s="9">
        <v>1</v>
      </c>
      <c r="C54" s="26">
        <v>2</v>
      </c>
      <c r="D54" s="9">
        <v>1</v>
      </c>
      <c r="E54" s="9">
        <v>1</v>
      </c>
      <c r="F54" s="9">
        <v>2</v>
      </c>
      <c r="G54" s="9">
        <v>2</v>
      </c>
      <c r="H54" s="9">
        <v>1</v>
      </c>
      <c r="J54" t="s">
        <v>118</v>
      </c>
    </row>
    <row r="55" spans="1:10" x14ac:dyDescent="0.25">
      <c r="A55" s="9">
        <v>54</v>
      </c>
      <c r="B55" s="9">
        <v>3</v>
      </c>
      <c r="C55" s="26">
        <v>4</v>
      </c>
      <c r="D55" s="9">
        <v>2</v>
      </c>
      <c r="E55" s="9">
        <v>1</v>
      </c>
      <c r="F55" s="9">
        <v>2</v>
      </c>
      <c r="G55" s="9">
        <v>2</v>
      </c>
      <c r="H55" s="9">
        <v>2</v>
      </c>
      <c r="J55" t="s">
        <v>118</v>
      </c>
    </row>
    <row r="56" spans="1:10" x14ac:dyDescent="0.25">
      <c r="A56" s="9">
        <v>55</v>
      </c>
      <c r="B56" s="9">
        <v>3</v>
      </c>
      <c r="C56" s="26">
        <v>2</v>
      </c>
      <c r="D56" s="9">
        <v>0</v>
      </c>
      <c r="E56" s="9">
        <v>1</v>
      </c>
      <c r="F56" s="9">
        <v>2</v>
      </c>
      <c r="G56" s="9">
        <v>1</v>
      </c>
      <c r="H56" s="9">
        <v>1</v>
      </c>
      <c r="J56" t="s">
        <v>118</v>
      </c>
    </row>
    <row r="57" spans="1:10" x14ac:dyDescent="0.25">
      <c r="A57" s="9">
        <v>56</v>
      </c>
      <c r="B57" s="9">
        <v>2</v>
      </c>
      <c r="C57" s="26">
        <v>3</v>
      </c>
      <c r="D57" s="9">
        <v>3</v>
      </c>
      <c r="E57" s="9">
        <v>1</v>
      </c>
      <c r="F57" s="9">
        <v>1</v>
      </c>
      <c r="G57" s="9">
        <v>2</v>
      </c>
      <c r="H57" s="9">
        <v>1</v>
      </c>
      <c r="J57" t="s">
        <v>118</v>
      </c>
    </row>
    <row r="58" spans="1:10" x14ac:dyDescent="0.25">
      <c r="A58" s="9">
        <v>57</v>
      </c>
      <c r="B58" s="9">
        <v>4</v>
      </c>
      <c r="C58" s="26">
        <v>4</v>
      </c>
      <c r="D58" s="9">
        <v>2</v>
      </c>
      <c r="E58" s="9">
        <v>1</v>
      </c>
      <c r="F58" s="9">
        <v>2</v>
      </c>
      <c r="G58" s="9">
        <v>2</v>
      </c>
      <c r="H58" s="9">
        <v>2</v>
      </c>
      <c r="J58" t="s">
        <v>118</v>
      </c>
    </row>
    <row r="59" spans="1:10" x14ac:dyDescent="0.25">
      <c r="A59" s="9">
        <v>58</v>
      </c>
      <c r="B59" s="9">
        <v>2</v>
      </c>
      <c r="C59" s="26">
        <v>4</v>
      </c>
      <c r="D59" s="9">
        <v>1</v>
      </c>
      <c r="E59" s="9">
        <v>1</v>
      </c>
      <c r="F59" s="9">
        <v>2</v>
      </c>
      <c r="G59" s="9">
        <v>2</v>
      </c>
      <c r="H59" s="9">
        <v>3</v>
      </c>
      <c r="J59" t="s">
        <v>118</v>
      </c>
    </row>
    <row r="60" spans="1:10" x14ac:dyDescent="0.25">
      <c r="A60" s="9">
        <v>59</v>
      </c>
      <c r="B60" s="9">
        <v>1</v>
      </c>
      <c r="C60" s="26">
        <v>3</v>
      </c>
      <c r="D60" s="9">
        <v>1</v>
      </c>
      <c r="E60" s="9">
        <v>1</v>
      </c>
      <c r="F60" s="9">
        <v>2</v>
      </c>
      <c r="G60" s="9">
        <v>3</v>
      </c>
      <c r="H60" s="9">
        <v>1</v>
      </c>
      <c r="J60" t="s">
        <v>118</v>
      </c>
    </row>
    <row r="61" spans="1:10" x14ac:dyDescent="0.25">
      <c r="A61" s="9">
        <v>60</v>
      </c>
      <c r="B61" s="9">
        <v>2</v>
      </c>
      <c r="C61" s="26">
        <v>3</v>
      </c>
      <c r="D61" s="9">
        <v>2</v>
      </c>
      <c r="E61" s="9">
        <v>1</v>
      </c>
      <c r="F61" s="9">
        <v>1</v>
      </c>
      <c r="G61" s="9">
        <v>4</v>
      </c>
      <c r="H61" s="9">
        <v>1</v>
      </c>
      <c r="J61" t="s">
        <v>118</v>
      </c>
    </row>
    <row r="62" spans="1:10" x14ac:dyDescent="0.25">
      <c r="A62" s="9">
        <v>61</v>
      </c>
      <c r="B62" s="9">
        <v>2</v>
      </c>
      <c r="C62" s="26">
        <v>3</v>
      </c>
      <c r="D62" s="9">
        <v>4</v>
      </c>
      <c r="E62" s="9">
        <v>1</v>
      </c>
      <c r="F62" s="9">
        <v>1</v>
      </c>
      <c r="G62" s="9">
        <v>1</v>
      </c>
      <c r="H62" s="9">
        <v>4</v>
      </c>
      <c r="J62" t="s">
        <v>41</v>
      </c>
    </row>
    <row r="63" spans="1:10" x14ac:dyDescent="0.25">
      <c r="A63" s="9">
        <v>62</v>
      </c>
      <c r="B63" s="9">
        <v>1</v>
      </c>
      <c r="C63" s="26">
        <v>2</v>
      </c>
      <c r="D63" s="9">
        <v>3</v>
      </c>
      <c r="E63" s="9">
        <v>1</v>
      </c>
      <c r="F63" s="9">
        <v>4</v>
      </c>
      <c r="G63" s="9">
        <v>1</v>
      </c>
      <c r="H63" s="9">
        <v>4</v>
      </c>
      <c r="J63" t="s">
        <v>88</v>
      </c>
    </row>
    <row r="64" spans="1:10" x14ac:dyDescent="0.25">
      <c r="A64" s="9">
        <v>63</v>
      </c>
      <c r="B64" s="9">
        <v>2</v>
      </c>
      <c r="C64" s="26">
        <v>2</v>
      </c>
      <c r="D64" s="9">
        <v>0</v>
      </c>
      <c r="E64" s="9">
        <v>1</v>
      </c>
      <c r="F64" s="9">
        <v>1</v>
      </c>
      <c r="G64" s="9">
        <v>1</v>
      </c>
      <c r="H64" s="9">
        <v>4</v>
      </c>
      <c r="J64" t="s">
        <v>88</v>
      </c>
    </row>
    <row r="65" spans="1:10" x14ac:dyDescent="0.25">
      <c r="A65" s="9">
        <v>64</v>
      </c>
      <c r="B65" s="9">
        <v>1</v>
      </c>
      <c r="C65" s="26">
        <v>1</v>
      </c>
      <c r="D65" s="9">
        <v>3</v>
      </c>
      <c r="E65" s="9">
        <v>1</v>
      </c>
      <c r="F65" s="9">
        <v>2</v>
      </c>
      <c r="G65" s="9">
        <v>1</v>
      </c>
      <c r="H65" s="9">
        <v>4</v>
      </c>
      <c r="J65" t="s">
        <v>88</v>
      </c>
    </row>
    <row r="66" spans="1:10" x14ac:dyDescent="0.25">
      <c r="A66" s="9">
        <v>65</v>
      </c>
      <c r="B66" s="9">
        <v>1</v>
      </c>
      <c r="C66" s="26">
        <v>1</v>
      </c>
      <c r="D66" s="9">
        <v>0</v>
      </c>
      <c r="E66" s="9">
        <v>1</v>
      </c>
      <c r="F66" s="9">
        <v>2</v>
      </c>
      <c r="G66" s="9">
        <v>1</v>
      </c>
      <c r="H66" s="9">
        <v>4</v>
      </c>
      <c r="J66" t="s">
        <v>88</v>
      </c>
    </row>
    <row r="67" spans="1:10" x14ac:dyDescent="0.25">
      <c r="A67" s="9">
        <v>66</v>
      </c>
      <c r="B67" s="9">
        <v>1</v>
      </c>
      <c r="C67" s="26">
        <v>2</v>
      </c>
      <c r="D67" s="9">
        <v>1</v>
      </c>
      <c r="E67" s="9">
        <v>1</v>
      </c>
      <c r="F67" s="9">
        <v>2</v>
      </c>
      <c r="G67" s="9">
        <v>1</v>
      </c>
      <c r="H67" s="9">
        <v>3</v>
      </c>
      <c r="J67" t="s">
        <v>88</v>
      </c>
    </row>
    <row r="68" spans="1:10" x14ac:dyDescent="0.25">
      <c r="A68" s="9">
        <v>67</v>
      </c>
      <c r="B68" s="9">
        <v>1</v>
      </c>
      <c r="C68" s="26">
        <v>3</v>
      </c>
      <c r="D68" s="9">
        <v>0</v>
      </c>
      <c r="E68" s="9">
        <v>1</v>
      </c>
      <c r="F68" s="9">
        <v>2</v>
      </c>
      <c r="G68" s="9">
        <v>1</v>
      </c>
      <c r="H68" s="9">
        <v>4</v>
      </c>
      <c r="J68" t="s">
        <v>118</v>
      </c>
    </row>
    <row r="69" spans="1:10" x14ac:dyDescent="0.25">
      <c r="A69" s="9">
        <v>68</v>
      </c>
      <c r="B69" s="9">
        <v>1</v>
      </c>
      <c r="C69" s="26">
        <v>2</v>
      </c>
      <c r="D69" s="9">
        <v>3</v>
      </c>
      <c r="E69" s="9">
        <v>1</v>
      </c>
      <c r="F69" s="9">
        <v>3</v>
      </c>
      <c r="G69" s="9">
        <v>1</v>
      </c>
      <c r="H69" s="9">
        <v>2</v>
      </c>
      <c r="J69" t="s">
        <v>88</v>
      </c>
    </row>
    <row r="70" spans="1:10" x14ac:dyDescent="0.25">
      <c r="A70" s="9">
        <v>69</v>
      </c>
      <c r="B70" s="9">
        <v>1</v>
      </c>
      <c r="C70" s="26">
        <v>1</v>
      </c>
      <c r="D70" s="9">
        <v>3</v>
      </c>
      <c r="E70" s="9">
        <v>1</v>
      </c>
      <c r="F70" s="9">
        <v>1</v>
      </c>
      <c r="G70" s="9">
        <v>1</v>
      </c>
      <c r="H70" s="9">
        <v>1</v>
      </c>
      <c r="J70" t="s">
        <v>88</v>
      </c>
    </row>
    <row r="71" spans="1:10" x14ac:dyDescent="0.25">
      <c r="A71" s="9">
        <v>70</v>
      </c>
      <c r="B71" s="9">
        <v>1</v>
      </c>
      <c r="C71" s="26">
        <v>1</v>
      </c>
      <c r="D71" s="9">
        <v>3</v>
      </c>
      <c r="E71" s="9">
        <v>1</v>
      </c>
      <c r="F71" s="9">
        <v>2</v>
      </c>
      <c r="G71" s="9">
        <v>1</v>
      </c>
      <c r="H71" s="9">
        <v>1</v>
      </c>
      <c r="J71" t="s">
        <v>88</v>
      </c>
    </row>
    <row r="72" spans="1:10" x14ac:dyDescent="0.25">
      <c r="A72" s="9">
        <v>71</v>
      </c>
      <c r="B72" s="9">
        <v>1</v>
      </c>
      <c r="C72" s="26">
        <v>2</v>
      </c>
      <c r="D72" s="9">
        <v>3</v>
      </c>
      <c r="E72" s="9">
        <v>1</v>
      </c>
      <c r="F72" s="9">
        <v>1</v>
      </c>
      <c r="G72" s="9">
        <v>1</v>
      </c>
      <c r="H72" s="9">
        <v>1</v>
      </c>
      <c r="J72" t="s">
        <v>88</v>
      </c>
    </row>
    <row r="73" spans="1:10" x14ac:dyDescent="0.25">
      <c r="A73" s="9">
        <v>72</v>
      </c>
      <c r="B73" s="9">
        <v>1</v>
      </c>
      <c r="C73" s="26">
        <v>1</v>
      </c>
      <c r="D73" s="9">
        <v>3</v>
      </c>
      <c r="E73" s="9">
        <v>1</v>
      </c>
      <c r="F73" s="9">
        <v>2</v>
      </c>
      <c r="G73" s="9">
        <v>1</v>
      </c>
      <c r="H73" s="9">
        <v>1</v>
      </c>
      <c r="J73" t="s">
        <v>88</v>
      </c>
    </row>
    <row r="74" spans="1:10" x14ac:dyDescent="0.25">
      <c r="A74" s="9">
        <v>73</v>
      </c>
      <c r="B74" s="9">
        <v>4</v>
      </c>
      <c r="C74" s="26">
        <v>3</v>
      </c>
      <c r="D74" s="9">
        <v>2</v>
      </c>
      <c r="E74" s="9">
        <v>1</v>
      </c>
      <c r="F74" s="9">
        <v>2</v>
      </c>
      <c r="G74" s="9">
        <v>2</v>
      </c>
      <c r="H74" s="9">
        <v>2</v>
      </c>
      <c r="J74" t="s">
        <v>118</v>
      </c>
    </row>
    <row r="75" spans="1:10" x14ac:dyDescent="0.25">
      <c r="A75" s="9">
        <v>74</v>
      </c>
      <c r="B75" s="9">
        <v>4</v>
      </c>
      <c r="C75" s="26">
        <v>4</v>
      </c>
      <c r="D75" s="9">
        <v>1</v>
      </c>
      <c r="E75" s="9">
        <v>1</v>
      </c>
      <c r="F75" s="9">
        <v>3</v>
      </c>
      <c r="G75" s="9">
        <v>3</v>
      </c>
      <c r="H75" s="9">
        <v>4</v>
      </c>
      <c r="J75" t="s">
        <v>118</v>
      </c>
    </row>
    <row r="76" spans="1:10" x14ac:dyDescent="0.25">
      <c r="A76" s="9">
        <v>75</v>
      </c>
      <c r="B76" s="9">
        <v>2</v>
      </c>
      <c r="C76" s="26">
        <v>3</v>
      </c>
      <c r="D76" s="9">
        <v>4</v>
      </c>
      <c r="E76" s="9">
        <v>1</v>
      </c>
      <c r="F76" s="9">
        <v>1</v>
      </c>
      <c r="G76" s="9">
        <v>1</v>
      </c>
      <c r="H76" s="9">
        <v>4</v>
      </c>
      <c r="J76" t="s">
        <v>41</v>
      </c>
    </row>
    <row r="77" spans="1:10" x14ac:dyDescent="0.25">
      <c r="A77" s="9">
        <v>76</v>
      </c>
      <c r="B77" s="9">
        <v>4</v>
      </c>
      <c r="C77" s="26">
        <v>3</v>
      </c>
      <c r="D77" s="9">
        <v>1</v>
      </c>
      <c r="E77" s="9">
        <v>4</v>
      </c>
      <c r="F77" s="9">
        <v>1</v>
      </c>
      <c r="G77" s="9">
        <v>2</v>
      </c>
      <c r="H77" s="9">
        <v>2</v>
      </c>
      <c r="J77" t="s">
        <v>118</v>
      </c>
    </row>
    <row r="78" spans="1:10" x14ac:dyDescent="0.25">
      <c r="A78" s="9">
        <v>77</v>
      </c>
      <c r="B78" s="9">
        <v>2</v>
      </c>
      <c r="C78" s="26">
        <v>3</v>
      </c>
      <c r="D78" s="15">
        <v>0</v>
      </c>
      <c r="E78" s="9">
        <v>1</v>
      </c>
      <c r="F78" s="9">
        <v>3</v>
      </c>
      <c r="G78" s="9">
        <v>2</v>
      </c>
      <c r="H78" s="9">
        <v>4</v>
      </c>
      <c r="J78" t="s">
        <v>41</v>
      </c>
    </row>
    <row r="79" spans="1:10" x14ac:dyDescent="0.25">
      <c r="A79" s="9">
        <v>78</v>
      </c>
      <c r="B79" s="9">
        <v>2</v>
      </c>
      <c r="C79" s="26">
        <v>3</v>
      </c>
      <c r="D79" s="9">
        <v>3</v>
      </c>
      <c r="E79" s="9">
        <v>1</v>
      </c>
      <c r="F79" s="9">
        <v>1</v>
      </c>
      <c r="G79" s="9">
        <v>1</v>
      </c>
      <c r="H79" s="9">
        <v>1</v>
      </c>
      <c r="J79" t="s">
        <v>88</v>
      </c>
    </row>
    <row r="80" spans="1:10" x14ac:dyDescent="0.25">
      <c r="A80" s="9">
        <v>79</v>
      </c>
      <c r="B80" s="9">
        <v>1</v>
      </c>
      <c r="C80" s="26">
        <v>3</v>
      </c>
      <c r="D80" s="9">
        <v>2</v>
      </c>
      <c r="E80" s="9">
        <v>1</v>
      </c>
      <c r="F80" s="9">
        <v>2</v>
      </c>
      <c r="G80" s="9">
        <v>1</v>
      </c>
      <c r="H80" s="9">
        <v>1</v>
      </c>
      <c r="J80" t="s">
        <v>88</v>
      </c>
    </row>
    <row r="81" spans="1:10" x14ac:dyDescent="0.25">
      <c r="A81" s="9">
        <v>80</v>
      </c>
      <c r="B81" s="9">
        <v>1</v>
      </c>
      <c r="C81" s="26">
        <v>1</v>
      </c>
      <c r="D81" s="9">
        <v>3</v>
      </c>
      <c r="E81" s="9">
        <v>1</v>
      </c>
      <c r="F81" s="9">
        <v>2</v>
      </c>
      <c r="G81" s="9">
        <v>1</v>
      </c>
      <c r="H81" s="9">
        <v>1</v>
      </c>
      <c r="J81" t="s">
        <v>88</v>
      </c>
    </row>
    <row r="82" spans="1:10" x14ac:dyDescent="0.25">
      <c r="A82" s="9">
        <v>81</v>
      </c>
      <c r="B82" s="9">
        <v>1</v>
      </c>
      <c r="C82" s="26">
        <v>1</v>
      </c>
      <c r="D82" s="9">
        <v>2</v>
      </c>
      <c r="E82" s="9">
        <v>1</v>
      </c>
      <c r="F82" s="9">
        <v>3</v>
      </c>
      <c r="G82" s="9">
        <v>1</v>
      </c>
      <c r="H82" s="9">
        <v>1</v>
      </c>
      <c r="J82" t="s">
        <v>88</v>
      </c>
    </row>
    <row r="83" spans="1:10" x14ac:dyDescent="0.25">
      <c r="A83" s="9">
        <v>82</v>
      </c>
      <c r="B83" s="9">
        <v>1</v>
      </c>
      <c r="C83" s="26">
        <v>1</v>
      </c>
      <c r="D83" s="9">
        <v>3</v>
      </c>
      <c r="E83" s="9">
        <v>1</v>
      </c>
      <c r="F83" s="9">
        <v>2</v>
      </c>
      <c r="G83" s="9">
        <v>1</v>
      </c>
      <c r="H83" s="9">
        <v>1</v>
      </c>
      <c r="J83" t="s">
        <v>88</v>
      </c>
    </row>
    <row r="84" spans="1:10" x14ac:dyDescent="0.25">
      <c r="A84" s="9">
        <v>83</v>
      </c>
      <c r="B84" s="9">
        <v>1</v>
      </c>
      <c r="C84" s="26">
        <v>1</v>
      </c>
      <c r="D84" s="9">
        <v>3</v>
      </c>
      <c r="E84" s="9">
        <v>1</v>
      </c>
      <c r="F84" s="9">
        <v>2</v>
      </c>
      <c r="G84" s="9">
        <v>1</v>
      </c>
      <c r="H84" s="9">
        <v>2</v>
      </c>
      <c r="J84" t="s">
        <v>88</v>
      </c>
    </row>
    <row r="85" spans="1:10" x14ac:dyDescent="0.25">
      <c r="A85" s="9">
        <v>84</v>
      </c>
      <c r="B85" s="9">
        <v>1</v>
      </c>
      <c r="C85" s="26">
        <v>1</v>
      </c>
      <c r="D85" s="9">
        <v>3</v>
      </c>
      <c r="E85" s="9">
        <v>1</v>
      </c>
      <c r="F85" s="9">
        <v>3</v>
      </c>
      <c r="G85" s="9">
        <v>1</v>
      </c>
      <c r="H85" s="9">
        <v>1</v>
      </c>
      <c r="J85" t="s">
        <v>88</v>
      </c>
    </row>
    <row r="86" spans="1:10" x14ac:dyDescent="0.25">
      <c r="A86" s="9">
        <v>85</v>
      </c>
      <c r="B86" s="9">
        <v>2</v>
      </c>
      <c r="C86" s="26">
        <v>3</v>
      </c>
      <c r="D86" s="9">
        <v>3</v>
      </c>
      <c r="E86" s="9">
        <v>1</v>
      </c>
      <c r="F86" s="9">
        <v>3</v>
      </c>
      <c r="G86" s="9">
        <v>1</v>
      </c>
      <c r="H86" s="9">
        <v>1</v>
      </c>
      <c r="J86" t="s">
        <v>88</v>
      </c>
    </row>
    <row r="87" spans="1:10" x14ac:dyDescent="0.25">
      <c r="A87" s="9">
        <v>86</v>
      </c>
      <c r="B87" s="9">
        <v>1</v>
      </c>
      <c r="C87" s="26">
        <v>3</v>
      </c>
      <c r="D87" s="9">
        <v>1</v>
      </c>
      <c r="E87" s="9">
        <v>2</v>
      </c>
      <c r="F87" s="9">
        <v>3</v>
      </c>
      <c r="G87" s="9">
        <v>3</v>
      </c>
      <c r="H87" s="9">
        <v>1</v>
      </c>
      <c r="J87" t="s">
        <v>118</v>
      </c>
    </row>
    <row r="88" spans="1:10" x14ac:dyDescent="0.25">
      <c r="A88" s="9">
        <v>87</v>
      </c>
      <c r="B88" s="9">
        <v>1</v>
      </c>
      <c r="C88" s="26">
        <v>3</v>
      </c>
      <c r="D88" s="9">
        <v>1</v>
      </c>
      <c r="E88" s="9">
        <v>1</v>
      </c>
      <c r="F88" s="9">
        <v>3</v>
      </c>
      <c r="G88" s="9">
        <v>2</v>
      </c>
      <c r="H88" s="9">
        <v>2</v>
      </c>
      <c r="J88" t="s">
        <v>118</v>
      </c>
    </row>
    <row r="89" spans="1:10" x14ac:dyDescent="0.25">
      <c r="A89" s="9">
        <v>88</v>
      </c>
      <c r="B89" s="9">
        <v>3</v>
      </c>
      <c r="C89" s="26">
        <v>4</v>
      </c>
      <c r="D89" s="9">
        <v>2</v>
      </c>
      <c r="E89" s="9">
        <v>1</v>
      </c>
      <c r="F89" s="9">
        <v>2</v>
      </c>
      <c r="G89" s="9">
        <v>1</v>
      </c>
      <c r="H89" s="9">
        <v>1</v>
      </c>
      <c r="J89" t="s">
        <v>118</v>
      </c>
    </row>
    <row r="90" spans="1:10" x14ac:dyDescent="0.25">
      <c r="A90" s="9">
        <v>89</v>
      </c>
      <c r="B90" s="9">
        <v>4</v>
      </c>
      <c r="C90" s="26">
        <v>3</v>
      </c>
      <c r="D90" s="9">
        <v>1</v>
      </c>
      <c r="E90" s="9">
        <v>1</v>
      </c>
      <c r="F90" s="9">
        <v>3</v>
      </c>
      <c r="G90" s="9">
        <v>4</v>
      </c>
      <c r="H90" s="9">
        <v>1</v>
      </c>
      <c r="J90" t="s">
        <v>118</v>
      </c>
    </row>
    <row r="91" spans="1:10" x14ac:dyDescent="0.25">
      <c r="A91" s="9">
        <v>90</v>
      </c>
      <c r="B91" s="9">
        <v>4</v>
      </c>
      <c r="C91" s="26">
        <v>3</v>
      </c>
      <c r="D91" s="9">
        <v>0</v>
      </c>
      <c r="E91" s="9">
        <v>1</v>
      </c>
      <c r="F91" s="9">
        <v>2</v>
      </c>
      <c r="G91" s="9">
        <v>1</v>
      </c>
      <c r="H91" s="9">
        <v>1</v>
      </c>
      <c r="J91" t="s">
        <v>118</v>
      </c>
    </row>
    <row r="92" spans="1:10" x14ac:dyDescent="0.25">
      <c r="A92" s="9">
        <v>91</v>
      </c>
      <c r="B92" s="9">
        <v>4</v>
      </c>
      <c r="C92" s="26">
        <v>4</v>
      </c>
      <c r="D92" s="9">
        <v>0</v>
      </c>
      <c r="E92" s="9">
        <v>1</v>
      </c>
      <c r="F92" s="9">
        <v>1</v>
      </c>
      <c r="G92" s="9">
        <v>1</v>
      </c>
      <c r="H92" s="9">
        <v>1</v>
      </c>
      <c r="J92" t="s">
        <v>118</v>
      </c>
    </row>
    <row r="93" spans="1:10" x14ac:dyDescent="0.25">
      <c r="A93" s="9">
        <v>92</v>
      </c>
      <c r="B93" s="9">
        <v>1</v>
      </c>
      <c r="C93" s="26">
        <v>3</v>
      </c>
      <c r="D93" s="9">
        <v>2</v>
      </c>
      <c r="E93" s="9">
        <v>1</v>
      </c>
      <c r="F93" s="9">
        <v>4</v>
      </c>
      <c r="G93" s="9">
        <v>2</v>
      </c>
      <c r="H93" s="9">
        <v>1</v>
      </c>
      <c r="J93" t="s">
        <v>118</v>
      </c>
    </row>
    <row r="94" spans="1:10" x14ac:dyDescent="0.25">
      <c r="A94" s="9">
        <v>93</v>
      </c>
      <c r="B94" s="9">
        <v>1</v>
      </c>
      <c r="C94" s="26">
        <v>3</v>
      </c>
      <c r="D94" s="9">
        <v>3</v>
      </c>
      <c r="E94" s="9">
        <v>1</v>
      </c>
      <c r="F94" s="9">
        <v>3</v>
      </c>
      <c r="G94" s="9">
        <v>2</v>
      </c>
      <c r="H94" s="9">
        <v>1</v>
      </c>
      <c r="J94" t="s">
        <v>88</v>
      </c>
    </row>
    <row r="95" spans="1:10" x14ac:dyDescent="0.25">
      <c r="A95" s="9">
        <v>94</v>
      </c>
      <c r="B95" s="9">
        <v>3</v>
      </c>
      <c r="C95" s="26">
        <v>3</v>
      </c>
      <c r="D95" s="9">
        <v>4</v>
      </c>
      <c r="E95" s="9">
        <v>4</v>
      </c>
      <c r="F95" s="9">
        <v>2</v>
      </c>
      <c r="G95" s="9">
        <v>1</v>
      </c>
      <c r="H95" s="9">
        <v>1</v>
      </c>
      <c r="J95" t="s">
        <v>41</v>
      </c>
    </row>
    <row r="96" spans="1:10" x14ac:dyDescent="0.25">
      <c r="A96" s="9">
        <v>95</v>
      </c>
      <c r="B96" s="9">
        <v>1</v>
      </c>
      <c r="C96" s="26">
        <v>1</v>
      </c>
      <c r="D96" s="9">
        <v>3</v>
      </c>
      <c r="E96" s="9">
        <v>1</v>
      </c>
      <c r="F96" s="9">
        <v>2</v>
      </c>
      <c r="G96" s="9">
        <v>1</v>
      </c>
      <c r="H96" s="9">
        <v>1</v>
      </c>
      <c r="J96" t="s">
        <v>88</v>
      </c>
    </row>
    <row r="97" spans="1:10" x14ac:dyDescent="0.25">
      <c r="A97" s="9">
        <v>96</v>
      </c>
      <c r="B97" s="9">
        <v>1</v>
      </c>
      <c r="C97" s="26">
        <v>1</v>
      </c>
      <c r="D97" s="9">
        <v>3</v>
      </c>
      <c r="E97" s="9">
        <v>1</v>
      </c>
      <c r="F97" s="9">
        <v>2</v>
      </c>
      <c r="G97" s="9">
        <v>1</v>
      </c>
      <c r="H97" s="9">
        <v>3</v>
      </c>
      <c r="J97" t="s">
        <v>88</v>
      </c>
    </row>
    <row r="98" spans="1:10" x14ac:dyDescent="0.25">
      <c r="A98" s="9">
        <v>97</v>
      </c>
      <c r="B98" s="9">
        <v>2</v>
      </c>
      <c r="C98" s="26">
        <v>2</v>
      </c>
      <c r="D98" s="9">
        <v>4</v>
      </c>
      <c r="E98" s="9">
        <v>1</v>
      </c>
      <c r="F98" s="9">
        <v>2</v>
      </c>
      <c r="G98" s="9">
        <v>1</v>
      </c>
      <c r="H98" s="9">
        <v>1</v>
      </c>
      <c r="J98" t="s">
        <v>41</v>
      </c>
    </row>
    <row r="99" spans="1:10" x14ac:dyDescent="0.25">
      <c r="A99" s="9">
        <v>98</v>
      </c>
      <c r="B99" s="9">
        <v>2</v>
      </c>
      <c r="C99" s="26">
        <v>1</v>
      </c>
      <c r="D99" s="9">
        <v>3</v>
      </c>
      <c r="E99" s="9">
        <v>1</v>
      </c>
      <c r="F99" s="9">
        <v>3</v>
      </c>
      <c r="G99" s="9">
        <v>1</v>
      </c>
      <c r="H99" s="9">
        <v>1</v>
      </c>
      <c r="J99" t="s">
        <v>88</v>
      </c>
    </row>
    <row r="100" spans="1:10" x14ac:dyDescent="0.25">
      <c r="A100" s="15">
        <v>99</v>
      </c>
      <c r="B100" s="15">
        <v>1</v>
      </c>
      <c r="C100" s="15">
        <v>1</v>
      </c>
      <c r="D100" s="15">
        <v>4</v>
      </c>
      <c r="E100" s="15">
        <v>1</v>
      </c>
      <c r="F100" s="15">
        <v>2</v>
      </c>
      <c r="G100" s="15">
        <v>1</v>
      </c>
      <c r="H100" s="15">
        <v>2</v>
      </c>
      <c r="J100" s="19" t="s">
        <v>41</v>
      </c>
    </row>
    <row r="101" spans="1:10" x14ac:dyDescent="0.25">
      <c r="A101" s="9">
        <v>100</v>
      </c>
      <c r="B101" s="9">
        <v>2</v>
      </c>
      <c r="C101" s="26">
        <v>2</v>
      </c>
      <c r="D101" s="9">
        <v>4</v>
      </c>
      <c r="E101" s="9">
        <v>1</v>
      </c>
      <c r="F101" s="9">
        <v>2</v>
      </c>
      <c r="G101" s="9">
        <v>1</v>
      </c>
      <c r="H101" s="9">
        <v>1</v>
      </c>
      <c r="J101" t="s">
        <v>41</v>
      </c>
    </row>
    <row r="102" spans="1:10" x14ac:dyDescent="0.25">
      <c r="A102" s="9">
        <v>101</v>
      </c>
      <c r="B102" s="9">
        <v>4</v>
      </c>
      <c r="C102" s="26">
        <v>1</v>
      </c>
      <c r="D102" s="9">
        <v>3</v>
      </c>
      <c r="E102" s="9">
        <v>1</v>
      </c>
      <c r="F102" s="9">
        <v>2</v>
      </c>
      <c r="G102" s="9">
        <v>1</v>
      </c>
      <c r="H102" s="9">
        <v>2</v>
      </c>
      <c r="J102" t="s">
        <v>41</v>
      </c>
    </row>
    <row r="103" spans="1:10" x14ac:dyDescent="0.25">
      <c r="A103" s="9">
        <v>102</v>
      </c>
      <c r="B103" s="9">
        <v>2</v>
      </c>
      <c r="C103" s="26">
        <v>1</v>
      </c>
      <c r="D103" s="9">
        <v>0</v>
      </c>
      <c r="E103" s="9">
        <v>1</v>
      </c>
      <c r="F103" s="9">
        <v>0</v>
      </c>
      <c r="G103" s="9">
        <v>1</v>
      </c>
      <c r="H103" s="9">
        <v>2</v>
      </c>
      <c r="J103" t="s">
        <v>41</v>
      </c>
    </row>
    <row r="104" spans="1:10" x14ac:dyDescent="0.25">
      <c r="A104" s="9">
        <v>103</v>
      </c>
      <c r="B104" s="9">
        <v>4</v>
      </c>
      <c r="C104" s="26">
        <v>1</v>
      </c>
      <c r="D104" s="9">
        <v>4</v>
      </c>
      <c r="E104" s="9">
        <v>1</v>
      </c>
      <c r="F104" s="9">
        <v>2</v>
      </c>
      <c r="G104" s="9">
        <v>1</v>
      </c>
      <c r="H104" s="9">
        <v>2</v>
      </c>
      <c r="J104" t="s">
        <v>41</v>
      </c>
    </row>
    <row r="105" spans="1:10" x14ac:dyDescent="0.25">
      <c r="A105" s="9">
        <v>104</v>
      </c>
      <c r="B105" s="9">
        <v>4</v>
      </c>
      <c r="C105" s="26">
        <v>2</v>
      </c>
      <c r="D105" s="9">
        <v>0</v>
      </c>
      <c r="E105" s="9">
        <v>1</v>
      </c>
      <c r="F105" s="9">
        <v>0</v>
      </c>
      <c r="G105" s="9">
        <v>1</v>
      </c>
      <c r="H105" s="9">
        <v>1</v>
      </c>
      <c r="J105" t="s">
        <v>41</v>
      </c>
    </row>
    <row r="106" spans="1:10" x14ac:dyDescent="0.25">
      <c r="A106" s="9">
        <v>105</v>
      </c>
      <c r="B106" s="9">
        <v>4</v>
      </c>
      <c r="C106" s="26">
        <v>1</v>
      </c>
      <c r="D106" s="9">
        <v>0</v>
      </c>
      <c r="E106" s="9">
        <v>1</v>
      </c>
      <c r="F106" s="9">
        <v>4</v>
      </c>
      <c r="G106" s="9">
        <v>1</v>
      </c>
      <c r="H106" s="9">
        <v>1</v>
      </c>
      <c r="J106" t="s">
        <v>41</v>
      </c>
    </row>
    <row r="107" spans="1:10" x14ac:dyDescent="0.25">
      <c r="A107" s="9">
        <v>106</v>
      </c>
      <c r="B107" s="9">
        <v>4</v>
      </c>
      <c r="C107" s="26">
        <v>1</v>
      </c>
      <c r="D107" s="9">
        <v>0</v>
      </c>
      <c r="E107" s="9">
        <v>1</v>
      </c>
      <c r="F107" s="9">
        <v>4</v>
      </c>
      <c r="G107" s="9">
        <v>1</v>
      </c>
      <c r="H107" s="9">
        <v>1</v>
      </c>
      <c r="J107" t="s">
        <v>41</v>
      </c>
    </row>
    <row r="108" spans="1:10" x14ac:dyDescent="0.25">
      <c r="A108" s="9">
        <v>107</v>
      </c>
      <c r="B108" s="9">
        <v>4</v>
      </c>
      <c r="C108" s="26">
        <v>1</v>
      </c>
      <c r="D108" s="9">
        <v>0</v>
      </c>
      <c r="E108" s="9">
        <v>1</v>
      </c>
      <c r="F108" s="9">
        <v>4</v>
      </c>
      <c r="G108" s="9">
        <v>4</v>
      </c>
      <c r="H108" s="9">
        <v>1</v>
      </c>
      <c r="J108" t="s">
        <v>41</v>
      </c>
    </row>
    <row r="109" spans="1:10" x14ac:dyDescent="0.25">
      <c r="A109" s="9">
        <v>108</v>
      </c>
      <c r="B109" s="9">
        <v>3</v>
      </c>
      <c r="C109" s="26">
        <v>2</v>
      </c>
      <c r="D109" s="9">
        <v>4</v>
      </c>
      <c r="E109" s="9">
        <v>1</v>
      </c>
      <c r="F109" s="9">
        <v>1</v>
      </c>
      <c r="G109" s="9">
        <v>4</v>
      </c>
      <c r="H109" s="9">
        <v>1</v>
      </c>
      <c r="J109" t="s">
        <v>41</v>
      </c>
    </row>
    <row r="110" spans="1:10" x14ac:dyDescent="0.25">
      <c r="A110" s="9">
        <v>109</v>
      </c>
      <c r="B110" s="9">
        <v>1</v>
      </c>
      <c r="C110" s="9">
        <v>3</v>
      </c>
      <c r="D110" s="9">
        <v>0</v>
      </c>
      <c r="E110" s="9">
        <v>1</v>
      </c>
      <c r="F110" s="9">
        <v>2</v>
      </c>
      <c r="G110" s="9">
        <v>2</v>
      </c>
      <c r="H110" s="9">
        <v>1</v>
      </c>
      <c r="J110" t="s">
        <v>88</v>
      </c>
    </row>
    <row r="111" spans="1:10" x14ac:dyDescent="0.25">
      <c r="A111" s="9">
        <v>110</v>
      </c>
      <c r="B111" s="9">
        <v>1</v>
      </c>
      <c r="C111" s="9">
        <v>2</v>
      </c>
      <c r="D111" s="9">
        <v>3</v>
      </c>
      <c r="E111" s="9">
        <v>1</v>
      </c>
      <c r="F111" s="9">
        <v>2</v>
      </c>
      <c r="G111" s="9">
        <v>2</v>
      </c>
      <c r="H111" s="9">
        <v>2</v>
      </c>
      <c r="J111" t="s">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1"/>
  <sheetViews>
    <sheetView workbookViewId="0">
      <selection activeCell="E27" sqref="E27"/>
    </sheetView>
  </sheetViews>
  <sheetFormatPr defaultRowHeight="15" x14ac:dyDescent="0.25"/>
  <cols>
    <col min="1" max="1" width="12.42578125" style="9" customWidth="1"/>
    <col min="2" max="3" width="16.85546875" style="9" customWidth="1"/>
    <col min="4" max="4" width="21.42578125" customWidth="1"/>
  </cols>
  <sheetData>
    <row r="1" spans="1:4" x14ac:dyDescent="0.25">
      <c r="A1" s="1" t="s">
        <v>0</v>
      </c>
      <c r="B1" s="1" t="s">
        <v>37</v>
      </c>
      <c r="C1" s="1"/>
      <c r="D1" s="3" t="s">
        <v>2</v>
      </c>
    </row>
    <row r="2" spans="1:4" x14ac:dyDescent="0.25">
      <c r="A2" s="9">
        <v>1</v>
      </c>
      <c r="B2" s="27">
        <v>1536</v>
      </c>
      <c r="D2" t="s">
        <v>41</v>
      </c>
    </row>
    <row r="3" spans="1:4" x14ac:dyDescent="0.25">
      <c r="A3" s="9">
        <v>2</v>
      </c>
      <c r="B3" s="27">
        <v>0</v>
      </c>
      <c r="D3" t="s">
        <v>41</v>
      </c>
    </row>
    <row r="4" spans="1:4" x14ac:dyDescent="0.25">
      <c r="A4" s="9">
        <v>3</v>
      </c>
      <c r="B4" s="27">
        <v>6</v>
      </c>
      <c r="D4" t="s">
        <v>41</v>
      </c>
    </row>
    <row r="5" spans="1:4" x14ac:dyDescent="0.25">
      <c r="A5" s="9">
        <v>4</v>
      </c>
      <c r="B5" s="27">
        <v>0</v>
      </c>
      <c r="D5" t="s">
        <v>41</v>
      </c>
    </row>
    <row r="6" spans="1:4" x14ac:dyDescent="0.25">
      <c r="A6" s="15">
        <v>5</v>
      </c>
      <c r="B6" s="27">
        <v>0</v>
      </c>
      <c r="D6" s="19" t="s">
        <v>41</v>
      </c>
    </row>
    <row r="7" spans="1:4" x14ac:dyDescent="0.25">
      <c r="A7" s="9">
        <v>6</v>
      </c>
      <c r="B7" s="27">
        <v>81</v>
      </c>
      <c r="D7" t="s">
        <v>88</v>
      </c>
    </row>
    <row r="8" spans="1:4" x14ac:dyDescent="0.25">
      <c r="A8" s="9">
        <v>7</v>
      </c>
      <c r="B8" s="27">
        <v>36</v>
      </c>
      <c r="D8" t="s">
        <v>88</v>
      </c>
    </row>
    <row r="9" spans="1:4" x14ac:dyDescent="0.25">
      <c r="A9" s="9">
        <v>8</v>
      </c>
      <c r="B9" s="27">
        <v>48</v>
      </c>
      <c r="D9" t="s">
        <v>88</v>
      </c>
    </row>
    <row r="10" spans="1:4" x14ac:dyDescent="0.25">
      <c r="A10" s="9">
        <v>9</v>
      </c>
      <c r="B10" s="27">
        <v>36</v>
      </c>
      <c r="D10" t="s">
        <v>88</v>
      </c>
    </row>
    <row r="11" spans="1:4" x14ac:dyDescent="0.25">
      <c r="A11" s="9">
        <v>10</v>
      </c>
      <c r="B11" s="27">
        <v>16</v>
      </c>
      <c r="D11" t="s">
        <v>88</v>
      </c>
    </row>
    <row r="12" spans="1:4" x14ac:dyDescent="0.25">
      <c r="A12" s="9">
        <v>11</v>
      </c>
      <c r="B12" s="27">
        <v>72</v>
      </c>
      <c r="D12" t="s">
        <v>118</v>
      </c>
    </row>
    <row r="13" spans="1:4" x14ac:dyDescent="0.25">
      <c r="A13" s="9">
        <v>12</v>
      </c>
      <c r="B13" s="27">
        <v>36</v>
      </c>
      <c r="D13" t="s">
        <v>88</v>
      </c>
    </row>
    <row r="14" spans="1:4" x14ac:dyDescent="0.25">
      <c r="A14" s="9">
        <v>13</v>
      </c>
      <c r="B14" s="27">
        <v>48</v>
      </c>
      <c r="D14" t="s">
        <v>118</v>
      </c>
    </row>
    <row r="15" spans="1:4" x14ac:dyDescent="0.25">
      <c r="A15" s="9">
        <v>14</v>
      </c>
      <c r="B15" s="27">
        <v>12</v>
      </c>
      <c r="D15" t="s">
        <v>88</v>
      </c>
    </row>
    <row r="16" spans="1:4" x14ac:dyDescent="0.25">
      <c r="A16" s="9">
        <v>15</v>
      </c>
      <c r="B16" s="27">
        <v>0</v>
      </c>
      <c r="D16" t="s">
        <v>118</v>
      </c>
    </row>
    <row r="17" spans="1:4" x14ac:dyDescent="0.25">
      <c r="A17" s="15">
        <v>16</v>
      </c>
      <c r="B17" s="28">
        <v>0</v>
      </c>
      <c r="D17" s="19" t="s">
        <v>118</v>
      </c>
    </row>
    <row r="18" spans="1:4" x14ac:dyDescent="0.25">
      <c r="A18" s="9">
        <v>17</v>
      </c>
      <c r="B18" s="27">
        <v>24</v>
      </c>
      <c r="D18" t="s">
        <v>88</v>
      </c>
    </row>
    <row r="19" spans="1:4" x14ac:dyDescent="0.25">
      <c r="A19" s="9">
        <v>18</v>
      </c>
      <c r="B19" s="27">
        <v>64</v>
      </c>
      <c r="D19" t="s">
        <v>118</v>
      </c>
    </row>
    <row r="20" spans="1:4" x14ac:dyDescent="0.25">
      <c r="A20" s="9">
        <v>19</v>
      </c>
      <c r="B20" s="27">
        <v>18</v>
      </c>
      <c r="D20" t="s">
        <v>88</v>
      </c>
    </row>
    <row r="21" spans="1:4" x14ac:dyDescent="0.25">
      <c r="A21" s="9">
        <v>20</v>
      </c>
      <c r="B21" s="27">
        <v>0</v>
      </c>
      <c r="D21" t="s">
        <v>118</v>
      </c>
    </row>
    <row r="22" spans="1:4" x14ac:dyDescent="0.25">
      <c r="A22" s="9">
        <v>21</v>
      </c>
      <c r="B22" s="27">
        <v>0</v>
      </c>
      <c r="D22" t="s">
        <v>118</v>
      </c>
    </row>
    <row r="23" spans="1:4" x14ac:dyDescent="0.25">
      <c r="A23" s="9">
        <v>22</v>
      </c>
      <c r="B23" s="27">
        <v>36</v>
      </c>
      <c r="D23" t="s">
        <v>88</v>
      </c>
    </row>
    <row r="24" spans="1:4" x14ac:dyDescent="0.25">
      <c r="A24" s="9">
        <v>23</v>
      </c>
      <c r="B24" s="27">
        <v>72</v>
      </c>
      <c r="D24" t="s">
        <v>88</v>
      </c>
    </row>
    <row r="25" spans="1:4" x14ac:dyDescent="0.25">
      <c r="A25" s="9">
        <v>24</v>
      </c>
      <c r="B25" s="27">
        <v>96</v>
      </c>
      <c r="D25" t="s">
        <v>118</v>
      </c>
    </row>
    <row r="26" spans="1:4" x14ac:dyDescent="0.25">
      <c r="A26" s="9">
        <v>25</v>
      </c>
      <c r="B26" s="27">
        <v>648</v>
      </c>
      <c r="D26" t="s">
        <v>118</v>
      </c>
    </row>
    <row r="27" spans="1:4" x14ac:dyDescent="0.25">
      <c r="A27" s="9">
        <v>26</v>
      </c>
      <c r="B27" s="27">
        <v>0</v>
      </c>
      <c r="D27" t="s">
        <v>118</v>
      </c>
    </row>
    <row r="28" spans="1:4" x14ac:dyDescent="0.25">
      <c r="A28" s="9">
        <v>27</v>
      </c>
      <c r="B28" s="27">
        <v>12</v>
      </c>
      <c r="D28" t="s">
        <v>88</v>
      </c>
    </row>
    <row r="29" spans="1:4" x14ac:dyDescent="0.25">
      <c r="A29" s="9">
        <v>28</v>
      </c>
      <c r="B29" s="27">
        <v>6</v>
      </c>
      <c r="D29" t="s">
        <v>88</v>
      </c>
    </row>
    <row r="30" spans="1:4" x14ac:dyDescent="0.25">
      <c r="A30" s="9">
        <v>29</v>
      </c>
      <c r="B30" s="27">
        <v>24</v>
      </c>
      <c r="D30" t="s">
        <v>88</v>
      </c>
    </row>
    <row r="31" spans="1:4" x14ac:dyDescent="0.25">
      <c r="A31" s="9">
        <v>30</v>
      </c>
      <c r="B31" s="27">
        <v>72</v>
      </c>
      <c r="D31" t="s">
        <v>88</v>
      </c>
    </row>
    <row r="32" spans="1:4" x14ac:dyDescent="0.25">
      <c r="A32" s="9">
        <v>31</v>
      </c>
      <c r="B32" s="27">
        <v>24</v>
      </c>
      <c r="D32" t="s">
        <v>88</v>
      </c>
    </row>
    <row r="33" spans="1:4" x14ac:dyDescent="0.25">
      <c r="A33" s="9">
        <v>32</v>
      </c>
      <c r="B33" s="27">
        <v>54</v>
      </c>
      <c r="D33" t="s">
        <v>88</v>
      </c>
    </row>
    <row r="34" spans="1:4" x14ac:dyDescent="0.25">
      <c r="A34" s="9">
        <v>33</v>
      </c>
      <c r="B34" s="27">
        <v>12</v>
      </c>
      <c r="D34" t="s">
        <v>88</v>
      </c>
    </row>
    <row r="35" spans="1:4" x14ac:dyDescent="0.25">
      <c r="A35" s="9">
        <v>34</v>
      </c>
      <c r="B35" s="27">
        <v>32</v>
      </c>
      <c r="D35" t="s">
        <v>118</v>
      </c>
    </row>
    <row r="36" spans="1:4" x14ac:dyDescent="0.25">
      <c r="A36" s="9">
        <v>35</v>
      </c>
      <c r="B36" s="27">
        <v>0</v>
      </c>
      <c r="D36" t="s">
        <v>118</v>
      </c>
    </row>
    <row r="37" spans="1:4" x14ac:dyDescent="0.25">
      <c r="A37" s="9">
        <v>36</v>
      </c>
      <c r="B37" s="27">
        <v>54</v>
      </c>
      <c r="D37" t="s">
        <v>118</v>
      </c>
    </row>
    <row r="38" spans="1:4" x14ac:dyDescent="0.25">
      <c r="A38" s="9">
        <v>37</v>
      </c>
      <c r="B38" s="27">
        <v>24</v>
      </c>
      <c r="D38" t="s">
        <v>88</v>
      </c>
    </row>
    <row r="39" spans="1:4" x14ac:dyDescent="0.25">
      <c r="A39" s="9">
        <v>38</v>
      </c>
      <c r="B39" s="27">
        <v>18</v>
      </c>
      <c r="D39" t="s">
        <v>88</v>
      </c>
    </row>
    <row r="40" spans="1:4" x14ac:dyDescent="0.25">
      <c r="A40" s="9">
        <v>39</v>
      </c>
      <c r="B40" s="27">
        <v>12</v>
      </c>
      <c r="D40" t="s">
        <v>88</v>
      </c>
    </row>
    <row r="41" spans="1:4" x14ac:dyDescent="0.25">
      <c r="A41" s="9">
        <v>40</v>
      </c>
      <c r="B41" s="27">
        <v>192</v>
      </c>
      <c r="D41" t="s">
        <v>118</v>
      </c>
    </row>
    <row r="42" spans="1:4" x14ac:dyDescent="0.25">
      <c r="A42" s="9">
        <v>41</v>
      </c>
      <c r="B42" s="27">
        <v>36</v>
      </c>
      <c r="D42" t="s">
        <v>118</v>
      </c>
    </row>
    <row r="43" spans="1:4" x14ac:dyDescent="0.25">
      <c r="A43" s="9">
        <v>42</v>
      </c>
      <c r="B43" s="27">
        <v>36</v>
      </c>
      <c r="D43" t="s">
        <v>88</v>
      </c>
    </row>
    <row r="44" spans="1:4" x14ac:dyDescent="0.25">
      <c r="A44" s="9">
        <v>43</v>
      </c>
      <c r="B44" s="27">
        <v>36</v>
      </c>
      <c r="D44" t="s">
        <v>88</v>
      </c>
    </row>
    <row r="45" spans="1:4" x14ac:dyDescent="0.25">
      <c r="A45" s="9">
        <v>44</v>
      </c>
      <c r="B45" s="27">
        <v>12</v>
      </c>
      <c r="D45" t="s">
        <v>88</v>
      </c>
    </row>
    <row r="46" spans="1:4" x14ac:dyDescent="0.25">
      <c r="A46" s="9">
        <v>45</v>
      </c>
      <c r="B46" s="27">
        <v>6</v>
      </c>
      <c r="D46" t="s">
        <v>88</v>
      </c>
    </row>
    <row r="47" spans="1:4" x14ac:dyDescent="0.25">
      <c r="A47" s="9">
        <v>46</v>
      </c>
      <c r="B47" s="27">
        <v>4</v>
      </c>
      <c r="D47" t="s">
        <v>88</v>
      </c>
    </row>
    <row r="48" spans="1:4" x14ac:dyDescent="0.25">
      <c r="A48" s="15">
        <v>47</v>
      </c>
      <c r="B48" s="28">
        <v>0</v>
      </c>
      <c r="D48" s="19" t="s">
        <v>88</v>
      </c>
    </row>
    <row r="49" spans="1:4" x14ac:dyDescent="0.25">
      <c r="A49" s="9">
        <v>48</v>
      </c>
      <c r="B49" s="27">
        <v>36</v>
      </c>
      <c r="D49" t="s">
        <v>88</v>
      </c>
    </row>
    <row r="50" spans="1:4" x14ac:dyDescent="0.25">
      <c r="A50" s="9">
        <v>49</v>
      </c>
      <c r="B50" s="27">
        <v>9</v>
      </c>
      <c r="D50" t="s">
        <v>88</v>
      </c>
    </row>
    <row r="51" spans="1:4" x14ac:dyDescent="0.25">
      <c r="A51" s="9">
        <v>50</v>
      </c>
      <c r="B51" s="27">
        <v>18</v>
      </c>
      <c r="D51" t="s">
        <v>88</v>
      </c>
    </row>
    <row r="52" spans="1:4" x14ac:dyDescent="0.25">
      <c r="A52" s="9">
        <v>51</v>
      </c>
      <c r="B52" s="27">
        <v>24</v>
      </c>
      <c r="D52" t="s">
        <v>88</v>
      </c>
    </row>
    <row r="53" spans="1:4" x14ac:dyDescent="0.25">
      <c r="A53" s="9">
        <v>52</v>
      </c>
      <c r="B53" s="27">
        <v>36</v>
      </c>
      <c r="D53" t="s">
        <v>118</v>
      </c>
    </row>
    <row r="54" spans="1:4" x14ac:dyDescent="0.25">
      <c r="A54" s="9">
        <v>53</v>
      </c>
      <c r="B54" s="27">
        <v>8</v>
      </c>
      <c r="D54" t="s">
        <v>118</v>
      </c>
    </row>
    <row r="55" spans="1:4" x14ac:dyDescent="0.25">
      <c r="A55" s="9">
        <v>54</v>
      </c>
      <c r="B55" s="27">
        <v>192</v>
      </c>
      <c r="D55" t="s">
        <v>118</v>
      </c>
    </row>
    <row r="56" spans="1:4" x14ac:dyDescent="0.25">
      <c r="A56" s="9">
        <v>55</v>
      </c>
      <c r="B56" s="27">
        <v>0</v>
      </c>
      <c r="D56" t="s">
        <v>118</v>
      </c>
    </row>
    <row r="57" spans="1:4" x14ac:dyDescent="0.25">
      <c r="A57" s="9">
        <v>56</v>
      </c>
      <c r="B57" s="27">
        <v>36</v>
      </c>
      <c r="D57" t="s">
        <v>118</v>
      </c>
    </row>
    <row r="58" spans="1:4" x14ac:dyDescent="0.25">
      <c r="A58" s="9">
        <v>57</v>
      </c>
      <c r="B58" s="27">
        <v>256</v>
      </c>
      <c r="D58" t="s">
        <v>118</v>
      </c>
    </row>
    <row r="59" spans="1:4" x14ac:dyDescent="0.25">
      <c r="A59" s="9">
        <v>58</v>
      </c>
      <c r="B59" s="27">
        <v>96</v>
      </c>
      <c r="D59" t="s">
        <v>118</v>
      </c>
    </row>
    <row r="60" spans="1:4" x14ac:dyDescent="0.25">
      <c r="A60" s="9">
        <v>59</v>
      </c>
      <c r="B60" s="27">
        <v>18</v>
      </c>
      <c r="D60" t="s">
        <v>118</v>
      </c>
    </row>
    <row r="61" spans="1:4" x14ac:dyDescent="0.25">
      <c r="A61" s="9">
        <v>60</v>
      </c>
      <c r="B61" s="27">
        <v>48</v>
      </c>
      <c r="D61" t="s">
        <v>118</v>
      </c>
    </row>
    <row r="62" spans="1:4" x14ac:dyDescent="0.25">
      <c r="A62" s="9">
        <v>61</v>
      </c>
      <c r="B62" s="27">
        <v>96</v>
      </c>
      <c r="D62" t="s">
        <v>41</v>
      </c>
    </row>
    <row r="63" spans="1:4" x14ac:dyDescent="0.25">
      <c r="A63" s="9">
        <v>62</v>
      </c>
      <c r="B63" s="27">
        <v>96</v>
      </c>
      <c r="D63" t="s">
        <v>88</v>
      </c>
    </row>
    <row r="64" spans="1:4" x14ac:dyDescent="0.25">
      <c r="A64" s="9">
        <v>63</v>
      </c>
      <c r="B64" s="27">
        <v>0</v>
      </c>
      <c r="D64" t="s">
        <v>88</v>
      </c>
    </row>
    <row r="65" spans="1:4" x14ac:dyDescent="0.25">
      <c r="A65" s="9">
        <v>64</v>
      </c>
      <c r="B65" s="27">
        <v>24</v>
      </c>
      <c r="D65" t="s">
        <v>88</v>
      </c>
    </row>
    <row r="66" spans="1:4" x14ac:dyDescent="0.25">
      <c r="A66" s="9">
        <v>65</v>
      </c>
      <c r="B66" s="27">
        <v>0</v>
      </c>
      <c r="D66" t="s">
        <v>88</v>
      </c>
    </row>
    <row r="67" spans="1:4" x14ac:dyDescent="0.25">
      <c r="A67" s="9">
        <v>66</v>
      </c>
      <c r="B67" s="27">
        <v>12</v>
      </c>
      <c r="D67" t="s">
        <v>88</v>
      </c>
    </row>
    <row r="68" spans="1:4" x14ac:dyDescent="0.25">
      <c r="A68" s="9">
        <v>67</v>
      </c>
      <c r="B68" s="27">
        <v>0</v>
      </c>
      <c r="D68" t="s">
        <v>118</v>
      </c>
    </row>
    <row r="69" spans="1:4" x14ac:dyDescent="0.25">
      <c r="A69" s="9">
        <v>68</v>
      </c>
      <c r="B69" s="27">
        <v>36</v>
      </c>
      <c r="D69" t="s">
        <v>88</v>
      </c>
    </row>
    <row r="70" spans="1:4" x14ac:dyDescent="0.25">
      <c r="A70" s="9">
        <v>69</v>
      </c>
      <c r="B70" s="27">
        <v>3</v>
      </c>
      <c r="D70" t="s">
        <v>88</v>
      </c>
    </row>
    <row r="71" spans="1:4" x14ac:dyDescent="0.25">
      <c r="A71" s="9">
        <v>70</v>
      </c>
      <c r="B71" s="27">
        <v>6</v>
      </c>
      <c r="D71" t="s">
        <v>88</v>
      </c>
    </row>
    <row r="72" spans="1:4" x14ac:dyDescent="0.25">
      <c r="A72" s="9">
        <v>71</v>
      </c>
      <c r="B72" s="27">
        <v>6</v>
      </c>
      <c r="D72" t="s">
        <v>88</v>
      </c>
    </row>
    <row r="73" spans="1:4" x14ac:dyDescent="0.25">
      <c r="A73" s="9">
        <v>72</v>
      </c>
      <c r="B73" s="27">
        <v>6</v>
      </c>
      <c r="D73" t="s">
        <v>88</v>
      </c>
    </row>
    <row r="74" spans="1:4" x14ac:dyDescent="0.25">
      <c r="A74" s="9">
        <v>73</v>
      </c>
      <c r="B74" s="27">
        <v>192</v>
      </c>
      <c r="D74" t="s">
        <v>118</v>
      </c>
    </row>
    <row r="75" spans="1:4" x14ac:dyDescent="0.25">
      <c r="A75" s="9">
        <v>74</v>
      </c>
      <c r="B75" s="27">
        <v>576</v>
      </c>
      <c r="D75" t="s">
        <v>118</v>
      </c>
    </row>
    <row r="76" spans="1:4" x14ac:dyDescent="0.25">
      <c r="A76" s="9">
        <v>75</v>
      </c>
      <c r="B76" s="27">
        <v>96</v>
      </c>
      <c r="D76" t="s">
        <v>41</v>
      </c>
    </row>
    <row r="77" spans="1:4" x14ac:dyDescent="0.25">
      <c r="A77" s="9">
        <v>76</v>
      </c>
      <c r="B77" s="27">
        <v>192</v>
      </c>
      <c r="D77" t="s">
        <v>118</v>
      </c>
    </row>
    <row r="78" spans="1:4" x14ac:dyDescent="0.25">
      <c r="A78" s="9">
        <v>77</v>
      </c>
      <c r="B78" s="27">
        <v>0</v>
      </c>
      <c r="D78" t="s">
        <v>41</v>
      </c>
    </row>
    <row r="79" spans="1:4" x14ac:dyDescent="0.25">
      <c r="A79" s="9">
        <v>78</v>
      </c>
      <c r="B79" s="27">
        <v>18</v>
      </c>
      <c r="D79" t="s">
        <v>88</v>
      </c>
    </row>
    <row r="80" spans="1:4" x14ac:dyDescent="0.25">
      <c r="A80" s="9">
        <v>79</v>
      </c>
      <c r="B80" s="27">
        <v>12</v>
      </c>
      <c r="D80" t="s">
        <v>88</v>
      </c>
    </row>
    <row r="81" spans="1:4" x14ac:dyDescent="0.25">
      <c r="A81" s="9">
        <v>80</v>
      </c>
      <c r="B81" s="27">
        <v>6</v>
      </c>
      <c r="D81" t="s">
        <v>88</v>
      </c>
    </row>
    <row r="82" spans="1:4" x14ac:dyDescent="0.25">
      <c r="A82" s="9">
        <v>81</v>
      </c>
      <c r="B82" s="27">
        <v>6</v>
      </c>
      <c r="D82" t="s">
        <v>88</v>
      </c>
    </row>
    <row r="83" spans="1:4" x14ac:dyDescent="0.25">
      <c r="A83" s="9">
        <v>82</v>
      </c>
      <c r="B83" s="27">
        <v>6</v>
      </c>
      <c r="D83" t="s">
        <v>88</v>
      </c>
    </row>
    <row r="84" spans="1:4" x14ac:dyDescent="0.25">
      <c r="A84" s="9">
        <v>83</v>
      </c>
      <c r="B84" s="27">
        <v>12</v>
      </c>
      <c r="D84" t="s">
        <v>88</v>
      </c>
    </row>
    <row r="85" spans="1:4" x14ac:dyDescent="0.25">
      <c r="A85" s="9">
        <v>84</v>
      </c>
      <c r="B85" s="27">
        <v>9</v>
      </c>
      <c r="D85" t="s">
        <v>88</v>
      </c>
    </row>
    <row r="86" spans="1:4" x14ac:dyDescent="0.25">
      <c r="A86" s="9">
        <v>85</v>
      </c>
      <c r="B86" s="27">
        <v>54</v>
      </c>
      <c r="D86" t="s">
        <v>88</v>
      </c>
    </row>
    <row r="87" spans="1:4" x14ac:dyDescent="0.25">
      <c r="A87" s="9">
        <v>86</v>
      </c>
      <c r="B87" s="27">
        <v>54</v>
      </c>
      <c r="D87" t="s">
        <v>118</v>
      </c>
    </row>
    <row r="88" spans="1:4" x14ac:dyDescent="0.25">
      <c r="A88" s="9">
        <v>87</v>
      </c>
      <c r="B88" s="27">
        <v>36</v>
      </c>
      <c r="D88" t="s">
        <v>118</v>
      </c>
    </row>
    <row r="89" spans="1:4" x14ac:dyDescent="0.25">
      <c r="A89" s="9">
        <v>88</v>
      </c>
      <c r="B89" s="27">
        <v>48</v>
      </c>
      <c r="D89" t="s">
        <v>118</v>
      </c>
    </row>
    <row r="90" spans="1:4" x14ac:dyDescent="0.25">
      <c r="A90" s="9">
        <v>89</v>
      </c>
      <c r="B90" s="27">
        <v>144</v>
      </c>
      <c r="D90" t="s">
        <v>118</v>
      </c>
    </row>
    <row r="91" spans="1:4" x14ac:dyDescent="0.25">
      <c r="A91" s="9">
        <v>90</v>
      </c>
      <c r="B91" s="27">
        <v>0</v>
      </c>
      <c r="D91" t="s">
        <v>118</v>
      </c>
    </row>
    <row r="92" spans="1:4" x14ac:dyDescent="0.25">
      <c r="A92" s="9">
        <v>91</v>
      </c>
      <c r="B92" s="27">
        <v>0</v>
      </c>
      <c r="D92" t="s">
        <v>118</v>
      </c>
    </row>
    <row r="93" spans="1:4" x14ac:dyDescent="0.25">
      <c r="A93" s="9">
        <v>92</v>
      </c>
      <c r="B93" s="27">
        <v>48</v>
      </c>
      <c r="D93" t="s">
        <v>118</v>
      </c>
    </row>
    <row r="94" spans="1:4" x14ac:dyDescent="0.25">
      <c r="A94" s="9">
        <v>93</v>
      </c>
      <c r="B94" s="27">
        <v>54</v>
      </c>
      <c r="D94" t="s">
        <v>88</v>
      </c>
    </row>
    <row r="95" spans="1:4" x14ac:dyDescent="0.25">
      <c r="A95" s="9">
        <v>94</v>
      </c>
      <c r="B95" s="27">
        <v>288</v>
      </c>
      <c r="D95" t="s">
        <v>41</v>
      </c>
    </row>
    <row r="96" spans="1:4" x14ac:dyDescent="0.25">
      <c r="A96" s="9">
        <v>95</v>
      </c>
      <c r="B96" s="27">
        <v>6</v>
      </c>
      <c r="D96" t="s">
        <v>88</v>
      </c>
    </row>
    <row r="97" spans="1:4" x14ac:dyDescent="0.25">
      <c r="A97" s="9">
        <v>96</v>
      </c>
      <c r="B97" s="27">
        <v>18</v>
      </c>
      <c r="D97" t="s">
        <v>88</v>
      </c>
    </row>
    <row r="98" spans="1:4" x14ac:dyDescent="0.25">
      <c r="A98" s="9">
        <v>97</v>
      </c>
      <c r="B98" s="27">
        <v>32</v>
      </c>
      <c r="D98" t="s">
        <v>41</v>
      </c>
    </row>
    <row r="99" spans="1:4" x14ac:dyDescent="0.25">
      <c r="A99" s="9">
        <v>98</v>
      </c>
      <c r="B99" s="27">
        <v>18</v>
      </c>
      <c r="D99" t="s">
        <v>88</v>
      </c>
    </row>
    <row r="100" spans="1:4" x14ac:dyDescent="0.25">
      <c r="A100" s="15">
        <v>99</v>
      </c>
      <c r="B100" s="27">
        <v>16</v>
      </c>
      <c r="D100" s="19" t="s">
        <v>41</v>
      </c>
    </row>
    <row r="101" spans="1:4" x14ac:dyDescent="0.25">
      <c r="A101" s="9">
        <v>100</v>
      </c>
      <c r="B101" s="27">
        <v>32</v>
      </c>
      <c r="D101" t="s">
        <v>41</v>
      </c>
    </row>
    <row r="102" spans="1:4" x14ac:dyDescent="0.25">
      <c r="A102" s="9">
        <v>101</v>
      </c>
      <c r="B102" s="27">
        <v>48</v>
      </c>
      <c r="D102" t="s">
        <v>41</v>
      </c>
    </row>
    <row r="103" spans="1:4" x14ac:dyDescent="0.25">
      <c r="A103" s="9">
        <v>102</v>
      </c>
      <c r="B103" s="27">
        <v>0</v>
      </c>
      <c r="D103" t="s">
        <v>41</v>
      </c>
    </row>
    <row r="104" spans="1:4" x14ac:dyDescent="0.25">
      <c r="A104" s="9">
        <v>103</v>
      </c>
      <c r="B104" s="27">
        <v>64</v>
      </c>
      <c r="D104" t="s">
        <v>41</v>
      </c>
    </row>
    <row r="105" spans="1:4" x14ac:dyDescent="0.25">
      <c r="A105" s="9">
        <v>104</v>
      </c>
      <c r="B105" s="27">
        <v>0</v>
      </c>
      <c r="D105" t="s">
        <v>41</v>
      </c>
    </row>
    <row r="106" spans="1:4" x14ac:dyDescent="0.25">
      <c r="A106" s="9">
        <v>105</v>
      </c>
      <c r="B106" s="27">
        <v>0</v>
      </c>
      <c r="D106" t="s">
        <v>41</v>
      </c>
    </row>
    <row r="107" spans="1:4" x14ac:dyDescent="0.25">
      <c r="A107" s="9">
        <v>106</v>
      </c>
      <c r="B107" s="27">
        <v>0</v>
      </c>
      <c r="D107" t="s">
        <v>41</v>
      </c>
    </row>
    <row r="108" spans="1:4" x14ac:dyDescent="0.25">
      <c r="A108" s="9">
        <v>107</v>
      </c>
      <c r="B108" s="27">
        <v>0</v>
      </c>
      <c r="D108" t="s">
        <v>41</v>
      </c>
    </row>
    <row r="109" spans="1:4" x14ac:dyDescent="0.25">
      <c r="A109" s="9">
        <v>108</v>
      </c>
      <c r="B109" s="27">
        <v>96</v>
      </c>
      <c r="D109" t="s">
        <v>41</v>
      </c>
    </row>
    <row r="110" spans="1:4" x14ac:dyDescent="0.25">
      <c r="A110" s="9">
        <v>109</v>
      </c>
      <c r="B110" s="9">
        <v>0</v>
      </c>
      <c r="D110" t="s">
        <v>88</v>
      </c>
    </row>
    <row r="111" spans="1:4" x14ac:dyDescent="0.25">
      <c r="A111" s="9">
        <v>110</v>
      </c>
      <c r="B111" s="9">
        <v>48</v>
      </c>
      <c r="D111"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1"/>
  <sheetViews>
    <sheetView topLeftCell="C1" workbookViewId="0">
      <selection activeCell="K14" sqref="K14"/>
    </sheetView>
  </sheetViews>
  <sheetFormatPr defaultRowHeight="15" x14ac:dyDescent="0.25"/>
  <cols>
    <col min="1" max="1" width="13.7109375" bestFit="1" customWidth="1"/>
    <col min="2" max="2" width="16.7109375" bestFit="1" customWidth="1"/>
    <col min="5" max="5" width="12.42578125" style="9" customWidth="1"/>
    <col min="6" max="6" width="11" style="9" customWidth="1"/>
    <col min="7" max="7" width="10.42578125" style="9" customWidth="1"/>
    <col min="8" max="8" width="16" style="9" customWidth="1"/>
    <col min="9" max="9" width="14.140625" style="9" customWidth="1"/>
    <col min="10" max="10" width="12.5703125" style="9" customWidth="1"/>
    <col min="11" max="11" width="14.28515625" style="9" customWidth="1"/>
    <col min="12" max="12" width="17" style="9" customWidth="1"/>
  </cols>
  <sheetData>
    <row r="1" spans="1:12" x14ac:dyDescent="0.25">
      <c r="A1" t="s">
        <v>467</v>
      </c>
      <c r="B1" t="s">
        <v>468</v>
      </c>
      <c r="D1" t="s">
        <v>466</v>
      </c>
      <c r="E1" s="1" t="s">
        <v>0</v>
      </c>
      <c r="F1" s="1" t="s">
        <v>4</v>
      </c>
      <c r="G1" s="1" t="s">
        <v>6</v>
      </c>
      <c r="H1" s="1" t="s">
        <v>20</v>
      </c>
      <c r="I1" s="1" t="s">
        <v>23</v>
      </c>
      <c r="J1" s="1" t="s">
        <v>25</v>
      </c>
      <c r="K1" s="1" t="s">
        <v>33</v>
      </c>
      <c r="L1" s="1" t="s">
        <v>34</v>
      </c>
    </row>
    <row r="2" spans="1:12" x14ac:dyDescent="0.25">
      <c r="A2" t="s">
        <v>4</v>
      </c>
      <c r="B2">
        <v>-0.41099999999999998</v>
      </c>
      <c r="D2">
        <f>+(F2*$B$2)+(G2*$B$3)+(H2*$B$4)+(I2*$B$5)+(J2*$B$6)+(K2*$B$7)+(L2*$B$8)</f>
        <v>0.83899999999999997</v>
      </c>
      <c r="E2" s="9">
        <v>1</v>
      </c>
      <c r="F2" s="9">
        <v>3</v>
      </c>
      <c r="G2" s="26">
        <v>2</v>
      </c>
      <c r="H2" s="9">
        <v>4</v>
      </c>
      <c r="I2" s="9">
        <v>4</v>
      </c>
      <c r="J2" s="9">
        <v>4</v>
      </c>
      <c r="K2" s="9">
        <v>4</v>
      </c>
      <c r="L2" s="9">
        <v>1</v>
      </c>
    </row>
    <row r="3" spans="1:12" x14ac:dyDescent="0.25">
      <c r="A3" t="s">
        <v>6</v>
      </c>
      <c r="B3">
        <v>-0.41</v>
      </c>
      <c r="D3">
        <f t="shared" ref="D3:D33" si="0">+(F3*$B$2)+(G3*$B$3)+(H3*$B$4)+(I3*$B$5)+(J3*$B$6)+(K3*$B$7)+(L3*$B$8)</f>
        <v>-0.79200000000000004</v>
      </c>
      <c r="E3" s="9">
        <v>2</v>
      </c>
      <c r="F3" s="9">
        <v>2</v>
      </c>
      <c r="G3" s="26">
        <v>1</v>
      </c>
      <c r="H3" s="9">
        <v>0</v>
      </c>
      <c r="I3" s="9">
        <v>1</v>
      </c>
      <c r="J3" s="9">
        <v>3</v>
      </c>
      <c r="K3" s="9">
        <v>1</v>
      </c>
      <c r="L3" s="9">
        <v>1</v>
      </c>
    </row>
    <row r="4" spans="1:12" x14ac:dyDescent="0.25">
      <c r="A4" t="s">
        <v>20</v>
      </c>
      <c r="B4">
        <v>0.72899999999999998</v>
      </c>
      <c r="D4">
        <f t="shared" si="0"/>
        <v>-6.3E-2</v>
      </c>
      <c r="E4" s="9">
        <v>3</v>
      </c>
      <c r="F4" s="9">
        <v>2</v>
      </c>
      <c r="G4" s="26">
        <v>1</v>
      </c>
      <c r="H4" s="9">
        <v>1</v>
      </c>
      <c r="I4" s="9">
        <v>1</v>
      </c>
      <c r="J4" s="9">
        <v>3</v>
      </c>
      <c r="K4" s="9">
        <v>1</v>
      </c>
      <c r="L4" s="9">
        <v>1</v>
      </c>
    </row>
    <row r="5" spans="1:12" x14ac:dyDescent="0.25">
      <c r="A5" t="s">
        <v>23</v>
      </c>
      <c r="B5">
        <v>5.0000000000000001E-3</v>
      </c>
      <c r="D5">
        <f t="shared" si="0"/>
        <v>-0.92299999999999982</v>
      </c>
      <c r="E5" s="9">
        <v>4</v>
      </c>
      <c r="F5" s="9">
        <v>3</v>
      </c>
      <c r="G5" s="26">
        <v>1</v>
      </c>
      <c r="H5" s="9">
        <v>0</v>
      </c>
      <c r="I5" s="9">
        <v>1</v>
      </c>
      <c r="J5" s="9">
        <v>3</v>
      </c>
      <c r="K5" s="9">
        <v>1</v>
      </c>
      <c r="L5" s="9">
        <v>2</v>
      </c>
    </row>
    <row r="6" spans="1:12" x14ac:dyDescent="0.25">
      <c r="A6" t="s">
        <v>25</v>
      </c>
      <c r="B6">
        <v>0.11799999999999999</v>
      </c>
      <c r="D6">
        <f t="shared" si="0"/>
        <v>-1.2270000000000001</v>
      </c>
      <c r="E6" s="15">
        <v>5</v>
      </c>
      <c r="F6" s="15">
        <v>2</v>
      </c>
      <c r="G6" s="15">
        <v>1</v>
      </c>
      <c r="H6" s="15">
        <v>0</v>
      </c>
      <c r="I6" s="15">
        <v>1</v>
      </c>
      <c r="J6" s="15">
        <v>0</v>
      </c>
      <c r="K6" s="15">
        <v>0</v>
      </c>
      <c r="L6" s="15">
        <v>0</v>
      </c>
    </row>
    <row r="7" spans="1:12" x14ac:dyDescent="0.25">
      <c r="A7" t="s">
        <v>33</v>
      </c>
      <c r="B7">
        <v>-0.19900000000000001</v>
      </c>
      <c r="D7">
        <f t="shared" si="0"/>
        <v>2.3759999999999999</v>
      </c>
      <c r="E7" s="9">
        <v>6</v>
      </c>
      <c r="F7" s="9">
        <v>1</v>
      </c>
      <c r="G7" s="26">
        <v>1</v>
      </c>
      <c r="H7" s="9">
        <v>3</v>
      </c>
      <c r="I7" s="9">
        <v>3</v>
      </c>
      <c r="J7" s="9">
        <v>3</v>
      </c>
      <c r="K7" s="9">
        <v>1</v>
      </c>
      <c r="L7" s="9">
        <v>3</v>
      </c>
    </row>
    <row r="8" spans="1:12" x14ac:dyDescent="0.25">
      <c r="A8" t="s">
        <v>34</v>
      </c>
      <c r="B8">
        <v>0.28000000000000003</v>
      </c>
      <c r="D8">
        <f t="shared" si="0"/>
        <v>2.6459999999999999</v>
      </c>
      <c r="E8" s="9">
        <v>7</v>
      </c>
      <c r="F8" s="9">
        <v>1</v>
      </c>
      <c r="G8" s="26">
        <v>1</v>
      </c>
      <c r="H8" s="9">
        <v>3</v>
      </c>
      <c r="I8" s="9">
        <v>1</v>
      </c>
      <c r="J8" s="9">
        <v>3</v>
      </c>
      <c r="K8" s="9">
        <v>1</v>
      </c>
      <c r="L8" s="9">
        <v>4</v>
      </c>
    </row>
    <row r="9" spans="1:12" x14ac:dyDescent="0.25">
      <c r="D9">
        <f t="shared" si="0"/>
        <v>2.7639999999999998</v>
      </c>
      <c r="E9" s="9">
        <v>8</v>
      </c>
      <c r="F9" s="9">
        <v>1</v>
      </c>
      <c r="G9" s="26">
        <v>1</v>
      </c>
      <c r="H9" s="9">
        <v>3</v>
      </c>
      <c r="I9" s="9">
        <v>1</v>
      </c>
      <c r="J9" s="9">
        <v>4</v>
      </c>
      <c r="K9" s="9">
        <v>1</v>
      </c>
      <c r="L9" s="9">
        <v>4</v>
      </c>
    </row>
    <row r="10" spans="1:12" x14ac:dyDescent="0.25">
      <c r="D10">
        <f t="shared" si="0"/>
        <v>2.6459999999999999</v>
      </c>
      <c r="E10" s="9">
        <v>9</v>
      </c>
      <c r="F10" s="9">
        <v>1</v>
      </c>
      <c r="G10" s="26">
        <v>1</v>
      </c>
      <c r="H10" s="9">
        <v>3</v>
      </c>
      <c r="I10" s="9">
        <v>1</v>
      </c>
      <c r="J10" s="9">
        <v>3</v>
      </c>
      <c r="K10" s="9">
        <v>1</v>
      </c>
      <c r="L10" s="9">
        <v>4</v>
      </c>
    </row>
    <row r="11" spans="1:12" x14ac:dyDescent="0.25">
      <c r="D11">
        <f t="shared" si="0"/>
        <v>1.7990000000000002</v>
      </c>
      <c r="E11" s="9">
        <v>10</v>
      </c>
      <c r="F11" s="9">
        <v>1</v>
      </c>
      <c r="G11" s="26">
        <v>1</v>
      </c>
      <c r="H11" s="9">
        <v>2</v>
      </c>
      <c r="I11" s="9">
        <v>1</v>
      </c>
      <c r="J11" s="9">
        <v>2</v>
      </c>
      <c r="K11" s="9">
        <v>1</v>
      </c>
      <c r="L11" s="9">
        <v>4</v>
      </c>
    </row>
    <row r="12" spans="1:12" x14ac:dyDescent="0.25">
      <c r="D12">
        <f t="shared" si="0"/>
        <v>0.33799999999999997</v>
      </c>
      <c r="E12" s="9">
        <v>11</v>
      </c>
      <c r="F12" s="9">
        <v>1</v>
      </c>
      <c r="G12" s="26">
        <v>3</v>
      </c>
      <c r="H12" s="9">
        <v>2</v>
      </c>
      <c r="I12" s="9">
        <v>1</v>
      </c>
      <c r="J12" s="9">
        <v>3</v>
      </c>
      <c r="K12" s="9">
        <v>2</v>
      </c>
      <c r="L12" s="9">
        <v>2</v>
      </c>
    </row>
    <row r="13" spans="1:12" x14ac:dyDescent="0.25">
      <c r="D13">
        <f t="shared" si="0"/>
        <v>2.0910000000000002</v>
      </c>
      <c r="E13" s="9">
        <v>12</v>
      </c>
      <c r="F13" s="9">
        <v>1</v>
      </c>
      <c r="G13" s="26">
        <v>1</v>
      </c>
      <c r="H13" s="9">
        <v>3</v>
      </c>
      <c r="I13" s="9">
        <v>2</v>
      </c>
      <c r="J13" s="9">
        <v>3</v>
      </c>
      <c r="K13" s="9">
        <v>1</v>
      </c>
      <c r="L13" s="9">
        <v>2</v>
      </c>
    </row>
    <row r="14" spans="1:12" x14ac:dyDescent="0.25">
      <c r="D14">
        <f t="shared" si="0"/>
        <v>-0.23399999999999999</v>
      </c>
      <c r="E14" s="9">
        <v>13</v>
      </c>
      <c r="F14" s="9">
        <v>1</v>
      </c>
      <c r="G14" s="26">
        <v>1</v>
      </c>
      <c r="H14" s="9">
        <v>1</v>
      </c>
      <c r="I14" s="9">
        <v>4</v>
      </c>
      <c r="J14" s="9">
        <v>3</v>
      </c>
      <c r="K14" s="9">
        <v>4</v>
      </c>
      <c r="L14" s="9">
        <v>1</v>
      </c>
    </row>
    <row r="15" spans="1:12" x14ac:dyDescent="0.25">
      <c r="D15">
        <f t="shared" si="0"/>
        <v>0.21800000000000014</v>
      </c>
      <c r="E15" s="9">
        <v>14</v>
      </c>
      <c r="F15" s="9">
        <v>1</v>
      </c>
      <c r="G15" s="26">
        <v>2</v>
      </c>
      <c r="H15" s="9">
        <v>1</v>
      </c>
      <c r="I15" s="9">
        <v>1</v>
      </c>
      <c r="J15" s="9">
        <v>3</v>
      </c>
      <c r="K15" s="9">
        <v>1</v>
      </c>
      <c r="L15" s="9">
        <v>2</v>
      </c>
    </row>
    <row r="16" spans="1:12" x14ac:dyDescent="0.25">
      <c r="D16">
        <f t="shared" si="0"/>
        <v>-0.90900000000000003</v>
      </c>
      <c r="E16" s="9">
        <v>15</v>
      </c>
      <c r="F16" s="9">
        <v>1</v>
      </c>
      <c r="G16" s="26">
        <v>2</v>
      </c>
      <c r="H16" s="9">
        <v>0</v>
      </c>
      <c r="I16" s="9">
        <v>1</v>
      </c>
      <c r="J16" s="9">
        <v>2</v>
      </c>
      <c r="K16" s="9">
        <v>1</v>
      </c>
      <c r="L16" s="9">
        <v>1</v>
      </c>
    </row>
    <row r="17" spans="4:12" x14ac:dyDescent="0.25">
      <c r="D17">
        <f t="shared" si="0"/>
        <v>-1.6360000000000001</v>
      </c>
      <c r="E17" s="15">
        <v>16</v>
      </c>
      <c r="F17" s="15">
        <v>1</v>
      </c>
      <c r="G17" s="15">
        <v>3</v>
      </c>
      <c r="H17" s="15">
        <v>0</v>
      </c>
      <c r="I17" s="15">
        <v>1</v>
      </c>
      <c r="J17" s="15">
        <v>0</v>
      </c>
      <c r="K17" s="15">
        <v>0</v>
      </c>
      <c r="L17" s="15">
        <v>0</v>
      </c>
    </row>
    <row r="18" spans="4:12" x14ac:dyDescent="0.25">
      <c r="D18">
        <f t="shared" si="0"/>
        <v>-0.34199999999999986</v>
      </c>
      <c r="E18" s="9">
        <v>17</v>
      </c>
      <c r="F18" s="9">
        <v>1</v>
      </c>
      <c r="G18" s="26">
        <v>2</v>
      </c>
      <c r="H18" s="9">
        <v>1</v>
      </c>
      <c r="I18" s="9">
        <v>1</v>
      </c>
      <c r="J18" s="9">
        <v>4</v>
      </c>
      <c r="K18" s="9">
        <v>3</v>
      </c>
      <c r="L18" s="9">
        <v>1</v>
      </c>
    </row>
    <row r="19" spans="4:12" x14ac:dyDescent="0.25">
      <c r="D19">
        <f t="shared" si="0"/>
        <v>1.3940000000000001</v>
      </c>
      <c r="E19" s="9">
        <v>18</v>
      </c>
      <c r="F19" s="9">
        <v>1</v>
      </c>
      <c r="G19" s="26">
        <v>2</v>
      </c>
      <c r="H19" s="9">
        <v>2</v>
      </c>
      <c r="I19" s="9">
        <v>2</v>
      </c>
      <c r="J19" s="9">
        <v>2</v>
      </c>
      <c r="K19" s="9">
        <v>1</v>
      </c>
      <c r="L19" s="9">
        <v>4</v>
      </c>
    </row>
    <row r="20" spans="4:12" x14ac:dyDescent="0.25">
      <c r="D20">
        <f t="shared" si="0"/>
        <v>0.70900000000000007</v>
      </c>
      <c r="E20" s="9">
        <v>19</v>
      </c>
      <c r="F20" s="9">
        <v>1</v>
      </c>
      <c r="G20" s="26">
        <v>1</v>
      </c>
      <c r="H20" s="9">
        <v>1</v>
      </c>
      <c r="I20" s="9">
        <v>1</v>
      </c>
      <c r="J20" s="9">
        <v>3</v>
      </c>
      <c r="K20" s="9">
        <v>2</v>
      </c>
      <c r="L20" s="9">
        <v>3</v>
      </c>
    </row>
    <row r="21" spans="4:12" x14ac:dyDescent="0.25">
      <c r="D21">
        <f t="shared" si="0"/>
        <v>-1.7540000000000002</v>
      </c>
      <c r="E21" s="9">
        <v>20</v>
      </c>
      <c r="F21" s="9">
        <v>1</v>
      </c>
      <c r="G21" s="26">
        <v>3</v>
      </c>
      <c r="H21" s="9">
        <v>0</v>
      </c>
      <c r="I21" s="9">
        <v>1</v>
      </c>
      <c r="J21" s="9">
        <v>0</v>
      </c>
      <c r="K21" s="9">
        <v>2</v>
      </c>
      <c r="L21" s="9">
        <v>1</v>
      </c>
    </row>
    <row r="22" spans="4:12" x14ac:dyDescent="0.25">
      <c r="D22">
        <f t="shared" si="0"/>
        <v>-1.2010000000000001</v>
      </c>
      <c r="E22" s="9">
        <v>21</v>
      </c>
      <c r="F22" s="9">
        <v>1</v>
      </c>
      <c r="G22" s="26">
        <v>3</v>
      </c>
      <c r="H22" s="9">
        <v>0</v>
      </c>
      <c r="I22" s="9">
        <v>1</v>
      </c>
      <c r="J22" s="9">
        <v>3</v>
      </c>
      <c r="K22" s="9">
        <v>1</v>
      </c>
      <c r="L22" s="9">
        <v>1</v>
      </c>
    </row>
    <row r="23" spans="4:12" x14ac:dyDescent="0.25">
      <c r="D23">
        <f t="shared" si="0"/>
        <v>1.6759999999999999</v>
      </c>
      <c r="E23" s="9">
        <v>22</v>
      </c>
      <c r="F23" s="9">
        <v>1</v>
      </c>
      <c r="G23" s="26">
        <v>2</v>
      </c>
      <c r="H23" s="9">
        <v>3</v>
      </c>
      <c r="I23" s="9">
        <v>1</v>
      </c>
      <c r="J23" s="9">
        <v>3</v>
      </c>
      <c r="K23" s="9">
        <v>1</v>
      </c>
      <c r="L23" s="9">
        <v>2</v>
      </c>
    </row>
    <row r="24" spans="4:12" x14ac:dyDescent="0.25">
      <c r="D24">
        <f t="shared" si="0"/>
        <v>0.30400000000000016</v>
      </c>
      <c r="E24" s="9">
        <v>23</v>
      </c>
      <c r="F24" s="9">
        <v>1</v>
      </c>
      <c r="G24" s="26">
        <v>2</v>
      </c>
      <c r="H24" s="9">
        <v>1</v>
      </c>
      <c r="I24" s="9">
        <v>2</v>
      </c>
      <c r="J24" s="9">
        <v>3</v>
      </c>
      <c r="K24" s="9">
        <v>2</v>
      </c>
      <c r="L24" s="9">
        <v>3</v>
      </c>
    </row>
    <row r="25" spans="4:12" x14ac:dyDescent="0.25">
      <c r="D25">
        <f t="shared" si="0"/>
        <v>-0.8879999999999999</v>
      </c>
      <c r="E25" s="9">
        <v>24</v>
      </c>
      <c r="F25" s="9">
        <v>4</v>
      </c>
      <c r="G25" s="26">
        <v>4</v>
      </c>
      <c r="H25" s="9">
        <v>3</v>
      </c>
      <c r="I25" s="9">
        <v>2</v>
      </c>
      <c r="J25" s="9">
        <v>1</v>
      </c>
      <c r="K25" s="9">
        <v>1</v>
      </c>
      <c r="L25" s="9">
        <v>1</v>
      </c>
    </row>
    <row r="26" spans="4:12" x14ac:dyDescent="0.25">
      <c r="D26">
        <f t="shared" si="0"/>
        <v>0.8829999999999999</v>
      </c>
      <c r="E26" s="9">
        <v>25</v>
      </c>
      <c r="F26" s="9">
        <v>1</v>
      </c>
      <c r="G26" s="26">
        <v>3</v>
      </c>
      <c r="H26" s="9">
        <v>3</v>
      </c>
      <c r="I26" s="9">
        <v>4</v>
      </c>
      <c r="J26" s="9">
        <v>3</v>
      </c>
      <c r="K26" s="9">
        <v>3</v>
      </c>
      <c r="L26" s="9">
        <v>2</v>
      </c>
    </row>
    <row r="27" spans="4:12" x14ac:dyDescent="0.25">
      <c r="D27">
        <f t="shared" si="0"/>
        <v>-2.8439999999999994</v>
      </c>
      <c r="E27" s="9">
        <v>26</v>
      </c>
      <c r="F27" s="9">
        <v>4</v>
      </c>
      <c r="G27" s="26">
        <v>4</v>
      </c>
      <c r="H27" s="9">
        <v>0</v>
      </c>
      <c r="I27" s="9">
        <v>1</v>
      </c>
      <c r="J27" s="9">
        <v>3</v>
      </c>
      <c r="K27" s="9">
        <v>1</v>
      </c>
      <c r="L27" s="9">
        <v>1</v>
      </c>
    </row>
    <row r="28" spans="4:12" x14ac:dyDescent="0.25">
      <c r="D28">
        <f t="shared" si="0"/>
        <v>-0.35400000000000009</v>
      </c>
      <c r="E28" s="9">
        <v>27</v>
      </c>
      <c r="F28" s="9">
        <v>1</v>
      </c>
      <c r="G28" s="26">
        <v>3</v>
      </c>
      <c r="H28" s="9">
        <v>1</v>
      </c>
      <c r="I28" s="9">
        <v>1</v>
      </c>
      <c r="J28" s="9">
        <v>4</v>
      </c>
      <c r="K28" s="9">
        <v>1</v>
      </c>
      <c r="L28" s="9">
        <v>1</v>
      </c>
    </row>
    <row r="29" spans="4:12" x14ac:dyDescent="0.25">
      <c r="D29">
        <f t="shared" si="0"/>
        <v>1.077</v>
      </c>
      <c r="E29" s="9">
        <v>28</v>
      </c>
      <c r="F29" s="9">
        <v>1</v>
      </c>
      <c r="G29" s="26">
        <v>1</v>
      </c>
      <c r="H29" s="9">
        <v>2</v>
      </c>
      <c r="I29" s="9">
        <v>1</v>
      </c>
      <c r="J29" s="9">
        <v>3</v>
      </c>
      <c r="K29" s="9">
        <v>1</v>
      </c>
      <c r="L29" s="9">
        <v>1</v>
      </c>
    </row>
    <row r="30" spans="4:12" x14ac:dyDescent="0.25">
      <c r="D30">
        <f t="shared" si="0"/>
        <v>-0.27200000000000002</v>
      </c>
      <c r="E30" s="9">
        <v>29</v>
      </c>
      <c r="F30" s="9">
        <v>2</v>
      </c>
      <c r="G30" s="26">
        <v>3</v>
      </c>
      <c r="H30" s="9">
        <v>2</v>
      </c>
      <c r="I30" s="9">
        <v>1</v>
      </c>
      <c r="J30" s="9">
        <v>2</v>
      </c>
      <c r="K30" s="9">
        <v>1</v>
      </c>
      <c r="L30" s="9">
        <v>1</v>
      </c>
    </row>
    <row r="31" spans="4:12" x14ac:dyDescent="0.25">
      <c r="D31">
        <f t="shared" si="0"/>
        <v>2.2349999999999999</v>
      </c>
      <c r="E31" s="9">
        <v>30</v>
      </c>
      <c r="F31" s="9">
        <v>2</v>
      </c>
      <c r="G31" s="26">
        <v>1</v>
      </c>
      <c r="H31" s="9">
        <v>3</v>
      </c>
      <c r="I31" s="9">
        <v>1</v>
      </c>
      <c r="J31" s="9">
        <v>3</v>
      </c>
      <c r="K31" s="9">
        <v>1</v>
      </c>
      <c r="L31" s="9">
        <v>4</v>
      </c>
    </row>
    <row r="32" spans="4:12" x14ac:dyDescent="0.25">
      <c r="D32">
        <f t="shared" si="0"/>
        <v>2.5279999999999996</v>
      </c>
      <c r="E32" s="9">
        <v>31</v>
      </c>
      <c r="F32" s="9">
        <v>1</v>
      </c>
      <c r="G32" s="26">
        <v>1</v>
      </c>
      <c r="H32" s="9">
        <v>3</v>
      </c>
      <c r="I32" s="9">
        <v>1</v>
      </c>
      <c r="J32" s="9">
        <v>2</v>
      </c>
      <c r="K32" s="9">
        <v>1</v>
      </c>
      <c r="L32" s="9">
        <v>4</v>
      </c>
    </row>
    <row r="33" spans="4:12" x14ac:dyDescent="0.25">
      <c r="D33">
        <f t="shared" si="0"/>
        <v>0.57399999999999984</v>
      </c>
      <c r="E33" s="9">
        <v>32</v>
      </c>
      <c r="F33" s="9">
        <v>3</v>
      </c>
      <c r="G33" s="26">
        <v>2</v>
      </c>
      <c r="H33" s="9">
        <v>3</v>
      </c>
      <c r="I33" s="9">
        <v>1</v>
      </c>
      <c r="J33" s="9">
        <v>3</v>
      </c>
      <c r="K33" s="9">
        <v>1</v>
      </c>
      <c r="L33" s="9">
        <v>1</v>
      </c>
    </row>
    <row r="34" spans="4:12" x14ac:dyDescent="0.25">
      <c r="D34">
        <f t="shared" ref="D34:D65" si="1">+(F34*$B$2)+(G34*$B$3)+(H34*$B$4)+(I34*$B$5)+(J34*$B$6)+(K34*$B$7)+(L34*$B$8)</f>
        <v>1.9679999999999997</v>
      </c>
      <c r="E34" s="9">
        <v>33</v>
      </c>
      <c r="F34" s="9">
        <v>1</v>
      </c>
      <c r="G34" s="26">
        <v>1</v>
      </c>
      <c r="H34" s="9">
        <v>3</v>
      </c>
      <c r="I34" s="9">
        <v>1</v>
      </c>
      <c r="J34" s="9">
        <v>2</v>
      </c>
      <c r="K34" s="9">
        <v>1</v>
      </c>
      <c r="L34" s="9">
        <v>2</v>
      </c>
    </row>
    <row r="35" spans="4:12" x14ac:dyDescent="0.25">
      <c r="D35">
        <f t="shared" si="1"/>
        <v>0.35500000000000009</v>
      </c>
      <c r="E35" s="9">
        <v>34</v>
      </c>
      <c r="F35" s="9">
        <v>1</v>
      </c>
      <c r="G35" s="26">
        <v>2</v>
      </c>
      <c r="H35" s="9">
        <v>2</v>
      </c>
      <c r="I35" s="9">
        <v>2</v>
      </c>
      <c r="J35" s="9">
        <v>2</v>
      </c>
      <c r="K35" s="9">
        <v>2</v>
      </c>
      <c r="L35" s="9">
        <v>1</v>
      </c>
    </row>
    <row r="36" spans="4:12" x14ac:dyDescent="0.25">
      <c r="D36">
        <f t="shared" si="1"/>
        <v>-1.613</v>
      </c>
      <c r="E36" s="9">
        <v>35</v>
      </c>
      <c r="F36" s="9">
        <v>3</v>
      </c>
      <c r="G36" s="26">
        <v>2</v>
      </c>
      <c r="H36" s="9">
        <v>0</v>
      </c>
      <c r="I36" s="9">
        <v>1</v>
      </c>
      <c r="J36" s="9">
        <v>3</v>
      </c>
      <c r="K36" s="9">
        <v>1</v>
      </c>
      <c r="L36" s="9">
        <v>1</v>
      </c>
    </row>
    <row r="37" spans="4:12" x14ac:dyDescent="0.25">
      <c r="D37">
        <f t="shared" si="1"/>
        <v>-0.58999999999999986</v>
      </c>
      <c r="E37" s="9">
        <v>36</v>
      </c>
      <c r="F37" s="9">
        <v>1</v>
      </c>
      <c r="G37" s="26">
        <v>3</v>
      </c>
      <c r="H37" s="9">
        <v>1</v>
      </c>
      <c r="I37" s="9">
        <v>1</v>
      </c>
      <c r="J37" s="9">
        <v>3</v>
      </c>
      <c r="K37" s="9">
        <v>3</v>
      </c>
      <c r="L37" s="9">
        <v>2</v>
      </c>
    </row>
    <row r="38" spans="4:12" x14ac:dyDescent="0.25">
      <c r="D38">
        <f t="shared" si="1"/>
        <v>1.2819999999999998</v>
      </c>
      <c r="E38" s="9">
        <v>37</v>
      </c>
      <c r="F38" s="9">
        <v>2</v>
      </c>
      <c r="G38" s="26">
        <v>1</v>
      </c>
      <c r="H38" s="9">
        <v>3</v>
      </c>
      <c r="I38" s="9">
        <v>2</v>
      </c>
      <c r="J38" s="9">
        <v>2</v>
      </c>
      <c r="K38" s="9">
        <v>1</v>
      </c>
      <c r="L38" s="9">
        <v>1</v>
      </c>
    </row>
    <row r="39" spans="4:12" x14ac:dyDescent="0.25">
      <c r="D39">
        <f t="shared" si="1"/>
        <v>2.0859999999999994</v>
      </c>
      <c r="E39" s="9">
        <v>38</v>
      </c>
      <c r="F39" s="9">
        <v>1</v>
      </c>
      <c r="G39" s="26">
        <v>1</v>
      </c>
      <c r="H39" s="9">
        <v>3</v>
      </c>
      <c r="I39" s="9">
        <v>1</v>
      </c>
      <c r="J39" s="9">
        <v>3</v>
      </c>
      <c r="K39" s="9">
        <v>1</v>
      </c>
      <c r="L39" s="9">
        <v>2</v>
      </c>
    </row>
    <row r="40" spans="4:12" x14ac:dyDescent="0.25">
      <c r="D40">
        <f t="shared" si="1"/>
        <v>0.66599999999999993</v>
      </c>
      <c r="E40" s="9">
        <v>39</v>
      </c>
      <c r="F40" s="9">
        <v>2</v>
      </c>
      <c r="G40" s="26">
        <v>1</v>
      </c>
      <c r="H40" s="9">
        <v>2</v>
      </c>
      <c r="I40" s="9">
        <v>1</v>
      </c>
      <c r="J40" s="9">
        <v>3</v>
      </c>
      <c r="K40" s="9">
        <v>1</v>
      </c>
      <c r="L40" s="9">
        <v>1</v>
      </c>
    </row>
    <row r="41" spans="4:12" x14ac:dyDescent="0.25">
      <c r="D41">
        <f t="shared" si="1"/>
        <v>-0.63300000000000012</v>
      </c>
      <c r="E41" s="9">
        <v>40</v>
      </c>
      <c r="F41" s="9">
        <v>2</v>
      </c>
      <c r="G41" s="26">
        <v>3</v>
      </c>
      <c r="H41" s="9">
        <v>2</v>
      </c>
      <c r="I41" s="9">
        <v>1</v>
      </c>
      <c r="J41" s="9">
        <v>4</v>
      </c>
      <c r="K41" s="9">
        <v>4</v>
      </c>
      <c r="L41" s="9">
        <v>1</v>
      </c>
    </row>
    <row r="42" spans="4:12" x14ac:dyDescent="0.25">
      <c r="D42">
        <f t="shared" si="1"/>
        <v>1.6749999999999998</v>
      </c>
      <c r="E42" s="9">
        <v>41</v>
      </c>
      <c r="F42" s="9">
        <v>2</v>
      </c>
      <c r="G42" s="26">
        <v>1</v>
      </c>
      <c r="H42" s="9">
        <v>3</v>
      </c>
      <c r="I42" s="9">
        <v>1</v>
      </c>
      <c r="J42" s="9">
        <v>3</v>
      </c>
      <c r="K42" s="9">
        <v>1</v>
      </c>
      <c r="L42" s="9">
        <v>2</v>
      </c>
    </row>
    <row r="43" spans="4:12" x14ac:dyDescent="0.25">
      <c r="D43">
        <f t="shared" si="1"/>
        <v>1.6749999999999998</v>
      </c>
      <c r="E43" s="9">
        <v>42</v>
      </c>
      <c r="F43" s="9">
        <v>2</v>
      </c>
      <c r="G43" s="26">
        <v>1</v>
      </c>
      <c r="H43" s="9">
        <v>3</v>
      </c>
      <c r="I43" s="9">
        <v>1</v>
      </c>
      <c r="J43" s="9">
        <v>3</v>
      </c>
      <c r="K43" s="9">
        <v>1</v>
      </c>
      <c r="L43" s="9">
        <v>2</v>
      </c>
    </row>
    <row r="44" spans="4:12" x14ac:dyDescent="0.25">
      <c r="D44">
        <f t="shared" si="1"/>
        <v>1.1460000000000001</v>
      </c>
      <c r="E44" s="9">
        <v>43</v>
      </c>
      <c r="F44" s="9">
        <v>3</v>
      </c>
      <c r="G44" s="26">
        <v>1</v>
      </c>
      <c r="H44" s="9">
        <v>3</v>
      </c>
      <c r="I44" s="9">
        <v>1</v>
      </c>
      <c r="J44" s="9">
        <v>2</v>
      </c>
      <c r="K44" s="9">
        <v>1</v>
      </c>
      <c r="L44" s="9">
        <v>2</v>
      </c>
    </row>
    <row r="45" spans="4:12" x14ac:dyDescent="0.25">
      <c r="D45">
        <f t="shared" si="1"/>
        <v>1.2769999999999997</v>
      </c>
      <c r="E45" s="9">
        <v>44</v>
      </c>
      <c r="F45" s="9">
        <v>2</v>
      </c>
      <c r="G45" s="26">
        <v>1</v>
      </c>
      <c r="H45" s="9">
        <v>3</v>
      </c>
      <c r="I45" s="9">
        <v>1</v>
      </c>
      <c r="J45" s="9">
        <v>2</v>
      </c>
      <c r="K45" s="9">
        <v>1</v>
      </c>
      <c r="L45" s="9">
        <v>1</v>
      </c>
    </row>
    <row r="46" spans="4:12" x14ac:dyDescent="0.25">
      <c r="D46">
        <f t="shared" si="1"/>
        <v>1.1599999999999999</v>
      </c>
      <c r="E46" s="9">
        <v>45</v>
      </c>
      <c r="F46" s="9">
        <v>1</v>
      </c>
      <c r="G46" s="26">
        <v>2</v>
      </c>
      <c r="H46" s="9">
        <v>3</v>
      </c>
      <c r="I46" s="9">
        <v>1</v>
      </c>
      <c r="J46" s="9">
        <v>1</v>
      </c>
      <c r="K46" s="9">
        <v>1</v>
      </c>
      <c r="L46" s="9">
        <v>1</v>
      </c>
    </row>
    <row r="47" spans="4:12" x14ac:dyDescent="0.25">
      <c r="D47">
        <f t="shared" si="1"/>
        <v>0.95900000000000007</v>
      </c>
      <c r="E47" s="9">
        <v>46</v>
      </c>
      <c r="F47" s="9">
        <v>1</v>
      </c>
      <c r="G47" s="26">
        <v>1</v>
      </c>
      <c r="H47" s="9">
        <v>2</v>
      </c>
      <c r="I47" s="9">
        <v>1</v>
      </c>
      <c r="J47" s="9">
        <v>2</v>
      </c>
      <c r="K47" s="9">
        <v>1</v>
      </c>
      <c r="L47" s="9">
        <v>1</v>
      </c>
    </row>
    <row r="48" spans="4:12" x14ac:dyDescent="0.25">
      <c r="D48">
        <f t="shared" si="1"/>
        <v>-0.78999999999999981</v>
      </c>
      <c r="E48" s="15">
        <v>47</v>
      </c>
      <c r="F48" s="15">
        <v>4</v>
      </c>
      <c r="G48" s="15">
        <v>1</v>
      </c>
      <c r="H48" s="15">
        <v>2</v>
      </c>
      <c r="I48" s="15">
        <v>1</v>
      </c>
      <c r="J48" s="15">
        <v>0</v>
      </c>
      <c r="K48" s="15">
        <v>1</v>
      </c>
      <c r="L48" s="15">
        <v>0</v>
      </c>
    </row>
    <row r="49" spans="4:12" x14ac:dyDescent="0.25">
      <c r="D49">
        <f t="shared" si="1"/>
        <v>1.6749999999999998</v>
      </c>
      <c r="E49" s="9">
        <v>48</v>
      </c>
      <c r="F49" s="9">
        <v>2</v>
      </c>
      <c r="G49" s="26">
        <v>1</v>
      </c>
      <c r="H49" s="9">
        <v>3</v>
      </c>
      <c r="I49" s="9">
        <v>1</v>
      </c>
      <c r="J49" s="9">
        <v>3</v>
      </c>
      <c r="K49" s="9">
        <v>1</v>
      </c>
      <c r="L49" s="9">
        <v>2</v>
      </c>
    </row>
    <row r="50" spans="4:12" x14ac:dyDescent="0.25">
      <c r="D50">
        <f t="shared" si="1"/>
        <v>1.8059999999999996</v>
      </c>
      <c r="E50" s="9">
        <v>49</v>
      </c>
      <c r="F50" s="9">
        <v>1</v>
      </c>
      <c r="G50" s="26">
        <v>1</v>
      </c>
      <c r="H50" s="9">
        <v>3</v>
      </c>
      <c r="I50" s="9">
        <v>1</v>
      </c>
      <c r="J50" s="9">
        <v>3</v>
      </c>
      <c r="K50" s="9">
        <v>1</v>
      </c>
      <c r="L50" s="9">
        <v>1</v>
      </c>
    </row>
    <row r="51" spans="4:12" x14ac:dyDescent="0.25">
      <c r="D51">
        <f t="shared" si="1"/>
        <v>1.3949999999999998</v>
      </c>
      <c r="E51" s="9">
        <v>50</v>
      </c>
      <c r="F51" s="9">
        <v>2</v>
      </c>
      <c r="G51" s="26">
        <v>1</v>
      </c>
      <c r="H51" s="9">
        <v>3</v>
      </c>
      <c r="I51" s="9">
        <v>1</v>
      </c>
      <c r="J51" s="9">
        <v>3</v>
      </c>
      <c r="K51" s="9">
        <v>1</v>
      </c>
      <c r="L51" s="9">
        <v>1</v>
      </c>
    </row>
    <row r="52" spans="4:12" x14ac:dyDescent="0.25">
      <c r="D52">
        <f t="shared" si="1"/>
        <v>1.5129999999999999</v>
      </c>
      <c r="E52" s="9">
        <v>51</v>
      </c>
      <c r="F52" s="9">
        <v>2</v>
      </c>
      <c r="G52" s="26">
        <v>1</v>
      </c>
      <c r="H52" s="9">
        <v>3</v>
      </c>
      <c r="I52" s="9">
        <v>1</v>
      </c>
      <c r="J52" s="9">
        <v>4</v>
      </c>
      <c r="K52" s="9">
        <v>1</v>
      </c>
      <c r="L52" s="9">
        <v>1</v>
      </c>
    </row>
    <row r="53" spans="4:12" x14ac:dyDescent="0.25">
      <c r="D53">
        <f t="shared" si="1"/>
        <v>-0.70799999999999996</v>
      </c>
      <c r="E53" s="9">
        <v>52</v>
      </c>
      <c r="F53" s="9">
        <v>1</v>
      </c>
      <c r="G53" s="26">
        <v>3</v>
      </c>
      <c r="H53" s="9">
        <v>1</v>
      </c>
      <c r="I53" s="9">
        <v>1</v>
      </c>
      <c r="J53" s="9">
        <v>2</v>
      </c>
      <c r="K53" s="9">
        <v>3</v>
      </c>
      <c r="L53" s="9">
        <v>2</v>
      </c>
    </row>
    <row r="54" spans="4:12" x14ac:dyDescent="0.25">
      <c r="D54">
        <f t="shared" si="1"/>
        <v>-0.37899999999999989</v>
      </c>
      <c r="E54" s="9">
        <v>53</v>
      </c>
      <c r="F54" s="9">
        <v>1</v>
      </c>
      <c r="G54" s="26">
        <v>2</v>
      </c>
      <c r="H54" s="9">
        <v>1</v>
      </c>
      <c r="I54" s="9">
        <v>1</v>
      </c>
      <c r="J54" s="9">
        <v>2</v>
      </c>
      <c r="K54" s="9">
        <v>2</v>
      </c>
      <c r="L54" s="9">
        <v>1</v>
      </c>
    </row>
    <row r="55" spans="4:12" x14ac:dyDescent="0.25">
      <c r="D55">
        <f t="shared" si="1"/>
        <v>-1.012</v>
      </c>
      <c r="E55" s="9">
        <v>54</v>
      </c>
      <c r="F55" s="9">
        <v>3</v>
      </c>
      <c r="G55" s="26">
        <v>4</v>
      </c>
      <c r="H55" s="9">
        <v>2</v>
      </c>
      <c r="I55" s="9">
        <v>1</v>
      </c>
      <c r="J55" s="9">
        <v>2</v>
      </c>
      <c r="K55" s="9">
        <v>2</v>
      </c>
      <c r="L55" s="9">
        <v>2</v>
      </c>
    </row>
    <row r="56" spans="4:12" x14ac:dyDescent="0.25">
      <c r="D56">
        <f t="shared" si="1"/>
        <v>-1.7310000000000001</v>
      </c>
      <c r="E56" s="9">
        <v>55</v>
      </c>
      <c r="F56" s="9">
        <v>3</v>
      </c>
      <c r="G56" s="26">
        <v>2</v>
      </c>
      <c r="H56" s="9">
        <v>0</v>
      </c>
      <c r="I56" s="9">
        <v>1</v>
      </c>
      <c r="J56" s="9">
        <v>2</v>
      </c>
      <c r="K56" s="9">
        <v>1</v>
      </c>
      <c r="L56" s="9">
        <v>1</v>
      </c>
    </row>
    <row r="57" spans="4:12" x14ac:dyDescent="0.25">
      <c r="D57">
        <f t="shared" si="1"/>
        <v>0.13999999999999979</v>
      </c>
      <c r="E57" s="9">
        <v>56</v>
      </c>
      <c r="F57" s="9">
        <v>2</v>
      </c>
      <c r="G57" s="26">
        <v>3</v>
      </c>
      <c r="H57" s="9">
        <v>3</v>
      </c>
      <c r="I57" s="9">
        <v>1</v>
      </c>
      <c r="J57" s="9">
        <v>1</v>
      </c>
      <c r="K57" s="9">
        <v>2</v>
      </c>
      <c r="L57" s="9">
        <v>1</v>
      </c>
    </row>
    <row r="58" spans="4:12" x14ac:dyDescent="0.25">
      <c r="D58">
        <f t="shared" si="1"/>
        <v>-1.423</v>
      </c>
      <c r="E58" s="9">
        <v>57</v>
      </c>
      <c r="F58" s="9">
        <v>4</v>
      </c>
      <c r="G58" s="26">
        <v>4</v>
      </c>
      <c r="H58" s="9">
        <v>2</v>
      </c>
      <c r="I58" s="9">
        <v>1</v>
      </c>
      <c r="J58" s="9">
        <v>2</v>
      </c>
      <c r="K58" s="9">
        <v>2</v>
      </c>
      <c r="L58" s="9">
        <v>2</v>
      </c>
    </row>
    <row r="59" spans="4:12" x14ac:dyDescent="0.25">
      <c r="D59">
        <f t="shared" si="1"/>
        <v>-1.0499999999999996</v>
      </c>
      <c r="E59" s="9">
        <v>58</v>
      </c>
      <c r="F59" s="9">
        <v>2</v>
      </c>
      <c r="G59" s="26">
        <v>4</v>
      </c>
      <c r="H59" s="9">
        <v>1</v>
      </c>
      <c r="I59" s="9">
        <v>1</v>
      </c>
      <c r="J59" s="9">
        <v>2</v>
      </c>
      <c r="K59" s="9">
        <v>2</v>
      </c>
      <c r="L59" s="9">
        <v>3</v>
      </c>
    </row>
    <row r="60" spans="4:12" x14ac:dyDescent="0.25">
      <c r="D60">
        <f t="shared" si="1"/>
        <v>-0.98799999999999999</v>
      </c>
      <c r="E60" s="9">
        <v>59</v>
      </c>
      <c r="F60" s="9">
        <v>1</v>
      </c>
      <c r="G60" s="26">
        <v>3</v>
      </c>
      <c r="H60" s="9">
        <v>1</v>
      </c>
      <c r="I60" s="9">
        <v>1</v>
      </c>
      <c r="J60" s="9">
        <v>2</v>
      </c>
      <c r="K60" s="9">
        <v>3</v>
      </c>
      <c r="L60" s="9">
        <v>1</v>
      </c>
    </row>
    <row r="61" spans="4:12" x14ac:dyDescent="0.25">
      <c r="D61">
        <f t="shared" si="1"/>
        <v>-0.9870000000000001</v>
      </c>
      <c r="E61" s="9">
        <v>60</v>
      </c>
      <c r="F61" s="9">
        <v>2</v>
      </c>
      <c r="G61" s="26">
        <v>3</v>
      </c>
      <c r="H61" s="9">
        <v>2</v>
      </c>
      <c r="I61" s="9">
        <v>1</v>
      </c>
      <c r="J61" s="9">
        <v>1</v>
      </c>
      <c r="K61" s="9">
        <v>4</v>
      </c>
      <c r="L61" s="9">
        <v>1</v>
      </c>
    </row>
    <row r="62" spans="4:12" x14ac:dyDescent="0.25">
      <c r="D62">
        <f t="shared" si="1"/>
        <v>1.9079999999999999</v>
      </c>
      <c r="E62" s="9">
        <v>61</v>
      </c>
      <c r="F62" s="9">
        <v>2</v>
      </c>
      <c r="G62" s="26">
        <v>3</v>
      </c>
      <c r="H62" s="9">
        <v>4</v>
      </c>
      <c r="I62" s="9">
        <v>1</v>
      </c>
      <c r="J62" s="9">
        <v>1</v>
      </c>
      <c r="K62" s="9">
        <v>1</v>
      </c>
      <c r="L62" s="9">
        <v>4</v>
      </c>
    </row>
    <row r="63" spans="4:12" x14ac:dyDescent="0.25">
      <c r="D63">
        <f t="shared" si="1"/>
        <v>2.3540000000000001</v>
      </c>
      <c r="E63" s="9">
        <v>62</v>
      </c>
      <c r="F63" s="9">
        <v>1</v>
      </c>
      <c r="G63" s="26">
        <v>2</v>
      </c>
      <c r="H63" s="9">
        <v>3</v>
      </c>
      <c r="I63" s="9">
        <v>1</v>
      </c>
      <c r="J63" s="9">
        <v>4</v>
      </c>
      <c r="K63" s="9">
        <v>1</v>
      </c>
      <c r="L63" s="9">
        <v>4</v>
      </c>
    </row>
    <row r="64" spans="4:12" x14ac:dyDescent="0.25">
      <c r="D64">
        <f t="shared" si="1"/>
        <v>-0.59800000000000009</v>
      </c>
      <c r="E64" s="9">
        <v>63</v>
      </c>
      <c r="F64" s="9">
        <v>2</v>
      </c>
      <c r="G64" s="26">
        <v>2</v>
      </c>
      <c r="H64" s="9">
        <v>0</v>
      </c>
      <c r="I64" s="9">
        <v>1</v>
      </c>
      <c r="J64" s="9">
        <v>1</v>
      </c>
      <c r="K64" s="9">
        <v>1</v>
      </c>
      <c r="L64" s="9">
        <v>4</v>
      </c>
    </row>
    <row r="65" spans="4:12" x14ac:dyDescent="0.25">
      <c r="D65">
        <f t="shared" si="1"/>
        <v>2.5279999999999996</v>
      </c>
      <c r="E65" s="9">
        <v>64</v>
      </c>
      <c r="F65" s="9">
        <v>1</v>
      </c>
      <c r="G65" s="26">
        <v>1</v>
      </c>
      <c r="H65" s="9">
        <v>3</v>
      </c>
      <c r="I65" s="9">
        <v>1</v>
      </c>
      <c r="J65" s="9">
        <v>2</v>
      </c>
      <c r="K65" s="9">
        <v>1</v>
      </c>
      <c r="L65" s="9">
        <v>4</v>
      </c>
    </row>
    <row r="66" spans="4:12" x14ac:dyDescent="0.25">
      <c r="D66">
        <f t="shared" ref="D66:D97" si="2">+(F66*$B$2)+(G66*$B$3)+(H66*$B$4)+(I66*$B$5)+(J66*$B$6)+(K66*$B$7)+(L66*$B$8)</f>
        <v>0.34100000000000019</v>
      </c>
      <c r="E66" s="9">
        <v>65</v>
      </c>
      <c r="F66" s="9">
        <v>1</v>
      </c>
      <c r="G66" s="26">
        <v>1</v>
      </c>
      <c r="H66" s="9">
        <v>0</v>
      </c>
      <c r="I66" s="9">
        <v>1</v>
      </c>
      <c r="J66" s="9">
        <v>2</v>
      </c>
      <c r="K66" s="9">
        <v>1</v>
      </c>
      <c r="L66" s="9">
        <v>4</v>
      </c>
    </row>
    <row r="67" spans="4:12" x14ac:dyDescent="0.25">
      <c r="D67">
        <f t="shared" si="2"/>
        <v>0.38000000000000017</v>
      </c>
      <c r="E67" s="9">
        <v>66</v>
      </c>
      <c r="F67" s="9">
        <v>1</v>
      </c>
      <c r="G67" s="26">
        <v>2</v>
      </c>
      <c r="H67" s="9">
        <v>1</v>
      </c>
      <c r="I67" s="9">
        <v>1</v>
      </c>
      <c r="J67" s="9">
        <v>2</v>
      </c>
      <c r="K67" s="9">
        <v>1</v>
      </c>
      <c r="L67" s="9">
        <v>3</v>
      </c>
    </row>
    <row r="68" spans="4:12" x14ac:dyDescent="0.25">
      <c r="D68">
        <f t="shared" si="2"/>
        <v>-0.47900000000000009</v>
      </c>
      <c r="E68" s="9">
        <v>67</v>
      </c>
      <c r="F68" s="9">
        <v>1</v>
      </c>
      <c r="G68" s="26">
        <v>3</v>
      </c>
      <c r="H68" s="9">
        <v>0</v>
      </c>
      <c r="I68" s="9">
        <v>1</v>
      </c>
      <c r="J68" s="9">
        <v>2</v>
      </c>
      <c r="K68" s="9">
        <v>1</v>
      </c>
      <c r="L68" s="9">
        <v>4</v>
      </c>
    </row>
    <row r="69" spans="4:12" x14ac:dyDescent="0.25">
      <c r="D69">
        <f t="shared" si="2"/>
        <v>1.6759999999999999</v>
      </c>
      <c r="E69" s="9">
        <v>68</v>
      </c>
      <c r="F69" s="9">
        <v>1</v>
      </c>
      <c r="G69" s="26">
        <v>2</v>
      </c>
      <c r="H69" s="9">
        <v>3</v>
      </c>
      <c r="I69" s="9">
        <v>1</v>
      </c>
      <c r="J69" s="9">
        <v>3</v>
      </c>
      <c r="K69" s="9">
        <v>1</v>
      </c>
      <c r="L69" s="9">
        <v>2</v>
      </c>
    </row>
    <row r="70" spans="4:12" x14ac:dyDescent="0.25">
      <c r="D70">
        <f t="shared" si="2"/>
        <v>1.5699999999999998</v>
      </c>
      <c r="E70" s="9">
        <v>69</v>
      </c>
      <c r="F70" s="9">
        <v>1</v>
      </c>
      <c r="G70" s="26">
        <v>1</v>
      </c>
      <c r="H70" s="9">
        <v>3</v>
      </c>
      <c r="I70" s="9">
        <v>1</v>
      </c>
      <c r="J70" s="9">
        <v>1</v>
      </c>
      <c r="K70" s="9">
        <v>1</v>
      </c>
      <c r="L70" s="9">
        <v>1</v>
      </c>
    </row>
    <row r="71" spans="4:12" x14ac:dyDescent="0.25">
      <c r="D71">
        <f t="shared" si="2"/>
        <v>1.6879999999999997</v>
      </c>
      <c r="E71" s="9">
        <v>70</v>
      </c>
      <c r="F71" s="9">
        <v>1</v>
      </c>
      <c r="G71" s="26">
        <v>1</v>
      </c>
      <c r="H71" s="9">
        <v>3</v>
      </c>
      <c r="I71" s="9">
        <v>1</v>
      </c>
      <c r="J71" s="9">
        <v>2</v>
      </c>
      <c r="K71" s="9">
        <v>1</v>
      </c>
      <c r="L71" s="9">
        <v>1</v>
      </c>
    </row>
    <row r="72" spans="4:12" x14ac:dyDescent="0.25">
      <c r="D72">
        <f t="shared" si="2"/>
        <v>1.1599999999999999</v>
      </c>
      <c r="E72" s="9">
        <v>71</v>
      </c>
      <c r="F72" s="9">
        <v>1</v>
      </c>
      <c r="G72" s="26">
        <v>2</v>
      </c>
      <c r="H72" s="9">
        <v>3</v>
      </c>
      <c r="I72" s="9">
        <v>1</v>
      </c>
      <c r="J72" s="9">
        <v>1</v>
      </c>
      <c r="K72" s="9">
        <v>1</v>
      </c>
      <c r="L72" s="9">
        <v>1</v>
      </c>
    </row>
    <row r="73" spans="4:12" x14ac:dyDescent="0.25">
      <c r="D73">
        <f t="shared" si="2"/>
        <v>1.6879999999999997</v>
      </c>
      <c r="E73" s="9">
        <v>72</v>
      </c>
      <c r="F73" s="9">
        <v>1</v>
      </c>
      <c r="G73" s="26">
        <v>1</v>
      </c>
      <c r="H73" s="9">
        <v>3</v>
      </c>
      <c r="I73" s="9">
        <v>1</v>
      </c>
      <c r="J73" s="9">
        <v>2</v>
      </c>
      <c r="K73" s="9">
        <v>1</v>
      </c>
      <c r="L73" s="9">
        <v>1</v>
      </c>
    </row>
    <row r="74" spans="4:12" x14ac:dyDescent="0.25">
      <c r="D74">
        <f t="shared" si="2"/>
        <v>-1.0129999999999999</v>
      </c>
      <c r="E74" s="9">
        <v>73</v>
      </c>
      <c r="F74" s="9">
        <v>4</v>
      </c>
      <c r="G74" s="26">
        <v>3</v>
      </c>
      <c r="H74" s="9">
        <v>2</v>
      </c>
      <c r="I74" s="9">
        <v>1</v>
      </c>
      <c r="J74" s="9">
        <v>2</v>
      </c>
      <c r="K74" s="9">
        <v>2</v>
      </c>
      <c r="L74" s="9">
        <v>2</v>
      </c>
    </row>
    <row r="75" spans="4:12" x14ac:dyDescent="0.25">
      <c r="D75">
        <f t="shared" si="2"/>
        <v>-1.6729999999999996</v>
      </c>
      <c r="E75" s="9">
        <v>74</v>
      </c>
      <c r="F75" s="9">
        <v>4</v>
      </c>
      <c r="G75" s="26">
        <v>4</v>
      </c>
      <c r="H75" s="9">
        <v>1</v>
      </c>
      <c r="I75" s="9">
        <v>1</v>
      </c>
      <c r="J75" s="9">
        <v>3</v>
      </c>
      <c r="K75" s="9">
        <v>3</v>
      </c>
      <c r="L75" s="9">
        <v>4</v>
      </c>
    </row>
    <row r="76" spans="4:12" x14ac:dyDescent="0.25">
      <c r="D76">
        <f t="shared" si="2"/>
        <v>1.9079999999999999</v>
      </c>
      <c r="E76" s="9">
        <v>75</v>
      </c>
      <c r="F76" s="9">
        <v>2</v>
      </c>
      <c r="G76" s="26">
        <v>3</v>
      </c>
      <c r="H76" s="9">
        <v>4</v>
      </c>
      <c r="I76" s="9">
        <v>1</v>
      </c>
      <c r="J76" s="9">
        <v>1</v>
      </c>
      <c r="K76" s="9">
        <v>1</v>
      </c>
      <c r="L76" s="9">
        <v>4</v>
      </c>
    </row>
    <row r="77" spans="4:12" x14ac:dyDescent="0.25">
      <c r="D77">
        <f t="shared" si="2"/>
        <v>-1.8449999999999998</v>
      </c>
      <c r="E77" s="9">
        <v>76</v>
      </c>
      <c r="F77" s="9">
        <v>4</v>
      </c>
      <c r="G77" s="26">
        <v>3</v>
      </c>
      <c r="H77" s="9">
        <v>1</v>
      </c>
      <c r="I77" s="9">
        <v>4</v>
      </c>
      <c r="J77" s="9">
        <v>1</v>
      </c>
      <c r="K77" s="9">
        <v>2</v>
      </c>
      <c r="L77" s="9">
        <v>2</v>
      </c>
    </row>
    <row r="78" spans="4:12" x14ac:dyDescent="0.25">
      <c r="D78">
        <f t="shared" si="2"/>
        <v>-0.97100000000000009</v>
      </c>
      <c r="E78" s="9">
        <v>77</v>
      </c>
      <c r="F78" s="9">
        <v>2</v>
      </c>
      <c r="G78" s="26">
        <v>3</v>
      </c>
      <c r="H78" s="15">
        <v>0</v>
      </c>
      <c r="I78" s="9">
        <v>1</v>
      </c>
      <c r="J78" s="9">
        <v>3</v>
      </c>
      <c r="K78" s="9">
        <v>2</v>
      </c>
      <c r="L78" s="9">
        <v>4</v>
      </c>
    </row>
    <row r="79" spans="4:12" x14ac:dyDescent="0.25">
      <c r="D79">
        <f t="shared" si="2"/>
        <v>0.3389999999999998</v>
      </c>
      <c r="E79" s="9">
        <v>78</v>
      </c>
      <c r="F79" s="9">
        <v>2</v>
      </c>
      <c r="G79" s="26">
        <v>3</v>
      </c>
      <c r="H79" s="9">
        <v>3</v>
      </c>
      <c r="I79" s="9">
        <v>1</v>
      </c>
      <c r="J79" s="9">
        <v>1</v>
      </c>
      <c r="K79" s="9">
        <v>1</v>
      </c>
      <c r="L79" s="9">
        <v>1</v>
      </c>
    </row>
    <row r="80" spans="4:12" x14ac:dyDescent="0.25">
      <c r="D80">
        <f t="shared" si="2"/>
        <v>0.13899999999999996</v>
      </c>
      <c r="E80" s="9">
        <v>79</v>
      </c>
      <c r="F80" s="9">
        <v>1</v>
      </c>
      <c r="G80" s="26">
        <v>3</v>
      </c>
      <c r="H80" s="9">
        <v>2</v>
      </c>
      <c r="I80" s="9">
        <v>1</v>
      </c>
      <c r="J80" s="9">
        <v>2</v>
      </c>
      <c r="K80" s="9">
        <v>1</v>
      </c>
      <c r="L80" s="9">
        <v>1</v>
      </c>
    </row>
    <row r="81" spans="4:12" x14ac:dyDescent="0.25">
      <c r="D81">
        <f t="shared" si="2"/>
        <v>1.6879999999999997</v>
      </c>
      <c r="E81" s="9">
        <v>80</v>
      </c>
      <c r="F81" s="9">
        <v>1</v>
      </c>
      <c r="G81" s="26">
        <v>1</v>
      </c>
      <c r="H81" s="9">
        <v>3</v>
      </c>
      <c r="I81" s="9">
        <v>1</v>
      </c>
      <c r="J81" s="9">
        <v>2</v>
      </c>
      <c r="K81" s="9">
        <v>1</v>
      </c>
      <c r="L81" s="9">
        <v>1</v>
      </c>
    </row>
    <row r="82" spans="4:12" x14ac:dyDescent="0.25">
      <c r="D82">
        <f t="shared" si="2"/>
        <v>1.077</v>
      </c>
      <c r="E82" s="9">
        <v>81</v>
      </c>
      <c r="F82" s="9">
        <v>1</v>
      </c>
      <c r="G82" s="26">
        <v>1</v>
      </c>
      <c r="H82" s="9">
        <v>2</v>
      </c>
      <c r="I82" s="9">
        <v>1</v>
      </c>
      <c r="J82" s="9">
        <v>3</v>
      </c>
      <c r="K82" s="9">
        <v>1</v>
      </c>
      <c r="L82" s="9">
        <v>1</v>
      </c>
    </row>
    <row r="83" spans="4:12" x14ac:dyDescent="0.25">
      <c r="D83">
        <f t="shared" si="2"/>
        <v>1.6879999999999997</v>
      </c>
      <c r="E83" s="9">
        <v>82</v>
      </c>
      <c r="F83" s="9">
        <v>1</v>
      </c>
      <c r="G83" s="26">
        <v>1</v>
      </c>
      <c r="H83" s="9">
        <v>3</v>
      </c>
      <c r="I83" s="9">
        <v>1</v>
      </c>
      <c r="J83" s="9">
        <v>2</v>
      </c>
      <c r="K83" s="9">
        <v>1</v>
      </c>
      <c r="L83" s="9">
        <v>1</v>
      </c>
    </row>
    <row r="84" spans="4:12" x14ac:dyDescent="0.25">
      <c r="D84">
        <f t="shared" si="2"/>
        <v>1.9679999999999997</v>
      </c>
      <c r="E84" s="9">
        <v>83</v>
      </c>
      <c r="F84" s="9">
        <v>1</v>
      </c>
      <c r="G84" s="26">
        <v>1</v>
      </c>
      <c r="H84" s="9">
        <v>3</v>
      </c>
      <c r="I84" s="9">
        <v>1</v>
      </c>
      <c r="J84" s="9">
        <v>2</v>
      </c>
      <c r="K84" s="9">
        <v>1</v>
      </c>
      <c r="L84" s="9">
        <v>2</v>
      </c>
    </row>
    <row r="85" spans="4:12" x14ac:dyDescent="0.25">
      <c r="D85">
        <f t="shared" si="2"/>
        <v>1.8059999999999996</v>
      </c>
      <c r="E85" s="9">
        <v>84</v>
      </c>
      <c r="F85" s="9">
        <v>1</v>
      </c>
      <c r="G85" s="26">
        <v>1</v>
      </c>
      <c r="H85" s="9">
        <v>3</v>
      </c>
      <c r="I85" s="9">
        <v>1</v>
      </c>
      <c r="J85" s="9">
        <v>3</v>
      </c>
      <c r="K85" s="9">
        <v>1</v>
      </c>
      <c r="L85" s="9">
        <v>1</v>
      </c>
    </row>
    <row r="86" spans="4:12" x14ac:dyDescent="0.25">
      <c r="D86">
        <f t="shared" si="2"/>
        <v>0.57499999999999973</v>
      </c>
      <c r="E86" s="9">
        <v>85</v>
      </c>
      <c r="F86" s="9">
        <v>2</v>
      </c>
      <c r="G86" s="26">
        <v>3</v>
      </c>
      <c r="H86" s="9">
        <v>3</v>
      </c>
      <c r="I86" s="9">
        <v>1</v>
      </c>
      <c r="J86" s="9">
        <v>3</v>
      </c>
      <c r="K86" s="9">
        <v>1</v>
      </c>
      <c r="L86" s="9">
        <v>1</v>
      </c>
    </row>
    <row r="87" spans="4:12" x14ac:dyDescent="0.25">
      <c r="D87">
        <f t="shared" si="2"/>
        <v>-0.86499999999999999</v>
      </c>
      <c r="E87" s="9">
        <v>86</v>
      </c>
      <c r="F87" s="9">
        <v>1</v>
      </c>
      <c r="G87" s="26">
        <v>3</v>
      </c>
      <c r="H87" s="9">
        <v>1</v>
      </c>
      <c r="I87" s="9">
        <v>2</v>
      </c>
      <c r="J87" s="9">
        <v>3</v>
      </c>
      <c r="K87" s="9">
        <v>3</v>
      </c>
      <c r="L87" s="9">
        <v>1</v>
      </c>
    </row>
    <row r="88" spans="4:12" x14ac:dyDescent="0.25">
      <c r="D88">
        <f t="shared" si="2"/>
        <v>-0.39100000000000001</v>
      </c>
      <c r="E88" s="9">
        <v>87</v>
      </c>
      <c r="F88" s="9">
        <v>1</v>
      </c>
      <c r="G88" s="26">
        <v>3</v>
      </c>
      <c r="H88" s="9">
        <v>1</v>
      </c>
      <c r="I88" s="9">
        <v>1</v>
      </c>
      <c r="J88" s="9">
        <v>3</v>
      </c>
      <c r="K88" s="9">
        <v>2</v>
      </c>
      <c r="L88" s="9">
        <v>2</v>
      </c>
    </row>
    <row r="89" spans="4:12" x14ac:dyDescent="0.25">
      <c r="D89">
        <f t="shared" si="2"/>
        <v>-1.093</v>
      </c>
      <c r="E89" s="9">
        <v>88</v>
      </c>
      <c r="F89" s="9">
        <v>3</v>
      </c>
      <c r="G89" s="26">
        <v>4</v>
      </c>
      <c r="H89" s="9">
        <v>2</v>
      </c>
      <c r="I89" s="9">
        <v>1</v>
      </c>
      <c r="J89" s="9">
        <v>2</v>
      </c>
      <c r="K89" s="9">
        <v>1</v>
      </c>
      <c r="L89" s="9">
        <v>1</v>
      </c>
    </row>
    <row r="90" spans="4:12" x14ac:dyDescent="0.25">
      <c r="D90">
        <f t="shared" si="2"/>
        <v>-2.3019999999999996</v>
      </c>
      <c r="E90" s="9">
        <v>89</v>
      </c>
      <c r="F90" s="9">
        <v>4</v>
      </c>
      <c r="G90" s="26">
        <v>3</v>
      </c>
      <c r="H90" s="9">
        <v>1</v>
      </c>
      <c r="I90" s="9">
        <v>1</v>
      </c>
      <c r="J90" s="9">
        <v>3</v>
      </c>
      <c r="K90" s="9">
        <v>4</v>
      </c>
      <c r="L90" s="9">
        <v>1</v>
      </c>
    </row>
    <row r="91" spans="4:12" x14ac:dyDescent="0.25">
      <c r="D91">
        <f t="shared" si="2"/>
        <v>-2.5519999999999996</v>
      </c>
      <c r="E91" s="9">
        <v>90</v>
      </c>
      <c r="F91" s="9">
        <v>4</v>
      </c>
      <c r="G91" s="26">
        <v>3</v>
      </c>
      <c r="H91" s="9">
        <v>0</v>
      </c>
      <c r="I91" s="9">
        <v>1</v>
      </c>
      <c r="J91" s="9">
        <v>2</v>
      </c>
      <c r="K91" s="9">
        <v>1</v>
      </c>
      <c r="L91" s="9">
        <v>1</v>
      </c>
    </row>
    <row r="92" spans="4:12" x14ac:dyDescent="0.25">
      <c r="D92">
        <f t="shared" si="2"/>
        <v>-3.08</v>
      </c>
      <c r="E92" s="9">
        <v>91</v>
      </c>
      <c r="F92" s="9">
        <v>4</v>
      </c>
      <c r="G92" s="26">
        <v>4</v>
      </c>
      <c r="H92" s="9">
        <v>0</v>
      </c>
      <c r="I92" s="9">
        <v>1</v>
      </c>
      <c r="J92" s="9">
        <v>1</v>
      </c>
      <c r="K92" s="9">
        <v>1</v>
      </c>
      <c r="L92" s="9">
        <v>1</v>
      </c>
    </row>
    <row r="93" spans="4:12" x14ac:dyDescent="0.25">
      <c r="D93">
        <f t="shared" si="2"/>
        <v>0.17599999999999993</v>
      </c>
      <c r="E93" s="9">
        <v>92</v>
      </c>
      <c r="F93" s="9">
        <v>1</v>
      </c>
      <c r="G93" s="26">
        <v>3</v>
      </c>
      <c r="H93" s="9">
        <v>2</v>
      </c>
      <c r="I93" s="9">
        <v>1</v>
      </c>
      <c r="J93" s="9">
        <v>4</v>
      </c>
      <c r="K93" s="9">
        <v>2</v>
      </c>
      <c r="L93" s="9">
        <v>1</v>
      </c>
    </row>
    <row r="94" spans="4:12" x14ac:dyDescent="0.25">
      <c r="D94">
        <f t="shared" si="2"/>
        <v>0.78699999999999981</v>
      </c>
      <c r="E94" s="9">
        <v>93</v>
      </c>
      <c r="F94" s="9">
        <v>1</v>
      </c>
      <c r="G94" s="26">
        <v>3</v>
      </c>
      <c r="H94" s="9">
        <v>3</v>
      </c>
      <c r="I94" s="9">
        <v>1</v>
      </c>
      <c r="J94" s="9">
        <v>3</v>
      </c>
      <c r="K94" s="9">
        <v>2</v>
      </c>
      <c r="L94" s="9">
        <v>1</v>
      </c>
    </row>
    <row r="95" spans="4:12" x14ac:dyDescent="0.25">
      <c r="D95">
        <f t="shared" si="2"/>
        <v>0.78999999999999981</v>
      </c>
      <c r="E95" s="9">
        <v>94</v>
      </c>
      <c r="F95" s="9">
        <v>3</v>
      </c>
      <c r="G95" s="26">
        <v>3</v>
      </c>
      <c r="H95" s="9">
        <v>4</v>
      </c>
      <c r="I95" s="9">
        <v>4</v>
      </c>
      <c r="J95" s="9">
        <v>2</v>
      </c>
      <c r="K95" s="9">
        <v>1</v>
      </c>
      <c r="L95" s="9">
        <v>1</v>
      </c>
    </row>
    <row r="96" spans="4:12" x14ac:dyDescent="0.25">
      <c r="D96">
        <f t="shared" si="2"/>
        <v>1.6879999999999997</v>
      </c>
      <c r="E96" s="9">
        <v>95</v>
      </c>
      <c r="F96" s="9">
        <v>1</v>
      </c>
      <c r="G96" s="26">
        <v>1</v>
      </c>
      <c r="H96" s="9">
        <v>3</v>
      </c>
      <c r="I96" s="9">
        <v>1</v>
      </c>
      <c r="J96" s="9">
        <v>2</v>
      </c>
      <c r="K96" s="9">
        <v>1</v>
      </c>
      <c r="L96" s="9">
        <v>1</v>
      </c>
    </row>
    <row r="97" spans="4:12" x14ac:dyDescent="0.25">
      <c r="D97">
        <f t="shared" si="2"/>
        <v>2.2479999999999998</v>
      </c>
      <c r="E97" s="9">
        <v>96</v>
      </c>
      <c r="F97" s="9">
        <v>1</v>
      </c>
      <c r="G97" s="26">
        <v>1</v>
      </c>
      <c r="H97" s="9">
        <v>3</v>
      </c>
      <c r="I97" s="9">
        <v>1</v>
      </c>
      <c r="J97" s="9">
        <v>2</v>
      </c>
      <c r="K97" s="9">
        <v>1</v>
      </c>
      <c r="L97" s="9">
        <v>3</v>
      </c>
    </row>
    <row r="98" spans="4:12" x14ac:dyDescent="0.25">
      <c r="D98">
        <f t="shared" ref="D98:D111" si="3">+(F98*$B$2)+(G98*$B$3)+(H98*$B$4)+(I98*$B$5)+(J98*$B$6)+(K98*$B$7)+(L98*$B$8)</f>
        <v>1.5959999999999999</v>
      </c>
      <c r="E98" s="9">
        <v>97</v>
      </c>
      <c r="F98" s="9">
        <v>2</v>
      </c>
      <c r="G98" s="26">
        <v>2</v>
      </c>
      <c r="H98" s="9">
        <v>4</v>
      </c>
      <c r="I98" s="9">
        <v>1</v>
      </c>
      <c r="J98" s="9">
        <v>2</v>
      </c>
      <c r="K98" s="9">
        <v>1</v>
      </c>
      <c r="L98" s="9">
        <v>1</v>
      </c>
    </row>
    <row r="99" spans="4:12" x14ac:dyDescent="0.25">
      <c r="D99">
        <f t="shared" si="3"/>
        <v>1.3949999999999998</v>
      </c>
      <c r="E99" s="9">
        <v>98</v>
      </c>
      <c r="F99" s="9">
        <v>2</v>
      </c>
      <c r="G99" s="26">
        <v>1</v>
      </c>
      <c r="H99" s="9">
        <v>3</v>
      </c>
      <c r="I99" s="9">
        <v>1</v>
      </c>
      <c r="J99" s="9">
        <v>3</v>
      </c>
      <c r="K99" s="9">
        <v>1</v>
      </c>
      <c r="L99" s="9">
        <v>1</v>
      </c>
    </row>
    <row r="100" spans="4:12" x14ac:dyDescent="0.25">
      <c r="D100">
        <f t="shared" si="3"/>
        <v>2.6969999999999996</v>
      </c>
      <c r="E100" s="15">
        <v>99</v>
      </c>
      <c r="F100" s="15">
        <v>1</v>
      </c>
      <c r="G100" s="15">
        <v>1</v>
      </c>
      <c r="H100" s="15">
        <v>4</v>
      </c>
      <c r="I100" s="15">
        <v>1</v>
      </c>
      <c r="J100" s="15">
        <v>2</v>
      </c>
      <c r="K100" s="15">
        <v>1</v>
      </c>
      <c r="L100" s="15">
        <v>2</v>
      </c>
    </row>
    <row r="101" spans="4:12" x14ac:dyDescent="0.25">
      <c r="D101">
        <f t="shared" si="3"/>
        <v>1.5959999999999999</v>
      </c>
      <c r="E101" s="9">
        <v>100</v>
      </c>
      <c r="F101" s="9">
        <v>2</v>
      </c>
      <c r="G101" s="26">
        <v>2</v>
      </c>
      <c r="H101" s="9">
        <v>4</v>
      </c>
      <c r="I101" s="9">
        <v>1</v>
      </c>
      <c r="J101" s="9">
        <v>2</v>
      </c>
      <c r="K101" s="9">
        <v>1</v>
      </c>
      <c r="L101" s="9">
        <v>1</v>
      </c>
    </row>
    <row r="102" spans="4:12" x14ac:dyDescent="0.25">
      <c r="D102">
        <f t="shared" si="3"/>
        <v>0.7350000000000001</v>
      </c>
      <c r="E102" s="9">
        <v>101</v>
      </c>
      <c r="F102" s="9">
        <v>4</v>
      </c>
      <c r="G102" s="26">
        <v>1</v>
      </c>
      <c r="H102" s="9">
        <v>3</v>
      </c>
      <c r="I102" s="9">
        <v>1</v>
      </c>
      <c r="J102" s="9">
        <v>2</v>
      </c>
      <c r="K102" s="9">
        <v>1</v>
      </c>
      <c r="L102" s="9">
        <v>2</v>
      </c>
    </row>
    <row r="103" spans="4:12" x14ac:dyDescent="0.25">
      <c r="D103">
        <f t="shared" si="3"/>
        <v>-0.8660000000000001</v>
      </c>
      <c r="E103" s="9">
        <v>102</v>
      </c>
      <c r="F103" s="9">
        <v>2</v>
      </c>
      <c r="G103" s="26">
        <v>1</v>
      </c>
      <c r="H103" s="9">
        <v>0</v>
      </c>
      <c r="I103" s="9">
        <v>1</v>
      </c>
      <c r="J103" s="9">
        <v>0</v>
      </c>
      <c r="K103" s="9">
        <v>1</v>
      </c>
      <c r="L103" s="9">
        <v>2</v>
      </c>
    </row>
    <row r="104" spans="4:12" x14ac:dyDescent="0.25">
      <c r="D104">
        <f t="shared" si="3"/>
        <v>1.4640000000000002</v>
      </c>
      <c r="E104" s="9">
        <v>103</v>
      </c>
      <c r="F104" s="9">
        <v>4</v>
      </c>
      <c r="G104" s="26">
        <v>1</v>
      </c>
      <c r="H104" s="9">
        <v>4</v>
      </c>
      <c r="I104" s="9">
        <v>1</v>
      </c>
      <c r="J104" s="9">
        <v>2</v>
      </c>
      <c r="K104" s="9">
        <v>1</v>
      </c>
      <c r="L104" s="9">
        <v>2</v>
      </c>
    </row>
    <row r="105" spans="4:12" x14ac:dyDescent="0.25">
      <c r="D105">
        <f t="shared" si="3"/>
        <v>-2.3780000000000001</v>
      </c>
      <c r="E105" s="9">
        <v>104</v>
      </c>
      <c r="F105" s="9">
        <v>4</v>
      </c>
      <c r="G105" s="26">
        <v>2</v>
      </c>
      <c r="H105" s="9">
        <v>0</v>
      </c>
      <c r="I105" s="9">
        <v>1</v>
      </c>
      <c r="J105" s="9">
        <v>0</v>
      </c>
      <c r="K105" s="9">
        <v>1</v>
      </c>
      <c r="L105" s="9">
        <v>1</v>
      </c>
    </row>
    <row r="106" spans="4:12" x14ac:dyDescent="0.25">
      <c r="D106">
        <f t="shared" si="3"/>
        <v>-1.496</v>
      </c>
      <c r="E106" s="9">
        <v>105</v>
      </c>
      <c r="F106" s="9">
        <v>4</v>
      </c>
      <c r="G106" s="26">
        <v>1</v>
      </c>
      <c r="H106" s="9">
        <v>0</v>
      </c>
      <c r="I106" s="9">
        <v>1</v>
      </c>
      <c r="J106" s="9">
        <v>4</v>
      </c>
      <c r="K106" s="9">
        <v>1</v>
      </c>
      <c r="L106" s="9">
        <v>1</v>
      </c>
    </row>
    <row r="107" spans="4:12" x14ac:dyDescent="0.25">
      <c r="D107">
        <f t="shared" si="3"/>
        <v>-1.496</v>
      </c>
      <c r="E107" s="9">
        <v>106</v>
      </c>
      <c r="F107" s="9">
        <v>4</v>
      </c>
      <c r="G107" s="26">
        <v>1</v>
      </c>
      <c r="H107" s="9">
        <v>0</v>
      </c>
      <c r="I107" s="9">
        <v>1</v>
      </c>
      <c r="J107" s="9">
        <v>4</v>
      </c>
      <c r="K107" s="9">
        <v>1</v>
      </c>
      <c r="L107" s="9">
        <v>1</v>
      </c>
    </row>
    <row r="108" spans="4:12" x14ac:dyDescent="0.25">
      <c r="D108">
        <f t="shared" si="3"/>
        <v>-2.093</v>
      </c>
      <c r="E108" s="9">
        <v>107</v>
      </c>
      <c r="F108" s="9">
        <v>4</v>
      </c>
      <c r="G108" s="26">
        <v>1</v>
      </c>
      <c r="H108" s="9">
        <v>0</v>
      </c>
      <c r="I108" s="9">
        <v>1</v>
      </c>
      <c r="J108" s="9">
        <v>4</v>
      </c>
      <c r="K108" s="9">
        <v>4</v>
      </c>
      <c r="L108" s="9">
        <v>1</v>
      </c>
    </row>
    <row r="109" spans="4:12" x14ac:dyDescent="0.25">
      <c r="D109">
        <f t="shared" si="3"/>
        <v>0.47</v>
      </c>
      <c r="E109" s="9">
        <v>108</v>
      </c>
      <c r="F109" s="9">
        <v>3</v>
      </c>
      <c r="G109" s="26">
        <v>2</v>
      </c>
      <c r="H109" s="9">
        <v>4</v>
      </c>
      <c r="I109" s="9">
        <v>1</v>
      </c>
      <c r="J109" s="9">
        <v>1</v>
      </c>
      <c r="K109" s="9">
        <v>4</v>
      </c>
      <c r="L109" s="9">
        <v>1</v>
      </c>
    </row>
    <row r="110" spans="4:12" x14ac:dyDescent="0.25">
      <c r="D110">
        <f t="shared" si="3"/>
        <v>-1.518</v>
      </c>
      <c r="E110" s="9">
        <v>109</v>
      </c>
      <c r="F110" s="9">
        <v>1</v>
      </c>
      <c r="G110" s="9">
        <v>3</v>
      </c>
      <c r="H110" s="9">
        <v>0</v>
      </c>
      <c r="I110" s="9">
        <v>1</v>
      </c>
      <c r="J110" s="9">
        <v>2</v>
      </c>
      <c r="K110" s="9">
        <v>2</v>
      </c>
      <c r="L110" s="9">
        <v>1</v>
      </c>
    </row>
    <row r="111" spans="4:12" x14ac:dyDescent="0.25">
      <c r="D111">
        <f t="shared" si="3"/>
        <v>1.359</v>
      </c>
      <c r="E111" s="9">
        <v>110</v>
      </c>
      <c r="F111" s="9">
        <v>1</v>
      </c>
      <c r="G111" s="9">
        <v>2</v>
      </c>
      <c r="H111" s="9">
        <v>3</v>
      </c>
      <c r="I111" s="9">
        <v>1</v>
      </c>
      <c r="J111" s="9">
        <v>2</v>
      </c>
      <c r="K111" s="9">
        <v>2</v>
      </c>
      <c r="L111" s="9">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11"/>
  <sheetViews>
    <sheetView workbookViewId="0">
      <selection activeCell="C5" sqref="C5"/>
    </sheetView>
  </sheetViews>
  <sheetFormatPr defaultRowHeight="15" x14ac:dyDescent="0.25"/>
  <cols>
    <col min="1" max="1" width="12.42578125" style="9" customWidth="1"/>
    <col min="4" max="4" width="21.42578125" customWidth="1"/>
  </cols>
  <sheetData>
    <row r="1" spans="1:4" x14ac:dyDescent="0.25">
      <c r="A1" s="1" t="s">
        <v>0</v>
      </c>
      <c r="B1" t="s">
        <v>466</v>
      </c>
      <c r="D1" s="3" t="s">
        <v>2</v>
      </c>
    </row>
    <row r="2" spans="1:4" x14ac:dyDescent="0.25">
      <c r="A2" s="9">
        <v>1</v>
      </c>
      <c r="B2">
        <v>0.83899999999999997</v>
      </c>
      <c r="D2" t="s">
        <v>41</v>
      </c>
    </row>
    <row r="3" spans="1:4" x14ac:dyDescent="0.25">
      <c r="A3" s="9">
        <v>2</v>
      </c>
      <c r="B3">
        <v>-0.79200000000000004</v>
      </c>
      <c r="D3" t="s">
        <v>41</v>
      </c>
    </row>
    <row r="4" spans="1:4" x14ac:dyDescent="0.25">
      <c r="A4" s="9">
        <v>3</v>
      </c>
      <c r="B4">
        <v>-6.3E-2</v>
      </c>
      <c r="D4" t="s">
        <v>41</v>
      </c>
    </row>
    <row r="5" spans="1:4" x14ac:dyDescent="0.25">
      <c r="A5" s="9">
        <v>4</v>
      </c>
      <c r="B5">
        <v>-0.92299999999999982</v>
      </c>
      <c r="D5" t="s">
        <v>41</v>
      </c>
    </row>
    <row r="6" spans="1:4" x14ac:dyDescent="0.25">
      <c r="A6" s="15">
        <v>5</v>
      </c>
      <c r="B6">
        <v>-1.2270000000000001</v>
      </c>
      <c r="D6" s="19" t="s">
        <v>41</v>
      </c>
    </row>
    <row r="7" spans="1:4" x14ac:dyDescent="0.25">
      <c r="A7" s="9">
        <v>6</v>
      </c>
      <c r="B7">
        <v>2.3759999999999999</v>
      </c>
      <c r="D7" t="s">
        <v>88</v>
      </c>
    </row>
    <row r="8" spans="1:4" x14ac:dyDescent="0.25">
      <c r="A8" s="9">
        <v>7</v>
      </c>
      <c r="B8">
        <v>2.6459999999999999</v>
      </c>
      <c r="D8" t="s">
        <v>88</v>
      </c>
    </row>
    <row r="9" spans="1:4" x14ac:dyDescent="0.25">
      <c r="A9" s="9">
        <v>8</v>
      </c>
      <c r="B9">
        <v>2.7639999999999998</v>
      </c>
      <c r="D9" t="s">
        <v>88</v>
      </c>
    </row>
    <row r="10" spans="1:4" x14ac:dyDescent="0.25">
      <c r="A10" s="9">
        <v>9</v>
      </c>
      <c r="B10">
        <v>2.6459999999999999</v>
      </c>
      <c r="D10" t="s">
        <v>88</v>
      </c>
    </row>
    <row r="11" spans="1:4" x14ac:dyDescent="0.25">
      <c r="A11" s="9">
        <v>10</v>
      </c>
      <c r="B11">
        <v>1.7990000000000002</v>
      </c>
      <c r="D11" t="s">
        <v>88</v>
      </c>
    </row>
    <row r="12" spans="1:4" x14ac:dyDescent="0.25">
      <c r="A12" s="9">
        <v>11</v>
      </c>
      <c r="B12">
        <v>0.33799999999999997</v>
      </c>
      <c r="D12" t="s">
        <v>118</v>
      </c>
    </row>
    <row r="13" spans="1:4" x14ac:dyDescent="0.25">
      <c r="A13" s="9">
        <v>12</v>
      </c>
      <c r="B13">
        <v>2.0910000000000002</v>
      </c>
      <c r="D13" t="s">
        <v>88</v>
      </c>
    </row>
    <row r="14" spans="1:4" x14ac:dyDescent="0.25">
      <c r="A14" s="9">
        <v>13</v>
      </c>
      <c r="B14">
        <v>-0.23399999999999999</v>
      </c>
      <c r="D14" t="s">
        <v>118</v>
      </c>
    </row>
    <row r="15" spans="1:4" x14ac:dyDescent="0.25">
      <c r="A15" s="9">
        <v>14</v>
      </c>
      <c r="B15">
        <v>0.21800000000000014</v>
      </c>
      <c r="D15" t="s">
        <v>88</v>
      </c>
    </row>
    <row r="16" spans="1:4" x14ac:dyDescent="0.25">
      <c r="A16" s="9">
        <v>15</v>
      </c>
      <c r="B16">
        <v>-0.90900000000000003</v>
      </c>
      <c r="D16" t="s">
        <v>118</v>
      </c>
    </row>
    <row r="17" spans="1:4" x14ac:dyDescent="0.25">
      <c r="A17" s="15">
        <v>16</v>
      </c>
      <c r="B17">
        <v>-1.6360000000000001</v>
      </c>
      <c r="D17" s="19" t="s">
        <v>118</v>
      </c>
    </row>
    <row r="18" spans="1:4" x14ac:dyDescent="0.25">
      <c r="A18" s="9">
        <v>17</v>
      </c>
      <c r="B18">
        <v>-0.34199999999999986</v>
      </c>
      <c r="D18" t="s">
        <v>88</v>
      </c>
    </row>
    <row r="19" spans="1:4" x14ac:dyDescent="0.25">
      <c r="A19" s="9">
        <v>18</v>
      </c>
      <c r="B19">
        <v>1.3940000000000001</v>
      </c>
      <c r="D19" t="s">
        <v>118</v>
      </c>
    </row>
    <row r="20" spans="1:4" x14ac:dyDescent="0.25">
      <c r="A20" s="9">
        <v>19</v>
      </c>
      <c r="B20">
        <v>0.70900000000000007</v>
      </c>
      <c r="D20" t="s">
        <v>88</v>
      </c>
    </row>
    <row r="21" spans="1:4" x14ac:dyDescent="0.25">
      <c r="A21" s="9">
        <v>20</v>
      </c>
      <c r="B21">
        <v>-1.7540000000000002</v>
      </c>
      <c r="D21" t="s">
        <v>118</v>
      </c>
    </row>
    <row r="22" spans="1:4" x14ac:dyDescent="0.25">
      <c r="A22" s="9">
        <v>21</v>
      </c>
      <c r="B22">
        <v>-1.2010000000000001</v>
      </c>
      <c r="D22" t="s">
        <v>118</v>
      </c>
    </row>
    <row r="23" spans="1:4" x14ac:dyDescent="0.25">
      <c r="A23" s="9">
        <v>22</v>
      </c>
      <c r="B23">
        <v>1.6759999999999999</v>
      </c>
      <c r="D23" t="s">
        <v>88</v>
      </c>
    </row>
    <row r="24" spans="1:4" x14ac:dyDescent="0.25">
      <c r="A24" s="9">
        <v>23</v>
      </c>
      <c r="B24">
        <v>0.30400000000000016</v>
      </c>
      <c r="D24" t="s">
        <v>88</v>
      </c>
    </row>
    <row r="25" spans="1:4" x14ac:dyDescent="0.25">
      <c r="A25" s="9">
        <v>24</v>
      </c>
      <c r="B25">
        <v>-0.8879999999999999</v>
      </c>
      <c r="D25" t="s">
        <v>118</v>
      </c>
    </row>
    <row r="26" spans="1:4" x14ac:dyDescent="0.25">
      <c r="A26" s="9">
        <v>25</v>
      </c>
      <c r="B26">
        <v>0.8829999999999999</v>
      </c>
      <c r="D26" t="s">
        <v>118</v>
      </c>
    </row>
    <row r="27" spans="1:4" x14ac:dyDescent="0.25">
      <c r="A27" s="9">
        <v>26</v>
      </c>
      <c r="B27">
        <v>-2.8439999999999994</v>
      </c>
      <c r="D27" t="s">
        <v>118</v>
      </c>
    </row>
    <row r="28" spans="1:4" x14ac:dyDescent="0.25">
      <c r="A28" s="9">
        <v>27</v>
      </c>
      <c r="B28">
        <v>-0.35400000000000009</v>
      </c>
      <c r="D28" t="s">
        <v>88</v>
      </c>
    </row>
    <row r="29" spans="1:4" x14ac:dyDescent="0.25">
      <c r="A29" s="9">
        <v>28</v>
      </c>
      <c r="B29">
        <v>1.077</v>
      </c>
      <c r="D29" t="s">
        <v>88</v>
      </c>
    </row>
    <row r="30" spans="1:4" x14ac:dyDescent="0.25">
      <c r="A30" s="9">
        <v>29</v>
      </c>
      <c r="B30">
        <v>-0.27200000000000002</v>
      </c>
      <c r="D30" t="s">
        <v>88</v>
      </c>
    </row>
    <row r="31" spans="1:4" x14ac:dyDescent="0.25">
      <c r="A31" s="9">
        <v>30</v>
      </c>
      <c r="B31">
        <v>2.2349999999999999</v>
      </c>
      <c r="D31" t="s">
        <v>88</v>
      </c>
    </row>
    <row r="32" spans="1:4" x14ac:dyDescent="0.25">
      <c r="A32" s="9">
        <v>31</v>
      </c>
      <c r="B32">
        <v>2.5279999999999996</v>
      </c>
      <c r="D32" t="s">
        <v>88</v>
      </c>
    </row>
    <row r="33" spans="1:4" x14ac:dyDescent="0.25">
      <c r="A33" s="9">
        <v>32</v>
      </c>
      <c r="B33">
        <v>0.57399999999999984</v>
      </c>
      <c r="D33" t="s">
        <v>88</v>
      </c>
    </row>
    <row r="34" spans="1:4" x14ac:dyDescent="0.25">
      <c r="A34" s="9">
        <v>33</v>
      </c>
      <c r="B34">
        <v>1.9679999999999997</v>
      </c>
      <c r="D34" t="s">
        <v>88</v>
      </c>
    </row>
    <row r="35" spans="1:4" x14ac:dyDescent="0.25">
      <c r="A35" s="9">
        <v>34</v>
      </c>
      <c r="B35">
        <v>0.35500000000000009</v>
      </c>
      <c r="D35" t="s">
        <v>118</v>
      </c>
    </row>
    <row r="36" spans="1:4" x14ac:dyDescent="0.25">
      <c r="A36" s="9">
        <v>35</v>
      </c>
      <c r="B36">
        <v>-1.613</v>
      </c>
      <c r="D36" t="s">
        <v>118</v>
      </c>
    </row>
    <row r="37" spans="1:4" x14ac:dyDescent="0.25">
      <c r="A37" s="9">
        <v>36</v>
      </c>
      <c r="B37">
        <v>-0.58999999999999986</v>
      </c>
      <c r="D37" t="s">
        <v>118</v>
      </c>
    </row>
    <row r="38" spans="1:4" x14ac:dyDescent="0.25">
      <c r="A38" s="9">
        <v>37</v>
      </c>
      <c r="B38">
        <v>1.2819999999999998</v>
      </c>
      <c r="D38" t="s">
        <v>88</v>
      </c>
    </row>
    <row r="39" spans="1:4" x14ac:dyDescent="0.25">
      <c r="A39" s="9">
        <v>38</v>
      </c>
      <c r="B39">
        <v>2.0859999999999994</v>
      </c>
      <c r="D39" t="s">
        <v>88</v>
      </c>
    </row>
    <row r="40" spans="1:4" x14ac:dyDescent="0.25">
      <c r="A40" s="9">
        <v>39</v>
      </c>
      <c r="B40">
        <v>0.66599999999999993</v>
      </c>
      <c r="D40" t="s">
        <v>88</v>
      </c>
    </row>
    <row r="41" spans="1:4" x14ac:dyDescent="0.25">
      <c r="A41" s="9">
        <v>40</v>
      </c>
      <c r="B41">
        <v>-0.63300000000000012</v>
      </c>
      <c r="D41" t="s">
        <v>118</v>
      </c>
    </row>
    <row r="42" spans="1:4" x14ac:dyDescent="0.25">
      <c r="A42" s="9">
        <v>41</v>
      </c>
      <c r="B42">
        <v>1.6749999999999998</v>
      </c>
      <c r="D42" t="s">
        <v>118</v>
      </c>
    </row>
    <row r="43" spans="1:4" x14ac:dyDescent="0.25">
      <c r="A43" s="9">
        <v>42</v>
      </c>
      <c r="B43">
        <v>1.6749999999999998</v>
      </c>
      <c r="D43" t="s">
        <v>88</v>
      </c>
    </row>
    <row r="44" spans="1:4" x14ac:dyDescent="0.25">
      <c r="A44" s="9">
        <v>43</v>
      </c>
      <c r="B44">
        <v>1.1460000000000001</v>
      </c>
      <c r="D44" t="s">
        <v>88</v>
      </c>
    </row>
    <row r="45" spans="1:4" x14ac:dyDescent="0.25">
      <c r="A45" s="9">
        <v>44</v>
      </c>
      <c r="B45">
        <v>1.2769999999999997</v>
      </c>
      <c r="D45" t="s">
        <v>88</v>
      </c>
    </row>
    <row r="46" spans="1:4" x14ac:dyDescent="0.25">
      <c r="A46" s="9">
        <v>45</v>
      </c>
      <c r="B46">
        <v>1.1599999999999999</v>
      </c>
      <c r="D46" t="s">
        <v>88</v>
      </c>
    </row>
    <row r="47" spans="1:4" x14ac:dyDescent="0.25">
      <c r="A47" s="9">
        <v>46</v>
      </c>
      <c r="B47">
        <v>0.95900000000000007</v>
      </c>
      <c r="D47" t="s">
        <v>88</v>
      </c>
    </row>
    <row r="48" spans="1:4" x14ac:dyDescent="0.25">
      <c r="A48" s="15">
        <v>47</v>
      </c>
      <c r="B48">
        <v>-0.78999999999999981</v>
      </c>
      <c r="D48" s="19" t="s">
        <v>88</v>
      </c>
    </row>
    <row r="49" spans="1:4" x14ac:dyDescent="0.25">
      <c r="A49" s="9">
        <v>48</v>
      </c>
      <c r="B49">
        <v>1.6749999999999998</v>
      </c>
      <c r="D49" t="s">
        <v>88</v>
      </c>
    </row>
    <row r="50" spans="1:4" x14ac:dyDescent="0.25">
      <c r="A50" s="9">
        <v>49</v>
      </c>
      <c r="B50">
        <v>1.8059999999999996</v>
      </c>
      <c r="D50" t="s">
        <v>88</v>
      </c>
    </row>
    <row r="51" spans="1:4" x14ac:dyDescent="0.25">
      <c r="A51" s="9">
        <v>50</v>
      </c>
      <c r="B51">
        <v>1.3949999999999998</v>
      </c>
      <c r="D51" t="s">
        <v>88</v>
      </c>
    </row>
    <row r="52" spans="1:4" x14ac:dyDescent="0.25">
      <c r="A52" s="9">
        <v>51</v>
      </c>
      <c r="B52">
        <v>1.5129999999999999</v>
      </c>
      <c r="D52" t="s">
        <v>88</v>
      </c>
    </row>
    <row r="53" spans="1:4" x14ac:dyDescent="0.25">
      <c r="A53" s="9">
        <v>52</v>
      </c>
      <c r="B53">
        <v>-0.70799999999999996</v>
      </c>
      <c r="D53" t="s">
        <v>118</v>
      </c>
    </row>
    <row r="54" spans="1:4" x14ac:dyDescent="0.25">
      <c r="A54" s="9">
        <v>53</v>
      </c>
      <c r="B54">
        <v>-0.37899999999999989</v>
      </c>
      <c r="D54" t="s">
        <v>118</v>
      </c>
    </row>
    <row r="55" spans="1:4" x14ac:dyDescent="0.25">
      <c r="A55" s="9">
        <v>54</v>
      </c>
      <c r="B55">
        <v>-1.012</v>
      </c>
      <c r="D55" t="s">
        <v>118</v>
      </c>
    </row>
    <row r="56" spans="1:4" x14ac:dyDescent="0.25">
      <c r="A56" s="9">
        <v>55</v>
      </c>
      <c r="B56">
        <v>-1.7310000000000001</v>
      </c>
      <c r="D56" t="s">
        <v>118</v>
      </c>
    </row>
    <row r="57" spans="1:4" x14ac:dyDescent="0.25">
      <c r="A57" s="9">
        <v>56</v>
      </c>
      <c r="B57">
        <v>0.13999999999999979</v>
      </c>
      <c r="D57" t="s">
        <v>118</v>
      </c>
    </row>
    <row r="58" spans="1:4" x14ac:dyDescent="0.25">
      <c r="A58" s="9">
        <v>57</v>
      </c>
      <c r="B58">
        <v>-1.423</v>
      </c>
      <c r="D58" t="s">
        <v>118</v>
      </c>
    </row>
    <row r="59" spans="1:4" x14ac:dyDescent="0.25">
      <c r="A59" s="9">
        <v>58</v>
      </c>
      <c r="B59">
        <v>-1.0499999999999996</v>
      </c>
      <c r="D59" t="s">
        <v>118</v>
      </c>
    </row>
    <row r="60" spans="1:4" x14ac:dyDescent="0.25">
      <c r="A60" s="9">
        <v>59</v>
      </c>
      <c r="B60">
        <v>-0.98799999999999999</v>
      </c>
      <c r="D60" t="s">
        <v>118</v>
      </c>
    </row>
    <row r="61" spans="1:4" x14ac:dyDescent="0.25">
      <c r="A61" s="9">
        <v>60</v>
      </c>
      <c r="B61">
        <v>-0.9870000000000001</v>
      </c>
      <c r="D61" t="s">
        <v>118</v>
      </c>
    </row>
    <row r="62" spans="1:4" x14ac:dyDescent="0.25">
      <c r="A62" s="9">
        <v>61</v>
      </c>
      <c r="B62">
        <v>1.9079999999999999</v>
      </c>
      <c r="D62" t="s">
        <v>41</v>
      </c>
    </row>
    <row r="63" spans="1:4" x14ac:dyDescent="0.25">
      <c r="A63" s="9">
        <v>62</v>
      </c>
      <c r="B63">
        <v>2.3540000000000001</v>
      </c>
      <c r="D63" t="s">
        <v>88</v>
      </c>
    </row>
    <row r="64" spans="1:4" x14ac:dyDescent="0.25">
      <c r="A64" s="9">
        <v>63</v>
      </c>
      <c r="B64">
        <v>-0.59800000000000009</v>
      </c>
      <c r="D64" t="s">
        <v>88</v>
      </c>
    </row>
    <row r="65" spans="1:4" x14ac:dyDescent="0.25">
      <c r="A65" s="9">
        <v>64</v>
      </c>
      <c r="B65">
        <v>2.5279999999999996</v>
      </c>
      <c r="D65" t="s">
        <v>88</v>
      </c>
    </row>
    <row r="66" spans="1:4" x14ac:dyDescent="0.25">
      <c r="A66" s="9">
        <v>65</v>
      </c>
      <c r="B66">
        <v>0.34100000000000019</v>
      </c>
      <c r="D66" t="s">
        <v>88</v>
      </c>
    </row>
    <row r="67" spans="1:4" x14ac:dyDescent="0.25">
      <c r="A67" s="9">
        <v>66</v>
      </c>
      <c r="B67">
        <v>0.38000000000000017</v>
      </c>
      <c r="D67" t="s">
        <v>88</v>
      </c>
    </row>
    <row r="68" spans="1:4" x14ac:dyDescent="0.25">
      <c r="A68" s="9">
        <v>67</v>
      </c>
      <c r="B68">
        <v>-0.47900000000000009</v>
      </c>
      <c r="D68" t="s">
        <v>118</v>
      </c>
    </row>
    <row r="69" spans="1:4" x14ac:dyDescent="0.25">
      <c r="A69" s="9">
        <v>68</v>
      </c>
      <c r="B69">
        <v>1.6759999999999999</v>
      </c>
      <c r="D69" t="s">
        <v>88</v>
      </c>
    </row>
    <row r="70" spans="1:4" x14ac:dyDescent="0.25">
      <c r="A70" s="9">
        <v>69</v>
      </c>
      <c r="B70">
        <v>1.5699999999999998</v>
      </c>
      <c r="D70" t="s">
        <v>88</v>
      </c>
    </row>
    <row r="71" spans="1:4" x14ac:dyDescent="0.25">
      <c r="A71" s="9">
        <v>70</v>
      </c>
      <c r="B71">
        <v>1.6879999999999997</v>
      </c>
      <c r="D71" t="s">
        <v>88</v>
      </c>
    </row>
    <row r="72" spans="1:4" x14ac:dyDescent="0.25">
      <c r="A72" s="9">
        <v>71</v>
      </c>
      <c r="B72">
        <v>1.1599999999999999</v>
      </c>
      <c r="D72" t="s">
        <v>88</v>
      </c>
    </row>
    <row r="73" spans="1:4" x14ac:dyDescent="0.25">
      <c r="A73" s="9">
        <v>72</v>
      </c>
      <c r="B73">
        <v>1.6879999999999997</v>
      </c>
      <c r="D73" t="s">
        <v>88</v>
      </c>
    </row>
    <row r="74" spans="1:4" x14ac:dyDescent="0.25">
      <c r="A74" s="9">
        <v>73</v>
      </c>
      <c r="B74">
        <v>-1.0129999999999999</v>
      </c>
      <c r="D74" t="s">
        <v>118</v>
      </c>
    </row>
    <row r="75" spans="1:4" x14ac:dyDescent="0.25">
      <c r="A75" s="9">
        <v>74</v>
      </c>
      <c r="B75">
        <v>-1.6729999999999996</v>
      </c>
      <c r="D75" t="s">
        <v>118</v>
      </c>
    </row>
    <row r="76" spans="1:4" x14ac:dyDescent="0.25">
      <c r="A76" s="9">
        <v>75</v>
      </c>
      <c r="B76">
        <v>1.9079999999999999</v>
      </c>
      <c r="D76" t="s">
        <v>41</v>
      </c>
    </row>
    <row r="77" spans="1:4" x14ac:dyDescent="0.25">
      <c r="A77" s="9">
        <v>76</v>
      </c>
      <c r="B77">
        <v>-1.8449999999999998</v>
      </c>
      <c r="D77" t="s">
        <v>118</v>
      </c>
    </row>
    <row r="78" spans="1:4" x14ac:dyDescent="0.25">
      <c r="A78" s="9">
        <v>77</v>
      </c>
      <c r="B78">
        <v>-0.97100000000000009</v>
      </c>
      <c r="D78" t="s">
        <v>41</v>
      </c>
    </row>
    <row r="79" spans="1:4" x14ac:dyDescent="0.25">
      <c r="A79" s="9">
        <v>78</v>
      </c>
      <c r="B79">
        <v>0.3389999999999998</v>
      </c>
      <c r="D79" t="s">
        <v>88</v>
      </c>
    </row>
    <row r="80" spans="1:4" x14ac:dyDescent="0.25">
      <c r="A80" s="9">
        <v>79</v>
      </c>
      <c r="B80">
        <v>0.13899999999999996</v>
      </c>
      <c r="D80" t="s">
        <v>88</v>
      </c>
    </row>
    <row r="81" spans="1:4" x14ac:dyDescent="0.25">
      <c r="A81" s="9">
        <v>80</v>
      </c>
      <c r="B81">
        <v>1.6879999999999997</v>
      </c>
      <c r="D81" t="s">
        <v>88</v>
      </c>
    </row>
    <row r="82" spans="1:4" x14ac:dyDescent="0.25">
      <c r="A82" s="9">
        <v>81</v>
      </c>
      <c r="B82">
        <v>1.077</v>
      </c>
      <c r="D82" t="s">
        <v>88</v>
      </c>
    </row>
    <row r="83" spans="1:4" x14ac:dyDescent="0.25">
      <c r="A83" s="9">
        <v>82</v>
      </c>
      <c r="B83">
        <v>1.6879999999999997</v>
      </c>
      <c r="D83" t="s">
        <v>88</v>
      </c>
    </row>
    <row r="84" spans="1:4" x14ac:dyDescent="0.25">
      <c r="A84" s="9">
        <v>83</v>
      </c>
      <c r="B84">
        <v>1.9679999999999997</v>
      </c>
      <c r="D84" t="s">
        <v>88</v>
      </c>
    </row>
    <row r="85" spans="1:4" x14ac:dyDescent="0.25">
      <c r="A85" s="9">
        <v>84</v>
      </c>
      <c r="B85">
        <v>1.8059999999999996</v>
      </c>
      <c r="D85" t="s">
        <v>88</v>
      </c>
    </row>
    <row r="86" spans="1:4" x14ac:dyDescent="0.25">
      <c r="A86" s="9">
        <v>85</v>
      </c>
      <c r="B86">
        <v>0.57499999999999973</v>
      </c>
      <c r="D86" t="s">
        <v>88</v>
      </c>
    </row>
    <row r="87" spans="1:4" x14ac:dyDescent="0.25">
      <c r="A87" s="9">
        <v>86</v>
      </c>
      <c r="B87">
        <v>-0.86499999999999999</v>
      </c>
      <c r="D87" t="s">
        <v>118</v>
      </c>
    </row>
    <row r="88" spans="1:4" x14ac:dyDescent="0.25">
      <c r="A88" s="9">
        <v>87</v>
      </c>
      <c r="B88">
        <v>-0.39100000000000001</v>
      </c>
      <c r="D88" t="s">
        <v>118</v>
      </c>
    </row>
    <row r="89" spans="1:4" x14ac:dyDescent="0.25">
      <c r="A89" s="9">
        <v>88</v>
      </c>
      <c r="B89">
        <v>-1.093</v>
      </c>
      <c r="D89" t="s">
        <v>118</v>
      </c>
    </row>
    <row r="90" spans="1:4" x14ac:dyDescent="0.25">
      <c r="A90" s="9">
        <v>89</v>
      </c>
      <c r="B90">
        <v>-2.3019999999999996</v>
      </c>
      <c r="D90" t="s">
        <v>118</v>
      </c>
    </row>
    <row r="91" spans="1:4" x14ac:dyDescent="0.25">
      <c r="A91" s="9">
        <v>90</v>
      </c>
      <c r="B91">
        <v>-2.5519999999999996</v>
      </c>
      <c r="D91" t="s">
        <v>118</v>
      </c>
    </row>
    <row r="92" spans="1:4" x14ac:dyDescent="0.25">
      <c r="A92" s="9">
        <v>91</v>
      </c>
      <c r="B92">
        <v>-3.08</v>
      </c>
      <c r="D92" t="s">
        <v>118</v>
      </c>
    </row>
    <row r="93" spans="1:4" x14ac:dyDescent="0.25">
      <c r="A93" s="9">
        <v>92</v>
      </c>
      <c r="B93">
        <v>0.17599999999999993</v>
      </c>
      <c r="D93" t="s">
        <v>118</v>
      </c>
    </row>
    <row r="94" spans="1:4" x14ac:dyDescent="0.25">
      <c r="A94" s="9">
        <v>93</v>
      </c>
      <c r="B94">
        <v>0.78699999999999981</v>
      </c>
      <c r="D94" t="s">
        <v>88</v>
      </c>
    </row>
    <row r="95" spans="1:4" x14ac:dyDescent="0.25">
      <c r="A95" s="9">
        <v>94</v>
      </c>
      <c r="B95">
        <v>0.78999999999999981</v>
      </c>
      <c r="D95" t="s">
        <v>41</v>
      </c>
    </row>
    <row r="96" spans="1:4" x14ac:dyDescent="0.25">
      <c r="A96" s="9">
        <v>95</v>
      </c>
      <c r="B96">
        <v>1.6879999999999997</v>
      </c>
      <c r="D96" t="s">
        <v>88</v>
      </c>
    </row>
    <row r="97" spans="1:4" x14ac:dyDescent="0.25">
      <c r="A97" s="9">
        <v>96</v>
      </c>
      <c r="B97">
        <v>2.2479999999999998</v>
      </c>
      <c r="D97" t="s">
        <v>88</v>
      </c>
    </row>
    <row r="98" spans="1:4" x14ac:dyDescent="0.25">
      <c r="A98" s="9">
        <v>97</v>
      </c>
      <c r="B98">
        <v>1.5959999999999999</v>
      </c>
      <c r="D98" t="s">
        <v>41</v>
      </c>
    </row>
    <row r="99" spans="1:4" x14ac:dyDescent="0.25">
      <c r="A99" s="9">
        <v>98</v>
      </c>
      <c r="B99">
        <v>1.3949999999999998</v>
      </c>
      <c r="D99" t="s">
        <v>88</v>
      </c>
    </row>
    <row r="100" spans="1:4" x14ac:dyDescent="0.25">
      <c r="A100" s="15">
        <v>99</v>
      </c>
      <c r="B100">
        <v>2.6969999999999996</v>
      </c>
      <c r="D100" s="19" t="s">
        <v>41</v>
      </c>
    </row>
    <row r="101" spans="1:4" x14ac:dyDescent="0.25">
      <c r="A101" s="9">
        <v>100</v>
      </c>
      <c r="B101">
        <v>1.5959999999999999</v>
      </c>
      <c r="D101" t="s">
        <v>41</v>
      </c>
    </row>
    <row r="102" spans="1:4" x14ac:dyDescent="0.25">
      <c r="A102" s="9">
        <v>101</v>
      </c>
      <c r="B102">
        <v>0.7350000000000001</v>
      </c>
      <c r="D102" t="s">
        <v>41</v>
      </c>
    </row>
    <row r="103" spans="1:4" x14ac:dyDescent="0.25">
      <c r="A103" s="9">
        <v>102</v>
      </c>
      <c r="B103">
        <v>-0.8660000000000001</v>
      </c>
      <c r="D103" t="s">
        <v>41</v>
      </c>
    </row>
    <row r="104" spans="1:4" x14ac:dyDescent="0.25">
      <c r="A104" s="9">
        <v>103</v>
      </c>
      <c r="B104">
        <v>1.4640000000000002</v>
      </c>
      <c r="D104" t="s">
        <v>41</v>
      </c>
    </row>
    <row r="105" spans="1:4" x14ac:dyDescent="0.25">
      <c r="A105" s="9">
        <v>104</v>
      </c>
      <c r="B105">
        <v>-2.3780000000000001</v>
      </c>
      <c r="D105" t="s">
        <v>41</v>
      </c>
    </row>
    <row r="106" spans="1:4" x14ac:dyDescent="0.25">
      <c r="A106" s="9">
        <v>105</v>
      </c>
      <c r="B106">
        <v>-1.496</v>
      </c>
      <c r="D106" t="s">
        <v>41</v>
      </c>
    </row>
    <row r="107" spans="1:4" x14ac:dyDescent="0.25">
      <c r="A107" s="9">
        <v>106</v>
      </c>
      <c r="B107">
        <v>-1.496</v>
      </c>
      <c r="D107" t="s">
        <v>41</v>
      </c>
    </row>
    <row r="108" spans="1:4" x14ac:dyDescent="0.25">
      <c r="A108" s="9">
        <v>107</v>
      </c>
      <c r="B108">
        <v>-2.093</v>
      </c>
      <c r="D108" t="s">
        <v>41</v>
      </c>
    </row>
    <row r="109" spans="1:4" x14ac:dyDescent="0.25">
      <c r="A109" s="9">
        <v>108</v>
      </c>
      <c r="B109">
        <v>0.47</v>
      </c>
      <c r="D109" t="s">
        <v>41</v>
      </c>
    </row>
    <row r="110" spans="1:4" x14ac:dyDescent="0.25">
      <c r="A110" s="9">
        <v>109</v>
      </c>
      <c r="B110">
        <v>-1.518</v>
      </c>
      <c r="D110" t="s">
        <v>88</v>
      </c>
    </row>
    <row r="111" spans="1:4" x14ac:dyDescent="0.25">
      <c r="A111" s="9">
        <v>110</v>
      </c>
      <c r="B111">
        <v>1.359</v>
      </c>
      <c r="D111" t="s">
        <v>88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1"/>
  <sheetViews>
    <sheetView workbookViewId="0">
      <selection sqref="A1:A1048576"/>
    </sheetView>
  </sheetViews>
  <sheetFormatPr defaultRowHeight="15" x14ac:dyDescent="0.25"/>
  <cols>
    <col min="1" max="1" width="12.42578125" style="9" customWidth="1"/>
    <col min="2" max="2" width="17" style="9" customWidth="1"/>
    <col min="3" max="3" width="16.85546875" style="9" customWidth="1"/>
    <col min="4" max="4" width="21.42578125" customWidth="1"/>
  </cols>
  <sheetData>
    <row r="1" spans="1:4" x14ac:dyDescent="0.25">
      <c r="A1" s="1" t="s">
        <v>0</v>
      </c>
      <c r="B1" s="1" t="s">
        <v>469</v>
      </c>
      <c r="C1" s="1"/>
      <c r="D1" s="3" t="s">
        <v>2</v>
      </c>
    </row>
    <row r="2" spans="1:4" x14ac:dyDescent="0.25">
      <c r="A2" s="9">
        <v>1</v>
      </c>
      <c r="B2" s="9">
        <f>+SUM(Scores!B2:H2)</f>
        <v>22</v>
      </c>
      <c r="C2" s="27"/>
      <c r="D2" t="s">
        <v>41</v>
      </c>
    </row>
    <row r="3" spans="1:4" x14ac:dyDescent="0.25">
      <c r="A3" s="9">
        <v>2</v>
      </c>
      <c r="B3" s="9">
        <f>+SUM(Scores!B3:H3)</f>
        <v>9</v>
      </c>
      <c r="C3" s="27"/>
      <c r="D3" t="s">
        <v>41</v>
      </c>
    </row>
    <row r="4" spans="1:4" x14ac:dyDescent="0.25">
      <c r="A4" s="9">
        <v>3</v>
      </c>
      <c r="B4" s="9">
        <f>+SUM(Scores!B4:H4)</f>
        <v>10</v>
      </c>
      <c r="C4" s="27"/>
      <c r="D4" t="s">
        <v>41</v>
      </c>
    </row>
    <row r="5" spans="1:4" x14ac:dyDescent="0.25">
      <c r="A5" s="9">
        <v>4</v>
      </c>
      <c r="B5" s="9">
        <f>+SUM(Scores!B5:H5)</f>
        <v>11</v>
      </c>
      <c r="C5" s="27"/>
      <c r="D5" t="s">
        <v>41</v>
      </c>
    </row>
    <row r="6" spans="1:4" x14ac:dyDescent="0.25">
      <c r="A6" s="15">
        <v>5</v>
      </c>
      <c r="B6" s="9">
        <f>+SUM(Scores!B6:H6)</f>
        <v>4</v>
      </c>
      <c r="C6" s="27"/>
      <c r="D6" s="19" t="s">
        <v>41</v>
      </c>
    </row>
    <row r="7" spans="1:4" x14ac:dyDescent="0.25">
      <c r="A7" s="9">
        <v>6</v>
      </c>
      <c r="B7" s="9">
        <f>+SUM(Scores!B7:H7)</f>
        <v>15</v>
      </c>
      <c r="C7" s="27"/>
      <c r="D7" t="s">
        <v>88</v>
      </c>
    </row>
    <row r="8" spans="1:4" x14ac:dyDescent="0.25">
      <c r="A8" s="9">
        <v>7</v>
      </c>
      <c r="B8" s="9">
        <f>+SUM(Scores!B8:H8)</f>
        <v>14</v>
      </c>
      <c r="C8" s="27"/>
      <c r="D8" t="s">
        <v>88</v>
      </c>
    </row>
    <row r="9" spans="1:4" x14ac:dyDescent="0.25">
      <c r="A9" s="9">
        <v>8</v>
      </c>
      <c r="B9" s="9">
        <f>+SUM(Scores!B9:H9)</f>
        <v>15</v>
      </c>
      <c r="C9" s="27"/>
      <c r="D9" t="s">
        <v>88</v>
      </c>
    </row>
    <row r="10" spans="1:4" x14ac:dyDescent="0.25">
      <c r="A10" s="9">
        <v>9</v>
      </c>
      <c r="B10" s="9">
        <f>+SUM(Scores!B10:H10)</f>
        <v>14</v>
      </c>
      <c r="C10" s="27"/>
      <c r="D10" t="s">
        <v>88</v>
      </c>
    </row>
    <row r="11" spans="1:4" x14ac:dyDescent="0.25">
      <c r="A11" s="9">
        <v>10</v>
      </c>
      <c r="B11" s="9">
        <f>+SUM(Scores!B11:H11)</f>
        <v>12</v>
      </c>
      <c r="C11" s="27"/>
      <c r="D11" t="s">
        <v>88</v>
      </c>
    </row>
    <row r="12" spans="1:4" x14ac:dyDescent="0.25">
      <c r="A12" s="9">
        <v>11</v>
      </c>
      <c r="B12" s="9">
        <f>+SUM(Scores!B12:H12)</f>
        <v>14</v>
      </c>
      <c r="C12" s="27"/>
      <c r="D12" t="s">
        <v>118</v>
      </c>
    </row>
    <row r="13" spans="1:4" x14ac:dyDescent="0.25">
      <c r="A13" s="9">
        <v>12</v>
      </c>
      <c r="B13" s="9">
        <f>+SUM(Scores!B13:H13)</f>
        <v>13</v>
      </c>
      <c r="C13" s="27"/>
      <c r="D13" t="s">
        <v>88</v>
      </c>
    </row>
    <row r="14" spans="1:4" x14ac:dyDescent="0.25">
      <c r="A14" s="9">
        <v>13</v>
      </c>
      <c r="B14" s="9">
        <f>+SUM(Scores!B14:H14)</f>
        <v>15</v>
      </c>
      <c r="C14" s="27"/>
      <c r="D14" t="s">
        <v>118</v>
      </c>
    </row>
    <row r="15" spans="1:4" x14ac:dyDescent="0.25">
      <c r="A15" s="9">
        <v>14</v>
      </c>
      <c r="B15" s="9">
        <f>+SUM(Scores!B15:H15)</f>
        <v>11</v>
      </c>
      <c r="C15" s="27"/>
      <c r="D15" t="s">
        <v>88</v>
      </c>
    </row>
    <row r="16" spans="1:4" x14ac:dyDescent="0.25">
      <c r="A16" s="9">
        <v>15</v>
      </c>
      <c r="B16" s="9">
        <f>+SUM(Scores!B16:H16)</f>
        <v>8</v>
      </c>
      <c r="C16" s="27"/>
      <c r="D16" t="s">
        <v>118</v>
      </c>
    </row>
    <row r="17" spans="1:4" x14ac:dyDescent="0.25">
      <c r="A17" s="15">
        <v>16</v>
      </c>
      <c r="B17" s="9">
        <f>+SUM(Scores!B17:H17)</f>
        <v>5</v>
      </c>
      <c r="C17" s="28"/>
      <c r="D17" s="19" t="s">
        <v>118</v>
      </c>
    </row>
    <row r="18" spans="1:4" x14ac:dyDescent="0.25">
      <c r="A18" s="9">
        <v>17</v>
      </c>
      <c r="B18" s="9">
        <f>+SUM(Scores!B18:H18)</f>
        <v>13</v>
      </c>
      <c r="C18" s="27"/>
      <c r="D18" t="s">
        <v>88</v>
      </c>
    </row>
    <row r="19" spans="1:4" x14ac:dyDescent="0.25">
      <c r="A19" s="9">
        <v>18</v>
      </c>
      <c r="B19" s="9">
        <f>+SUM(Scores!B19:H19)</f>
        <v>14</v>
      </c>
      <c r="C19" s="27"/>
      <c r="D19" t="s">
        <v>118</v>
      </c>
    </row>
    <row r="20" spans="1:4" x14ac:dyDescent="0.25">
      <c r="A20" s="9">
        <v>19</v>
      </c>
      <c r="B20" s="9">
        <f>+SUM(Scores!B20:H20)</f>
        <v>12</v>
      </c>
      <c r="C20" s="27"/>
      <c r="D20" t="s">
        <v>88</v>
      </c>
    </row>
    <row r="21" spans="1:4" x14ac:dyDescent="0.25">
      <c r="A21" s="9">
        <v>20</v>
      </c>
      <c r="B21" s="9">
        <f>+SUM(Scores!B21:H21)</f>
        <v>8</v>
      </c>
      <c r="C21" s="27"/>
      <c r="D21" t="s">
        <v>118</v>
      </c>
    </row>
    <row r="22" spans="1:4" x14ac:dyDescent="0.25">
      <c r="A22" s="9">
        <v>21</v>
      </c>
      <c r="B22" s="9">
        <f>+SUM(Scores!B22:H22)</f>
        <v>10</v>
      </c>
      <c r="C22" s="27"/>
      <c r="D22" t="s">
        <v>118</v>
      </c>
    </row>
    <row r="23" spans="1:4" x14ac:dyDescent="0.25">
      <c r="A23" s="9">
        <v>22</v>
      </c>
      <c r="B23" s="9">
        <f>+SUM(Scores!B23:H23)</f>
        <v>13</v>
      </c>
      <c r="C23" s="27"/>
      <c r="D23" t="s">
        <v>88</v>
      </c>
    </row>
    <row r="24" spans="1:4" x14ac:dyDescent="0.25">
      <c r="A24" s="9">
        <v>23</v>
      </c>
      <c r="B24" s="9">
        <f>+SUM(Scores!B24:H24)</f>
        <v>14</v>
      </c>
      <c r="C24" s="27"/>
      <c r="D24" t="s">
        <v>88</v>
      </c>
    </row>
    <row r="25" spans="1:4" x14ac:dyDescent="0.25">
      <c r="A25" s="9">
        <v>24</v>
      </c>
      <c r="B25" s="9">
        <f>+SUM(Scores!B25:H25)</f>
        <v>16</v>
      </c>
      <c r="C25" s="27"/>
      <c r="D25" t="s">
        <v>118</v>
      </c>
    </row>
    <row r="26" spans="1:4" x14ac:dyDescent="0.25">
      <c r="A26" s="9">
        <v>25</v>
      </c>
      <c r="B26" s="9">
        <f>+SUM(Scores!B26:H26)</f>
        <v>19</v>
      </c>
      <c r="C26" s="27"/>
      <c r="D26" t="s">
        <v>118</v>
      </c>
    </row>
    <row r="27" spans="1:4" x14ac:dyDescent="0.25">
      <c r="A27" s="9">
        <v>26</v>
      </c>
      <c r="B27" s="9">
        <f>+SUM(Scores!B27:H27)</f>
        <v>14</v>
      </c>
      <c r="C27" s="27"/>
      <c r="D27" t="s">
        <v>118</v>
      </c>
    </row>
    <row r="28" spans="1:4" x14ac:dyDescent="0.25">
      <c r="A28" s="9">
        <v>27</v>
      </c>
      <c r="B28" s="9">
        <f>+SUM(Scores!B28:H28)</f>
        <v>12</v>
      </c>
      <c r="C28" s="27"/>
      <c r="D28" t="s">
        <v>88</v>
      </c>
    </row>
    <row r="29" spans="1:4" x14ac:dyDescent="0.25">
      <c r="A29" s="9">
        <v>28</v>
      </c>
      <c r="B29" s="9">
        <f>+SUM(Scores!B29:H29)</f>
        <v>10</v>
      </c>
      <c r="C29" s="27"/>
      <c r="D29" t="s">
        <v>88</v>
      </c>
    </row>
    <row r="30" spans="1:4" x14ac:dyDescent="0.25">
      <c r="A30" s="9">
        <v>29</v>
      </c>
      <c r="B30" s="9">
        <f>+SUM(Scores!B30:H30)</f>
        <v>12</v>
      </c>
      <c r="C30" s="27"/>
      <c r="D30" t="s">
        <v>88</v>
      </c>
    </row>
    <row r="31" spans="1:4" x14ac:dyDescent="0.25">
      <c r="A31" s="9">
        <v>30</v>
      </c>
      <c r="B31" s="9">
        <f>+SUM(Scores!B31:H31)</f>
        <v>15</v>
      </c>
      <c r="C31" s="27"/>
      <c r="D31" t="s">
        <v>88</v>
      </c>
    </row>
    <row r="32" spans="1:4" x14ac:dyDescent="0.25">
      <c r="A32" s="9">
        <v>31</v>
      </c>
      <c r="B32" s="9">
        <f>+SUM(Scores!B32:H32)</f>
        <v>13</v>
      </c>
      <c r="C32" s="27"/>
      <c r="D32" t="s">
        <v>88</v>
      </c>
    </row>
    <row r="33" spans="1:4" x14ac:dyDescent="0.25">
      <c r="A33" s="9">
        <v>32</v>
      </c>
      <c r="B33" s="9">
        <f>+SUM(Scores!B33:H33)</f>
        <v>14</v>
      </c>
      <c r="C33" s="27"/>
      <c r="D33" t="s">
        <v>88</v>
      </c>
    </row>
    <row r="34" spans="1:4" x14ac:dyDescent="0.25">
      <c r="A34" s="9">
        <v>33</v>
      </c>
      <c r="B34" s="9">
        <f>+SUM(Scores!B34:H34)</f>
        <v>11</v>
      </c>
      <c r="C34" s="27"/>
      <c r="D34" t="s">
        <v>88</v>
      </c>
    </row>
    <row r="35" spans="1:4" x14ac:dyDescent="0.25">
      <c r="A35" s="9">
        <v>34</v>
      </c>
      <c r="B35" s="9">
        <f>+SUM(Scores!B35:H35)</f>
        <v>12</v>
      </c>
      <c r="C35" s="27"/>
      <c r="D35" t="s">
        <v>118</v>
      </c>
    </row>
    <row r="36" spans="1:4" x14ac:dyDescent="0.25">
      <c r="A36" s="9">
        <v>35</v>
      </c>
      <c r="B36" s="9">
        <f>+SUM(Scores!B36:H36)</f>
        <v>11</v>
      </c>
      <c r="C36" s="27"/>
      <c r="D36" t="s">
        <v>118</v>
      </c>
    </row>
    <row r="37" spans="1:4" x14ac:dyDescent="0.25">
      <c r="A37" s="9">
        <v>36</v>
      </c>
      <c r="B37" s="9">
        <f>+SUM(Scores!B37:H37)</f>
        <v>14</v>
      </c>
      <c r="C37" s="27"/>
      <c r="D37" t="s">
        <v>118</v>
      </c>
    </row>
    <row r="38" spans="1:4" x14ac:dyDescent="0.25">
      <c r="A38" s="9">
        <v>37</v>
      </c>
      <c r="B38" s="9">
        <f>+SUM(Scores!B38:H38)</f>
        <v>12</v>
      </c>
      <c r="C38" s="27"/>
      <c r="D38" t="s">
        <v>88</v>
      </c>
    </row>
    <row r="39" spans="1:4" x14ac:dyDescent="0.25">
      <c r="A39" s="9">
        <v>38</v>
      </c>
      <c r="B39" s="9">
        <f>+SUM(Scores!B39:H39)</f>
        <v>12</v>
      </c>
      <c r="C39" s="27"/>
      <c r="D39" t="s">
        <v>88</v>
      </c>
    </row>
    <row r="40" spans="1:4" x14ac:dyDescent="0.25">
      <c r="A40" s="9">
        <v>39</v>
      </c>
      <c r="B40" s="9">
        <f>+SUM(Scores!B40:H40)</f>
        <v>11</v>
      </c>
      <c r="C40" s="27"/>
      <c r="D40" t="s">
        <v>88</v>
      </c>
    </row>
    <row r="41" spans="1:4" x14ac:dyDescent="0.25">
      <c r="A41" s="9">
        <v>40</v>
      </c>
      <c r="B41" s="9">
        <f>+SUM(Scores!B41:H41)</f>
        <v>17</v>
      </c>
      <c r="C41" s="27"/>
      <c r="D41" t="s">
        <v>118</v>
      </c>
    </row>
    <row r="42" spans="1:4" x14ac:dyDescent="0.25">
      <c r="A42" s="9">
        <v>41</v>
      </c>
      <c r="B42" s="9">
        <f>+SUM(Scores!B42:H42)</f>
        <v>13</v>
      </c>
      <c r="C42" s="27"/>
      <c r="D42" t="s">
        <v>118</v>
      </c>
    </row>
    <row r="43" spans="1:4" x14ac:dyDescent="0.25">
      <c r="A43" s="9">
        <v>42</v>
      </c>
      <c r="B43" s="9">
        <f>+SUM(Scores!B43:H43)</f>
        <v>13</v>
      </c>
      <c r="C43" s="27"/>
      <c r="D43" t="s">
        <v>88</v>
      </c>
    </row>
    <row r="44" spans="1:4" x14ac:dyDescent="0.25">
      <c r="A44" s="9">
        <v>43</v>
      </c>
      <c r="B44" s="9">
        <f>+SUM(Scores!B44:H44)</f>
        <v>13</v>
      </c>
      <c r="C44" s="27"/>
      <c r="D44" t="s">
        <v>88</v>
      </c>
    </row>
    <row r="45" spans="1:4" x14ac:dyDescent="0.25">
      <c r="A45" s="9">
        <v>44</v>
      </c>
      <c r="B45" s="9">
        <f>+SUM(Scores!B45:H45)</f>
        <v>11</v>
      </c>
      <c r="C45" s="27"/>
      <c r="D45" t="s">
        <v>88</v>
      </c>
    </row>
    <row r="46" spans="1:4" x14ac:dyDescent="0.25">
      <c r="A46" s="9">
        <v>45</v>
      </c>
      <c r="B46" s="9">
        <f>+SUM(Scores!B46:H46)</f>
        <v>10</v>
      </c>
      <c r="C46" s="27"/>
      <c r="D46" t="s">
        <v>88</v>
      </c>
    </row>
    <row r="47" spans="1:4" x14ac:dyDescent="0.25">
      <c r="A47" s="9">
        <v>46</v>
      </c>
      <c r="B47" s="9">
        <f>+SUM(Scores!B47:H47)</f>
        <v>9</v>
      </c>
      <c r="C47" s="27"/>
      <c r="D47" t="s">
        <v>88</v>
      </c>
    </row>
    <row r="48" spans="1:4" x14ac:dyDescent="0.25">
      <c r="A48" s="15">
        <v>47</v>
      </c>
      <c r="B48" s="9">
        <f>+SUM(Scores!B48:H48)</f>
        <v>9</v>
      </c>
      <c r="C48" s="28"/>
      <c r="D48" s="19" t="s">
        <v>88</v>
      </c>
    </row>
    <row r="49" spans="1:4" x14ac:dyDescent="0.25">
      <c r="A49" s="9">
        <v>48</v>
      </c>
      <c r="B49" s="9">
        <f>+SUM(Scores!B49:H49)</f>
        <v>13</v>
      </c>
      <c r="C49" s="27"/>
      <c r="D49" t="s">
        <v>88</v>
      </c>
    </row>
    <row r="50" spans="1:4" x14ac:dyDescent="0.25">
      <c r="A50" s="9">
        <v>49</v>
      </c>
      <c r="B50" s="9">
        <f>+SUM(Scores!B50:H50)</f>
        <v>11</v>
      </c>
      <c r="C50" s="27"/>
      <c r="D50" t="s">
        <v>88</v>
      </c>
    </row>
    <row r="51" spans="1:4" x14ac:dyDescent="0.25">
      <c r="A51" s="9">
        <v>50</v>
      </c>
      <c r="B51" s="9">
        <f>+SUM(Scores!B51:H51)</f>
        <v>12</v>
      </c>
      <c r="C51" s="27"/>
      <c r="D51" t="s">
        <v>88</v>
      </c>
    </row>
    <row r="52" spans="1:4" x14ac:dyDescent="0.25">
      <c r="A52" s="9">
        <v>51</v>
      </c>
      <c r="B52" s="9">
        <f>+SUM(Scores!B52:H52)</f>
        <v>13</v>
      </c>
      <c r="C52" s="27"/>
      <c r="D52" t="s">
        <v>88</v>
      </c>
    </row>
    <row r="53" spans="1:4" x14ac:dyDescent="0.25">
      <c r="A53" s="9">
        <v>52</v>
      </c>
      <c r="B53" s="9">
        <f>+SUM(Scores!B53:H53)</f>
        <v>13</v>
      </c>
      <c r="C53" s="27"/>
      <c r="D53" t="s">
        <v>118</v>
      </c>
    </row>
    <row r="54" spans="1:4" x14ac:dyDescent="0.25">
      <c r="A54" s="9">
        <v>53</v>
      </c>
      <c r="B54" s="9">
        <f>+SUM(Scores!B54:H54)</f>
        <v>10</v>
      </c>
      <c r="C54" s="27"/>
      <c r="D54" t="s">
        <v>118</v>
      </c>
    </row>
    <row r="55" spans="1:4" x14ac:dyDescent="0.25">
      <c r="A55" s="9">
        <v>54</v>
      </c>
      <c r="B55" s="9">
        <f>+SUM(Scores!B55:H55)</f>
        <v>16</v>
      </c>
      <c r="C55" s="27"/>
      <c r="D55" t="s">
        <v>118</v>
      </c>
    </row>
    <row r="56" spans="1:4" x14ac:dyDescent="0.25">
      <c r="A56" s="9">
        <v>55</v>
      </c>
      <c r="B56" s="9">
        <f>+SUM(Scores!B56:H56)</f>
        <v>10</v>
      </c>
      <c r="C56" s="27"/>
      <c r="D56" t="s">
        <v>118</v>
      </c>
    </row>
    <row r="57" spans="1:4" x14ac:dyDescent="0.25">
      <c r="A57" s="9">
        <v>56</v>
      </c>
      <c r="B57" s="9">
        <f>+SUM(Scores!B57:H57)</f>
        <v>13</v>
      </c>
      <c r="C57" s="27"/>
      <c r="D57" t="s">
        <v>118</v>
      </c>
    </row>
    <row r="58" spans="1:4" x14ac:dyDescent="0.25">
      <c r="A58" s="9">
        <v>57</v>
      </c>
      <c r="B58" s="9">
        <f>+SUM(Scores!B58:H58)</f>
        <v>17</v>
      </c>
      <c r="C58" s="27"/>
      <c r="D58" t="s">
        <v>118</v>
      </c>
    </row>
    <row r="59" spans="1:4" x14ac:dyDescent="0.25">
      <c r="A59" s="9">
        <v>58</v>
      </c>
      <c r="B59" s="9">
        <f>+SUM(Scores!B59:H59)</f>
        <v>15</v>
      </c>
      <c r="C59" s="27"/>
      <c r="D59" t="s">
        <v>118</v>
      </c>
    </row>
    <row r="60" spans="1:4" x14ac:dyDescent="0.25">
      <c r="A60" s="9">
        <v>59</v>
      </c>
      <c r="B60" s="9">
        <f>+SUM(Scores!B60:H60)</f>
        <v>12</v>
      </c>
      <c r="C60" s="27"/>
      <c r="D60" t="s">
        <v>118</v>
      </c>
    </row>
    <row r="61" spans="1:4" x14ac:dyDescent="0.25">
      <c r="A61" s="9">
        <v>60</v>
      </c>
      <c r="B61" s="9">
        <f>+SUM(Scores!B61:H61)</f>
        <v>14</v>
      </c>
      <c r="C61" s="27"/>
      <c r="D61" t="s">
        <v>118</v>
      </c>
    </row>
    <row r="62" spans="1:4" x14ac:dyDescent="0.25">
      <c r="A62" s="9">
        <v>61</v>
      </c>
      <c r="B62" s="9">
        <f>+SUM(Scores!B62:H62)</f>
        <v>16</v>
      </c>
      <c r="C62" s="27"/>
      <c r="D62" t="s">
        <v>41</v>
      </c>
    </row>
    <row r="63" spans="1:4" x14ac:dyDescent="0.25">
      <c r="A63" s="9">
        <v>62</v>
      </c>
      <c r="B63" s="9">
        <f>+SUM(Scores!B63:H63)</f>
        <v>16</v>
      </c>
      <c r="C63" s="27"/>
      <c r="D63" t="s">
        <v>88</v>
      </c>
    </row>
    <row r="64" spans="1:4" x14ac:dyDescent="0.25">
      <c r="A64" s="9">
        <v>63</v>
      </c>
      <c r="B64" s="9">
        <f>+SUM(Scores!B64:H64)</f>
        <v>11</v>
      </c>
      <c r="C64" s="27"/>
      <c r="D64" t="s">
        <v>88</v>
      </c>
    </row>
    <row r="65" spans="1:4" x14ac:dyDescent="0.25">
      <c r="A65" s="9">
        <v>64</v>
      </c>
      <c r="B65" s="9">
        <f>+SUM(Scores!B65:H65)</f>
        <v>13</v>
      </c>
      <c r="C65" s="27"/>
      <c r="D65" t="s">
        <v>88</v>
      </c>
    </row>
    <row r="66" spans="1:4" x14ac:dyDescent="0.25">
      <c r="A66" s="9">
        <v>65</v>
      </c>
      <c r="B66" s="9">
        <f>+SUM(Scores!B66:H66)</f>
        <v>10</v>
      </c>
      <c r="C66" s="27"/>
      <c r="D66" t="s">
        <v>88</v>
      </c>
    </row>
    <row r="67" spans="1:4" x14ac:dyDescent="0.25">
      <c r="A67" s="9">
        <v>66</v>
      </c>
      <c r="B67" s="9">
        <f>+SUM(Scores!B67:H67)</f>
        <v>11</v>
      </c>
      <c r="C67" s="27"/>
      <c r="D67" t="s">
        <v>88</v>
      </c>
    </row>
    <row r="68" spans="1:4" x14ac:dyDescent="0.25">
      <c r="A68" s="9">
        <v>67</v>
      </c>
      <c r="B68" s="9">
        <f>+SUM(Scores!B68:H68)</f>
        <v>12</v>
      </c>
      <c r="C68" s="27"/>
      <c r="D68" t="s">
        <v>118</v>
      </c>
    </row>
    <row r="69" spans="1:4" x14ac:dyDescent="0.25">
      <c r="A69" s="9">
        <v>68</v>
      </c>
      <c r="B69" s="9">
        <f>+SUM(Scores!B69:H69)</f>
        <v>13</v>
      </c>
      <c r="C69" s="27"/>
      <c r="D69" t="s">
        <v>88</v>
      </c>
    </row>
    <row r="70" spans="1:4" x14ac:dyDescent="0.25">
      <c r="A70" s="9">
        <v>69</v>
      </c>
      <c r="B70" s="9">
        <f>+SUM(Scores!B70:H70)</f>
        <v>9</v>
      </c>
      <c r="C70" s="27"/>
      <c r="D70" t="s">
        <v>88</v>
      </c>
    </row>
    <row r="71" spans="1:4" x14ac:dyDescent="0.25">
      <c r="A71" s="9">
        <v>70</v>
      </c>
      <c r="B71" s="9">
        <f>+SUM(Scores!B71:H71)</f>
        <v>10</v>
      </c>
      <c r="C71" s="27"/>
      <c r="D71" t="s">
        <v>88</v>
      </c>
    </row>
    <row r="72" spans="1:4" x14ac:dyDescent="0.25">
      <c r="A72" s="9">
        <v>71</v>
      </c>
      <c r="B72" s="9">
        <f>+SUM(Scores!B72:H72)</f>
        <v>10</v>
      </c>
      <c r="C72" s="27"/>
      <c r="D72" t="s">
        <v>88</v>
      </c>
    </row>
    <row r="73" spans="1:4" x14ac:dyDescent="0.25">
      <c r="A73" s="9">
        <v>72</v>
      </c>
      <c r="B73" s="9">
        <f>+SUM(Scores!B73:H73)</f>
        <v>10</v>
      </c>
      <c r="C73" s="27"/>
      <c r="D73" t="s">
        <v>88</v>
      </c>
    </row>
    <row r="74" spans="1:4" x14ac:dyDescent="0.25">
      <c r="A74" s="9">
        <v>73</v>
      </c>
      <c r="B74" s="9">
        <f>+SUM(Scores!B74:H74)</f>
        <v>16</v>
      </c>
      <c r="C74" s="27"/>
      <c r="D74" t="s">
        <v>118</v>
      </c>
    </row>
    <row r="75" spans="1:4" x14ac:dyDescent="0.25">
      <c r="A75" s="9">
        <v>74</v>
      </c>
      <c r="B75" s="9">
        <f>+SUM(Scores!B75:H75)</f>
        <v>20</v>
      </c>
      <c r="C75" s="27"/>
      <c r="D75" t="s">
        <v>118</v>
      </c>
    </row>
    <row r="76" spans="1:4" x14ac:dyDescent="0.25">
      <c r="A76" s="9">
        <v>75</v>
      </c>
      <c r="B76" s="9">
        <f>+SUM(Scores!B76:H76)</f>
        <v>16</v>
      </c>
      <c r="C76" s="27"/>
      <c r="D76" t="s">
        <v>41</v>
      </c>
    </row>
    <row r="77" spans="1:4" x14ac:dyDescent="0.25">
      <c r="A77" s="9">
        <v>76</v>
      </c>
      <c r="B77" s="9">
        <f>+SUM(Scores!B77:H77)</f>
        <v>17</v>
      </c>
      <c r="C77" s="27"/>
      <c r="D77" t="s">
        <v>118</v>
      </c>
    </row>
    <row r="78" spans="1:4" x14ac:dyDescent="0.25">
      <c r="A78" s="9">
        <v>77</v>
      </c>
      <c r="B78" s="9">
        <f>+SUM(Scores!B78:H78)</f>
        <v>15</v>
      </c>
      <c r="C78" s="27"/>
      <c r="D78" t="s">
        <v>41</v>
      </c>
    </row>
    <row r="79" spans="1:4" x14ac:dyDescent="0.25">
      <c r="A79" s="9">
        <v>78</v>
      </c>
      <c r="B79" s="9">
        <f>+SUM(Scores!B79:H79)</f>
        <v>12</v>
      </c>
      <c r="C79" s="27"/>
      <c r="D79" t="s">
        <v>88</v>
      </c>
    </row>
    <row r="80" spans="1:4" x14ac:dyDescent="0.25">
      <c r="A80" s="9">
        <v>79</v>
      </c>
      <c r="B80" s="9">
        <f>+SUM(Scores!B80:H80)</f>
        <v>11</v>
      </c>
      <c r="C80" s="27"/>
      <c r="D80" t="s">
        <v>88</v>
      </c>
    </row>
    <row r="81" spans="1:4" x14ac:dyDescent="0.25">
      <c r="A81" s="9">
        <v>80</v>
      </c>
      <c r="B81" s="9">
        <f>+SUM(Scores!B81:H81)</f>
        <v>10</v>
      </c>
      <c r="C81" s="27"/>
      <c r="D81" t="s">
        <v>88</v>
      </c>
    </row>
    <row r="82" spans="1:4" x14ac:dyDescent="0.25">
      <c r="A82" s="9">
        <v>81</v>
      </c>
      <c r="B82" s="9">
        <f>+SUM(Scores!B82:H82)</f>
        <v>10</v>
      </c>
      <c r="C82" s="27"/>
      <c r="D82" t="s">
        <v>88</v>
      </c>
    </row>
    <row r="83" spans="1:4" x14ac:dyDescent="0.25">
      <c r="A83" s="9">
        <v>82</v>
      </c>
      <c r="B83" s="9">
        <f>+SUM(Scores!B83:H83)</f>
        <v>10</v>
      </c>
      <c r="C83" s="27"/>
      <c r="D83" t="s">
        <v>88</v>
      </c>
    </row>
    <row r="84" spans="1:4" x14ac:dyDescent="0.25">
      <c r="A84" s="9">
        <v>83</v>
      </c>
      <c r="B84" s="9">
        <f>+SUM(Scores!B84:H84)</f>
        <v>11</v>
      </c>
      <c r="C84" s="27"/>
      <c r="D84" t="s">
        <v>88</v>
      </c>
    </row>
    <row r="85" spans="1:4" x14ac:dyDescent="0.25">
      <c r="A85" s="9">
        <v>84</v>
      </c>
      <c r="B85" s="9">
        <f>+SUM(Scores!B85:H85)</f>
        <v>11</v>
      </c>
      <c r="C85" s="27"/>
      <c r="D85" t="s">
        <v>88</v>
      </c>
    </row>
    <row r="86" spans="1:4" x14ac:dyDescent="0.25">
      <c r="A86" s="9">
        <v>85</v>
      </c>
      <c r="B86" s="9">
        <f>+SUM(Scores!B86:H86)</f>
        <v>14</v>
      </c>
      <c r="C86" s="27"/>
      <c r="D86" t="s">
        <v>88</v>
      </c>
    </row>
    <row r="87" spans="1:4" x14ac:dyDescent="0.25">
      <c r="A87" s="9">
        <v>86</v>
      </c>
      <c r="B87" s="9">
        <f>+SUM(Scores!B87:H87)</f>
        <v>14</v>
      </c>
      <c r="C87" s="27"/>
      <c r="D87" t="s">
        <v>118</v>
      </c>
    </row>
    <row r="88" spans="1:4" x14ac:dyDescent="0.25">
      <c r="A88" s="9">
        <v>87</v>
      </c>
      <c r="B88" s="9">
        <f>+SUM(Scores!B88:H88)</f>
        <v>13</v>
      </c>
      <c r="C88" s="27"/>
      <c r="D88" t="s">
        <v>118</v>
      </c>
    </row>
    <row r="89" spans="1:4" x14ac:dyDescent="0.25">
      <c r="A89" s="9">
        <v>88</v>
      </c>
      <c r="B89" s="9">
        <f>+SUM(Scores!B89:H89)</f>
        <v>14</v>
      </c>
      <c r="C89" s="27"/>
      <c r="D89" t="s">
        <v>118</v>
      </c>
    </row>
    <row r="90" spans="1:4" x14ac:dyDescent="0.25">
      <c r="A90" s="9">
        <v>89</v>
      </c>
      <c r="B90" s="9">
        <f>+SUM(Scores!B90:H90)</f>
        <v>17</v>
      </c>
      <c r="C90" s="27"/>
      <c r="D90" t="s">
        <v>118</v>
      </c>
    </row>
    <row r="91" spans="1:4" x14ac:dyDescent="0.25">
      <c r="A91" s="9">
        <v>90</v>
      </c>
      <c r="B91" s="9">
        <f>+SUM(Scores!B91:H91)</f>
        <v>12</v>
      </c>
      <c r="C91" s="27"/>
      <c r="D91" t="s">
        <v>118</v>
      </c>
    </row>
    <row r="92" spans="1:4" x14ac:dyDescent="0.25">
      <c r="A92" s="9">
        <v>91</v>
      </c>
      <c r="B92" s="9">
        <f>+SUM(Scores!B92:H92)</f>
        <v>12</v>
      </c>
      <c r="C92" s="27"/>
      <c r="D92" t="s">
        <v>118</v>
      </c>
    </row>
    <row r="93" spans="1:4" x14ac:dyDescent="0.25">
      <c r="A93" s="9">
        <v>92</v>
      </c>
      <c r="B93" s="9">
        <f>+SUM(Scores!B93:H93)</f>
        <v>14</v>
      </c>
      <c r="C93" s="27"/>
      <c r="D93" t="s">
        <v>118</v>
      </c>
    </row>
    <row r="94" spans="1:4" x14ac:dyDescent="0.25">
      <c r="A94" s="9">
        <v>93</v>
      </c>
      <c r="B94" s="9">
        <f>+SUM(Scores!B94:H94)</f>
        <v>14</v>
      </c>
      <c r="C94" s="27"/>
      <c r="D94" t="s">
        <v>88</v>
      </c>
    </row>
    <row r="95" spans="1:4" x14ac:dyDescent="0.25">
      <c r="A95" s="9">
        <v>94</v>
      </c>
      <c r="B95" s="9">
        <f>+SUM(Scores!B95:H95)</f>
        <v>18</v>
      </c>
      <c r="C95" s="27"/>
      <c r="D95" t="s">
        <v>41</v>
      </c>
    </row>
    <row r="96" spans="1:4" x14ac:dyDescent="0.25">
      <c r="A96" s="9">
        <v>95</v>
      </c>
      <c r="B96" s="9">
        <f>+SUM(Scores!B96:H96)</f>
        <v>10</v>
      </c>
      <c r="C96" s="27"/>
      <c r="D96" t="s">
        <v>88</v>
      </c>
    </row>
    <row r="97" spans="1:4" x14ac:dyDescent="0.25">
      <c r="A97" s="9">
        <v>96</v>
      </c>
      <c r="B97" s="9">
        <f>+SUM(Scores!B97:H97)</f>
        <v>12</v>
      </c>
      <c r="C97" s="27"/>
      <c r="D97" t="s">
        <v>88</v>
      </c>
    </row>
    <row r="98" spans="1:4" x14ac:dyDescent="0.25">
      <c r="A98" s="9">
        <v>97</v>
      </c>
      <c r="B98" s="9">
        <f>+SUM(Scores!B98:H98)</f>
        <v>13</v>
      </c>
      <c r="C98" s="27"/>
      <c r="D98" t="s">
        <v>41</v>
      </c>
    </row>
    <row r="99" spans="1:4" x14ac:dyDescent="0.25">
      <c r="A99" s="9">
        <v>98</v>
      </c>
      <c r="B99" s="9">
        <f>+SUM(Scores!B99:H99)</f>
        <v>12</v>
      </c>
      <c r="C99" s="27"/>
      <c r="D99" t="s">
        <v>88</v>
      </c>
    </row>
    <row r="100" spans="1:4" x14ac:dyDescent="0.25">
      <c r="A100" s="15">
        <v>99</v>
      </c>
      <c r="B100" s="9">
        <f>+SUM(Scores!B100:H100)</f>
        <v>12</v>
      </c>
      <c r="C100" s="27"/>
      <c r="D100" s="19" t="s">
        <v>41</v>
      </c>
    </row>
    <row r="101" spans="1:4" x14ac:dyDescent="0.25">
      <c r="A101" s="9">
        <v>100</v>
      </c>
      <c r="B101" s="9">
        <f>+SUM(Scores!B101:H101)</f>
        <v>13</v>
      </c>
      <c r="C101" s="27"/>
      <c r="D101" t="s">
        <v>41</v>
      </c>
    </row>
    <row r="102" spans="1:4" x14ac:dyDescent="0.25">
      <c r="A102" s="9">
        <v>101</v>
      </c>
      <c r="B102" s="9">
        <f>+SUM(Scores!B102:H102)</f>
        <v>14</v>
      </c>
      <c r="C102" s="27"/>
      <c r="D102" t="s">
        <v>41</v>
      </c>
    </row>
    <row r="103" spans="1:4" x14ac:dyDescent="0.25">
      <c r="A103" s="9">
        <v>102</v>
      </c>
      <c r="B103" s="9">
        <f>+SUM(Scores!B103:H103)</f>
        <v>7</v>
      </c>
      <c r="C103" s="27"/>
      <c r="D103" t="s">
        <v>41</v>
      </c>
    </row>
    <row r="104" spans="1:4" x14ac:dyDescent="0.25">
      <c r="A104" s="9">
        <v>103</v>
      </c>
      <c r="B104" s="9">
        <f>+SUM(Scores!B104:H104)</f>
        <v>15</v>
      </c>
      <c r="C104" s="27"/>
      <c r="D104" t="s">
        <v>41</v>
      </c>
    </row>
    <row r="105" spans="1:4" x14ac:dyDescent="0.25">
      <c r="A105" s="9">
        <v>104</v>
      </c>
      <c r="B105" s="9">
        <f>+SUM(Scores!B105:H105)</f>
        <v>9</v>
      </c>
      <c r="C105" s="27"/>
      <c r="D105" t="s">
        <v>41</v>
      </c>
    </row>
    <row r="106" spans="1:4" x14ac:dyDescent="0.25">
      <c r="A106" s="9">
        <v>105</v>
      </c>
      <c r="B106" s="9">
        <f>+SUM(Scores!B106:H106)</f>
        <v>12</v>
      </c>
      <c r="C106" s="27"/>
      <c r="D106" t="s">
        <v>41</v>
      </c>
    </row>
    <row r="107" spans="1:4" x14ac:dyDescent="0.25">
      <c r="A107" s="9">
        <v>106</v>
      </c>
      <c r="B107" s="9">
        <f>+SUM(Scores!B107:H107)</f>
        <v>12</v>
      </c>
      <c r="C107" s="27"/>
      <c r="D107" t="s">
        <v>41</v>
      </c>
    </row>
    <row r="108" spans="1:4" x14ac:dyDescent="0.25">
      <c r="A108" s="9">
        <v>107</v>
      </c>
      <c r="B108" s="9">
        <f>+SUM(Scores!B108:H108)</f>
        <v>15</v>
      </c>
      <c r="C108" s="27"/>
      <c r="D108" t="s">
        <v>41</v>
      </c>
    </row>
    <row r="109" spans="1:4" x14ac:dyDescent="0.25">
      <c r="A109" s="9">
        <v>108</v>
      </c>
      <c r="B109" s="9">
        <f>+SUM(Scores!B109:H109)</f>
        <v>16</v>
      </c>
      <c r="C109" s="27"/>
      <c r="D109" t="s">
        <v>41</v>
      </c>
    </row>
    <row r="110" spans="1:4" x14ac:dyDescent="0.25">
      <c r="A110" s="9">
        <v>109</v>
      </c>
      <c r="B110" s="9">
        <f>+SUM(Scores!B110:H110)</f>
        <v>10</v>
      </c>
      <c r="D110" t="s">
        <v>88</v>
      </c>
    </row>
    <row r="111" spans="1:4" x14ac:dyDescent="0.25">
      <c r="A111" s="9">
        <v>110</v>
      </c>
      <c r="B111" s="9">
        <f>+SUM(Scores!B111:H111)</f>
        <v>13</v>
      </c>
      <c r="D111" t="s">
        <v>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12"/>
  <sheetViews>
    <sheetView topLeftCell="J1" workbookViewId="0">
      <selection activeCell="J1" sqref="J1:J1048576"/>
    </sheetView>
  </sheetViews>
  <sheetFormatPr defaultRowHeight="15" x14ac:dyDescent="0.25"/>
  <cols>
    <col min="1" max="1" width="12.42578125" style="9" customWidth="1"/>
    <col min="2" max="2" width="11" style="9" customWidth="1"/>
    <col min="3" max="3" width="10.42578125" style="9" customWidth="1"/>
    <col min="4" max="4" width="16" style="9" customWidth="1"/>
    <col min="5" max="5" width="14.140625" style="9" customWidth="1"/>
    <col min="6" max="6" width="12.5703125" style="9" customWidth="1"/>
    <col min="7" max="7" width="14.28515625" style="9" customWidth="1"/>
    <col min="8" max="9" width="17" style="9" customWidth="1"/>
    <col min="10" max="10" width="21.42578125" customWidth="1"/>
    <col min="11" max="11" width="26.5703125" style="10" customWidth="1"/>
    <col min="12" max="12" width="35.7109375" bestFit="1" customWidth="1"/>
    <col min="13" max="13" width="16.7109375" customWidth="1"/>
    <col min="14" max="14" width="10.5703125" bestFit="1" customWidth="1"/>
    <col min="15" max="15" width="16.85546875" style="9" customWidth="1"/>
    <col min="16" max="16" width="14.140625" style="11" customWidth="1"/>
    <col min="17" max="17" width="16.42578125" style="11" customWidth="1"/>
    <col min="18" max="18" width="26.28515625" bestFit="1" customWidth="1"/>
    <col min="19" max="19" width="12" bestFit="1" customWidth="1"/>
    <col min="20" max="20" width="12.5703125" bestFit="1" customWidth="1"/>
    <col min="21" max="21" width="12" style="11" bestFit="1" customWidth="1"/>
    <col min="22" max="22" width="12.42578125" style="11" bestFit="1" customWidth="1"/>
    <col min="23" max="24" width="12" bestFit="1" customWidth="1"/>
  </cols>
  <sheetData>
    <row r="1" spans="1:24" x14ac:dyDescent="0.25">
      <c r="A1" s="1" t="s">
        <v>483</v>
      </c>
      <c r="B1" s="1" t="s">
        <v>4</v>
      </c>
      <c r="C1" s="1" t="s">
        <v>6</v>
      </c>
      <c r="D1" s="1" t="s">
        <v>20</v>
      </c>
      <c r="E1" s="1" t="s">
        <v>23</v>
      </c>
      <c r="F1" s="1" t="s">
        <v>25</v>
      </c>
      <c r="G1" s="1" t="s">
        <v>33</v>
      </c>
      <c r="H1" s="1" t="s">
        <v>34</v>
      </c>
      <c r="I1" s="1" t="s">
        <v>489</v>
      </c>
      <c r="J1" s="3" t="s">
        <v>472</v>
      </c>
      <c r="K1" s="2" t="s">
        <v>485</v>
      </c>
      <c r="L1" s="3" t="s">
        <v>484</v>
      </c>
      <c r="M1" s="3" t="s">
        <v>486</v>
      </c>
      <c r="N1" t="s">
        <v>471</v>
      </c>
      <c r="O1" s="1" t="s">
        <v>470</v>
      </c>
      <c r="P1" s="4" t="s">
        <v>474</v>
      </c>
      <c r="Q1" s="4" t="s">
        <v>475</v>
      </c>
      <c r="R1" s="3" t="s">
        <v>476</v>
      </c>
      <c r="S1" s="3" t="s">
        <v>478</v>
      </c>
      <c r="T1" s="3" t="s">
        <v>479</v>
      </c>
      <c r="U1" s="4" t="s">
        <v>477</v>
      </c>
      <c r="V1" s="4" t="s">
        <v>480</v>
      </c>
      <c r="W1" t="s">
        <v>481</v>
      </c>
      <c r="X1" t="s">
        <v>482</v>
      </c>
    </row>
    <row r="2" spans="1:24" x14ac:dyDescent="0.25">
      <c r="A2" s="9">
        <v>1</v>
      </c>
      <c r="B2" s="9">
        <v>3</v>
      </c>
      <c r="C2" s="26">
        <v>2</v>
      </c>
      <c r="D2" s="9">
        <v>4</v>
      </c>
      <c r="E2" s="9">
        <v>4</v>
      </c>
      <c r="F2" s="9">
        <v>4</v>
      </c>
      <c r="G2" s="9">
        <v>4</v>
      </c>
      <c r="H2" s="9">
        <v>1</v>
      </c>
      <c r="I2" s="9">
        <v>2</v>
      </c>
      <c r="J2" t="s">
        <v>473</v>
      </c>
      <c r="K2" s="10" t="s">
        <v>39</v>
      </c>
      <c r="L2" t="s">
        <v>43</v>
      </c>
      <c r="M2" t="s">
        <v>40</v>
      </c>
      <c r="N2">
        <v>22</v>
      </c>
      <c r="O2" s="27">
        <v>1536</v>
      </c>
      <c r="P2" s="11">
        <v>16.5</v>
      </c>
      <c r="Q2" s="11">
        <v>7.5</v>
      </c>
      <c r="R2" t="s">
        <v>42</v>
      </c>
      <c r="S2" s="11">
        <v>0.5</v>
      </c>
      <c r="T2" s="11">
        <v>0.5</v>
      </c>
      <c r="U2" s="11">
        <v>0.5</v>
      </c>
      <c r="V2" s="11">
        <v>0.5</v>
      </c>
      <c r="W2">
        <f t="shared" ref="W2:W33" si="0">+AVERAGE(S2:V2)</f>
        <v>0.5</v>
      </c>
      <c r="X2">
        <f t="shared" ref="X2:X33" si="1">+MAX(T2:W2)</f>
        <v>0.5</v>
      </c>
    </row>
    <row r="3" spans="1:24" x14ac:dyDescent="0.25">
      <c r="A3" s="9">
        <v>2</v>
      </c>
      <c r="B3" s="9">
        <v>3</v>
      </c>
      <c r="C3" s="26">
        <v>1</v>
      </c>
      <c r="D3" s="9">
        <v>0</v>
      </c>
      <c r="E3" s="9">
        <v>1</v>
      </c>
      <c r="F3" s="9">
        <v>3</v>
      </c>
      <c r="G3" s="9">
        <v>1</v>
      </c>
      <c r="H3" s="9">
        <v>1</v>
      </c>
      <c r="I3" s="9">
        <v>0</v>
      </c>
      <c r="J3" t="s">
        <v>473</v>
      </c>
      <c r="K3" s="10" t="s">
        <v>61</v>
      </c>
      <c r="L3" t="s">
        <v>63</v>
      </c>
      <c r="M3" t="s">
        <v>62</v>
      </c>
      <c r="N3">
        <v>9</v>
      </c>
      <c r="O3" s="27">
        <v>0</v>
      </c>
      <c r="P3" s="11">
        <v>16</v>
      </c>
      <c r="Q3" s="11">
        <v>10</v>
      </c>
      <c r="R3" t="s">
        <v>42</v>
      </c>
      <c r="S3" s="11">
        <v>0</v>
      </c>
      <c r="T3" s="11">
        <v>0</v>
      </c>
      <c r="U3" s="11">
        <v>0</v>
      </c>
      <c r="V3" s="11">
        <v>0</v>
      </c>
      <c r="W3">
        <f t="shared" si="0"/>
        <v>0</v>
      </c>
      <c r="X3">
        <f t="shared" si="1"/>
        <v>0</v>
      </c>
    </row>
    <row r="4" spans="1:24" x14ac:dyDescent="0.25">
      <c r="A4" s="9">
        <v>3</v>
      </c>
      <c r="B4" s="9">
        <v>3</v>
      </c>
      <c r="C4" s="26">
        <v>1</v>
      </c>
      <c r="D4" s="9">
        <v>1</v>
      </c>
      <c r="E4" s="9">
        <v>2</v>
      </c>
      <c r="F4" s="9">
        <v>3</v>
      </c>
      <c r="G4" s="9">
        <v>1</v>
      </c>
      <c r="H4" s="9">
        <v>1</v>
      </c>
      <c r="I4" s="9">
        <v>0</v>
      </c>
      <c r="J4" t="s">
        <v>473</v>
      </c>
      <c r="K4" s="10" t="s">
        <v>76</v>
      </c>
      <c r="L4" t="s">
        <v>63</v>
      </c>
      <c r="M4" t="s">
        <v>62</v>
      </c>
      <c r="N4">
        <v>10</v>
      </c>
      <c r="O4" s="27">
        <v>6</v>
      </c>
      <c r="P4" s="11">
        <v>15</v>
      </c>
      <c r="Q4" s="11">
        <v>12</v>
      </c>
      <c r="R4" t="s">
        <v>42</v>
      </c>
      <c r="S4" s="11">
        <v>0</v>
      </c>
      <c r="T4" s="11">
        <v>0</v>
      </c>
      <c r="U4" s="11">
        <v>0</v>
      </c>
      <c r="V4" s="11">
        <v>0</v>
      </c>
      <c r="W4">
        <f t="shared" si="0"/>
        <v>0</v>
      </c>
      <c r="X4">
        <f t="shared" si="1"/>
        <v>0</v>
      </c>
    </row>
    <row r="5" spans="1:24" x14ac:dyDescent="0.25">
      <c r="A5" s="9">
        <v>4</v>
      </c>
      <c r="B5" s="9">
        <v>3</v>
      </c>
      <c r="C5" s="26">
        <v>1</v>
      </c>
      <c r="D5" s="9">
        <v>0</v>
      </c>
      <c r="E5" s="9">
        <v>1</v>
      </c>
      <c r="F5" s="9">
        <v>3</v>
      </c>
      <c r="G5" s="9">
        <v>1</v>
      </c>
      <c r="H5" s="9">
        <v>2</v>
      </c>
      <c r="I5" s="9">
        <v>4</v>
      </c>
      <c r="J5" t="s">
        <v>473</v>
      </c>
      <c r="K5" s="10" t="s">
        <v>80</v>
      </c>
      <c r="L5" t="s">
        <v>63</v>
      </c>
      <c r="M5" t="s">
        <v>62</v>
      </c>
      <c r="N5">
        <v>11</v>
      </c>
      <c r="O5" s="27">
        <v>0</v>
      </c>
      <c r="P5" s="11">
        <v>13</v>
      </c>
      <c r="Q5" s="11">
        <v>12</v>
      </c>
      <c r="R5" t="s">
        <v>42</v>
      </c>
      <c r="S5" s="11">
        <v>0</v>
      </c>
      <c r="T5" s="11">
        <v>0</v>
      </c>
      <c r="U5" s="11">
        <v>0</v>
      </c>
      <c r="V5" s="11">
        <v>0</v>
      </c>
      <c r="W5">
        <f t="shared" si="0"/>
        <v>0</v>
      </c>
      <c r="X5">
        <f t="shared" si="1"/>
        <v>0</v>
      </c>
    </row>
    <row r="6" spans="1:24" x14ac:dyDescent="0.25">
      <c r="A6" s="15">
        <v>5</v>
      </c>
      <c r="B6" s="15">
        <v>3</v>
      </c>
      <c r="C6" s="15">
        <v>1</v>
      </c>
      <c r="D6" s="15">
        <v>0</v>
      </c>
      <c r="E6" s="15">
        <v>1</v>
      </c>
      <c r="F6" s="15">
        <v>1</v>
      </c>
      <c r="G6" s="15">
        <v>1</v>
      </c>
      <c r="H6" s="15">
        <v>1</v>
      </c>
      <c r="I6" s="9">
        <v>0</v>
      </c>
      <c r="J6" s="19" t="s">
        <v>473</v>
      </c>
      <c r="K6" s="18" t="s">
        <v>85</v>
      </c>
      <c r="L6" s="19" t="s">
        <v>63</v>
      </c>
      <c r="M6" s="19" t="s">
        <v>62</v>
      </c>
      <c r="N6">
        <v>4</v>
      </c>
      <c r="O6" s="27">
        <v>0</v>
      </c>
      <c r="P6" s="20">
        <v>14</v>
      </c>
      <c r="Q6" s="20">
        <v>7</v>
      </c>
      <c r="R6" s="19" t="s">
        <v>42</v>
      </c>
      <c r="S6" s="20">
        <v>0</v>
      </c>
      <c r="T6" s="11">
        <v>0</v>
      </c>
      <c r="U6" s="20">
        <v>0</v>
      </c>
      <c r="V6" s="11">
        <v>0</v>
      </c>
      <c r="W6">
        <f t="shared" si="0"/>
        <v>0</v>
      </c>
      <c r="X6">
        <f t="shared" si="1"/>
        <v>0</v>
      </c>
    </row>
    <row r="7" spans="1:24" x14ac:dyDescent="0.25">
      <c r="A7" s="9">
        <v>6</v>
      </c>
      <c r="B7" s="9">
        <v>1</v>
      </c>
      <c r="C7" s="26">
        <v>1</v>
      </c>
      <c r="D7" s="9">
        <v>3</v>
      </c>
      <c r="E7" s="9">
        <v>3</v>
      </c>
      <c r="F7" s="9">
        <v>3</v>
      </c>
      <c r="G7" s="9">
        <v>1</v>
      </c>
      <c r="H7" s="9">
        <v>3</v>
      </c>
      <c r="I7" s="9">
        <v>3</v>
      </c>
      <c r="J7" t="s">
        <v>487</v>
      </c>
      <c r="K7" s="10" t="s">
        <v>87</v>
      </c>
      <c r="L7" t="s">
        <v>89</v>
      </c>
      <c r="M7" t="s">
        <v>62</v>
      </c>
      <c r="N7">
        <v>15</v>
      </c>
      <c r="O7" s="27">
        <v>81</v>
      </c>
      <c r="P7" s="11">
        <v>7</v>
      </c>
      <c r="Q7" s="11">
        <v>5</v>
      </c>
      <c r="R7" t="s">
        <v>42</v>
      </c>
      <c r="S7" s="11">
        <v>8.3333333333333329E-2</v>
      </c>
      <c r="T7" s="20">
        <v>0</v>
      </c>
      <c r="U7" s="11">
        <v>8.3333333333333329E-2</v>
      </c>
      <c r="V7" s="11">
        <v>8.3333333333333329E-2</v>
      </c>
      <c r="W7">
        <f t="shared" si="0"/>
        <v>6.25E-2</v>
      </c>
      <c r="X7">
        <f t="shared" si="1"/>
        <v>8.3333333333333329E-2</v>
      </c>
    </row>
    <row r="8" spans="1:24" x14ac:dyDescent="0.25">
      <c r="A8" s="9">
        <v>7</v>
      </c>
      <c r="B8" s="9">
        <v>2</v>
      </c>
      <c r="C8" s="26">
        <v>1</v>
      </c>
      <c r="D8" s="9">
        <v>4</v>
      </c>
      <c r="E8" s="9">
        <v>1</v>
      </c>
      <c r="F8" s="9">
        <v>3</v>
      </c>
      <c r="G8" s="9">
        <v>1</v>
      </c>
      <c r="H8" s="9">
        <v>4</v>
      </c>
      <c r="I8" s="9">
        <v>2</v>
      </c>
      <c r="J8" t="s">
        <v>488</v>
      </c>
      <c r="K8" s="10" t="s">
        <v>96</v>
      </c>
      <c r="L8" t="s">
        <v>63</v>
      </c>
      <c r="M8" t="s">
        <v>62</v>
      </c>
      <c r="N8">
        <v>14</v>
      </c>
      <c r="O8" s="27">
        <v>36</v>
      </c>
      <c r="P8" s="11">
        <v>6.5</v>
      </c>
      <c r="Q8" s="11">
        <v>10</v>
      </c>
      <c r="R8" t="s">
        <v>97</v>
      </c>
      <c r="S8" s="11">
        <v>0.16666666666666666</v>
      </c>
      <c r="T8" s="11">
        <v>1</v>
      </c>
      <c r="U8" s="11">
        <v>0.16666666666666666</v>
      </c>
      <c r="V8" s="11">
        <v>0.5</v>
      </c>
      <c r="W8">
        <f t="shared" si="0"/>
        <v>0.45833333333333337</v>
      </c>
      <c r="X8">
        <f t="shared" si="1"/>
        <v>1</v>
      </c>
    </row>
    <row r="9" spans="1:24" x14ac:dyDescent="0.25">
      <c r="A9" s="9">
        <v>8</v>
      </c>
      <c r="B9" s="9">
        <v>2</v>
      </c>
      <c r="C9" s="26">
        <v>1</v>
      </c>
      <c r="D9" s="9">
        <v>4</v>
      </c>
      <c r="E9" s="9">
        <v>1</v>
      </c>
      <c r="F9" s="9">
        <v>4</v>
      </c>
      <c r="G9" s="9">
        <v>1</v>
      </c>
      <c r="H9" s="9">
        <v>4</v>
      </c>
      <c r="I9" s="9">
        <v>3</v>
      </c>
      <c r="J9" t="s">
        <v>488</v>
      </c>
      <c r="K9" s="10" t="s">
        <v>105</v>
      </c>
      <c r="L9" t="s">
        <v>63</v>
      </c>
      <c r="M9" t="s">
        <v>62</v>
      </c>
      <c r="N9">
        <v>15</v>
      </c>
      <c r="O9" s="27">
        <v>48</v>
      </c>
      <c r="P9" s="11">
        <v>6.8</v>
      </c>
      <c r="Q9" s="11">
        <v>8</v>
      </c>
      <c r="R9" t="s">
        <v>97</v>
      </c>
      <c r="S9" s="11">
        <v>0.16666666666666666</v>
      </c>
      <c r="T9" s="20">
        <v>0</v>
      </c>
      <c r="U9" s="11">
        <v>0.16666666666666666</v>
      </c>
      <c r="V9" s="11">
        <v>0.5</v>
      </c>
      <c r="W9">
        <f t="shared" si="0"/>
        <v>0.20833333333333331</v>
      </c>
      <c r="X9">
        <f t="shared" si="1"/>
        <v>0.5</v>
      </c>
    </row>
    <row r="10" spans="1:24" x14ac:dyDescent="0.25">
      <c r="A10" s="9">
        <v>9</v>
      </c>
      <c r="B10" s="9">
        <v>1</v>
      </c>
      <c r="C10" s="26">
        <v>1</v>
      </c>
      <c r="D10" s="9">
        <v>3</v>
      </c>
      <c r="E10" s="9">
        <v>1</v>
      </c>
      <c r="F10" s="9">
        <v>3</v>
      </c>
      <c r="G10" s="9">
        <v>1</v>
      </c>
      <c r="H10" s="9">
        <v>4</v>
      </c>
      <c r="I10" s="9">
        <v>2</v>
      </c>
      <c r="J10" t="s">
        <v>488</v>
      </c>
      <c r="K10" s="10" t="s">
        <v>109</v>
      </c>
      <c r="L10" t="s">
        <v>63</v>
      </c>
      <c r="M10" t="s">
        <v>62</v>
      </c>
      <c r="N10">
        <v>14</v>
      </c>
      <c r="O10" s="27">
        <v>36</v>
      </c>
      <c r="P10" s="11">
        <v>7</v>
      </c>
      <c r="Q10" s="11">
        <v>6</v>
      </c>
      <c r="R10" t="s">
        <v>97</v>
      </c>
      <c r="S10" s="11">
        <v>0.25</v>
      </c>
      <c r="T10" s="11">
        <v>0.5</v>
      </c>
      <c r="U10" s="11">
        <v>0.16666666666666666</v>
      </c>
      <c r="V10" s="11">
        <v>0.5</v>
      </c>
      <c r="W10">
        <f t="shared" si="0"/>
        <v>0.35416666666666663</v>
      </c>
      <c r="X10">
        <f t="shared" si="1"/>
        <v>0.5</v>
      </c>
    </row>
    <row r="11" spans="1:24" x14ac:dyDescent="0.25">
      <c r="A11" s="9">
        <v>10</v>
      </c>
      <c r="B11" s="9">
        <v>2</v>
      </c>
      <c r="C11" s="26">
        <v>1</v>
      </c>
      <c r="D11" s="9">
        <v>2</v>
      </c>
      <c r="E11" s="9">
        <v>1</v>
      </c>
      <c r="F11" s="9">
        <v>2</v>
      </c>
      <c r="G11" s="9">
        <v>1</v>
      </c>
      <c r="H11" s="9">
        <v>4</v>
      </c>
      <c r="I11" s="9">
        <v>4</v>
      </c>
      <c r="J11" t="s">
        <v>488</v>
      </c>
      <c r="K11" s="10" t="s">
        <v>113</v>
      </c>
      <c r="L11" t="s">
        <v>63</v>
      </c>
      <c r="M11" t="s">
        <v>62</v>
      </c>
      <c r="N11">
        <v>12</v>
      </c>
      <c r="O11" s="27">
        <v>16</v>
      </c>
      <c r="P11" s="11">
        <v>6.3</v>
      </c>
      <c r="Q11" s="11">
        <v>5</v>
      </c>
      <c r="R11" t="s">
        <v>97</v>
      </c>
      <c r="S11" s="11">
        <v>0</v>
      </c>
      <c r="T11" s="11">
        <v>0</v>
      </c>
      <c r="U11" s="11">
        <v>0</v>
      </c>
      <c r="V11" s="11">
        <v>0</v>
      </c>
      <c r="W11">
        <f t="shared" si="0"/>
        <v>0</v>
      </c>
      <c r="X11">
        <f t="shared" si="1"/>
        <v>0</v>
      </c>
    </row>
    <row r="12" spans="1:24" x14ac:dyDescent="0.25">
      <c r="A12" s="9">
        <v>11</v>
      </c>
      <c r="B12" s="9">
        <v>2</v>
      </c>
      <c r="C12" s="26">
        <v>3</v>
      </c>
      <c r="D12" s="9">
        <v>2</v>
      </c>
      <c r="E12" s="9">
        <v>2</v>
      </c>
      <c r="F12" s="9">
        <v>3</v>
      </c>
      <c r="G12" s="9">
        <v>2</v>
      </c>
      <c r="H12" s="9">
        <v>2</v>
      </c>
      <c r="I12" s="9">
        <v>3</v>
      </c>
      <c r="J12" t="s">
        <v>118</v>
      </c>
      <c r="K12" s="10" t="s">
        <v>117</v>
      </c>
      <c r="L12" t="s">
        <v>119</v>
      </c>
      <c r="M12" t="s">
        <v>62</v>
      </c>
      <c r="N12">
        <v>14</v>
      </c>
      <c r="O12" s="27">
        <v>72</v>
      </c>
      <c r="P12" s="11">
        <v>12.2</v>
      </c>
      <c r="Q12" s="11">
        <v>6</v>
      </c>
      <c r="R12" t="s">
        <v>42</v>
      </c>
      <c r="S12" s="11">
        <v>4.1666666666666664E-2</v>
      </c>
      <c r="T12" s="11">
        <v>8.3333333333333329E-2</v>
      </c>
      <c r="U12" s="11">
        <v>4.1666666666666664E-2</v>
      </c>
      <c r="V12" s="11">
        <v>8.3333333333333329E-2</v>
      </c>
      <c r="W12">
        <f t="shared" si="0"/>
        <v>6.25E-2</v>
      </c>
      <c r="X12">
        <f t="shared" si="1"/>
        <v>8.3333333333333329E-2</v>
      </c>
    </row>
    <row r="13" spans="1:24" x14ac:dyDescent="0.25">
      <c r="A13" s="9">
        <v>12</v>
      </c>
      <c r="B13" s="9">
        <v>2</v>
      </c>
      <c r="C13" s="26">
        <v>1</v>
      </c>
      <c r="D13" s="9">
        <v>3</v>
      </c>
      <c r="E13" s="9">
        <v>2</v>
      </c>
      <c r="F13" s="9">
        <v>3</v>
      </c>
      <c r="G13" s="9">
        <v>1</v>
      </c>
      <c r="H13" s="9">
        <v>2</v>
      </c>
      <c r="I13" s="9">
        <v>3</v>
      </c>
      <c r="J13" t="s">
        <v>488</v>
      </c>
      <c r="K13" s="10" t="s">
        <v>126</v>
      </c>
      <c r="L13" t="s">
        <v>63</v>
      </c>
      <c r="M13" t="s">
        <v>62</v>
      </c>
      <c r="N13">
        <v>13</v>
      </c>
      <c r="O13" s="27">
        <v>36</v>
      </c>
      <c r="P13" s="11">
        <v>6</v>
      </c>
      <c r="Q13" s="11">
        <v>18</v>
      </c>
      <c r="R13" t="s">
        <v>97</v>
      </c>
      <c r="S13" s="11">
        <v>0</v>
      </c>
      <c r="T13" s="11">
        <v>0.25</v>
      </c>
      <c r="U13" s="11">
        <v>0.16666666666666666</v>
      </c>
      <c r="V13" s="11">
        <v>0.16666666666666666</v>
      </c>
      <c r="W13">
        <f t="shared" si="0"/>
        <v>0.14583333333333331</v>
      </c>
      <c r="X13">
        <f t="shared" si="1"/>
        <v>0.25</v>
      </c>
    </row>
    <row r="14" spans="1:24" x14ac:dyDescent="0.25">
      <c r="A14" s="9">
        <v>13</v>
      </c>
      <c r="B14" s="9">
        <v>1</v>
      </c>
      <c r="C14" s="26">
        <v>1</v>
      </c>
      <c r="D14" s="9">
        <v>1</v>
      </c>
      <c r="E14" s="9">
        <v>4</v>
      </c>
      <c r="F14" s="9">
        <v>3</v>
      </c>
      <c r="G14" s="9">
        <v>4</v>
      </c>
      <c r="H14" s="9">
        <v>1</v>
      </c>
      <c r="I14" s="9">
        <v>0</v>
      </c>
      <c r="J14" t="s">
        <v>118</v>
      </c>
      <c r="K14" s="10" t="s">
        <v>132</v>
      </c>
      <c r="L14" t="s">
        <v>133</v>
      </c>
      <c r="M14" t="s">
        <v>62</v>
      </c>
      <c r="N14">
        <v>15</v>
      </c>
      <c r="O14" s="27">
        <v>48</v>
      </c>
      <c r="P14" s="11">
        <v>9.6999999999999993</v>
      </c>
      <c r="Q14" s="11">
        <v>6</v>
      </c>
      <c r="R14" t="s">
        <v>42</v>
      </c>
      <c r="S14" s="11">
        <v>0</v>
      </c>
      <c r="T14" s="11">
        <v>0</v>
      </c>
      <c r="U14" s="11">
        <v>0</v>
      </c>
      <c r="V14" s="11">
        <v>0</v>
      </c>
      <c r="W14">
        <f t="shared" si="0"/>
        <v>0</v>
      </c>
      <c r="X14">
        <f t="shared" si="1"/>
        <v>0</v>
      </c>
    </row>
    <row r="15" spans="1:24" x14ac:dyDescent="0.25">
      <c r="A15" s="9">
        <v>14</v>
      </c>
      <c r="B15" s="9">
        <v>1</v>
      </c>
      <c r="C15" s="26">
        <v>2</v>
      </c>
      <c r="D15" s="9">
        <v>1</v>
      </c>
      <c r="E15" s="9">
        <v>1</v>
      </c>
      <c r="F15" s="9">
        <v>3</v>
      </c>
      <c r="G15" s="9">
        <v>1</v>
      </c>
      <c r="H15" s="9">
        <v>2</v>
      </c>
      <c r="I15" s="9">
        <v>3</v>
      </c>
      <c r="J15" t="s">
        <v>487</v>
      </c>
      <c r="K15" s="10" t="s">
        <v>138</v>
      </c>
      <c r="L15" t="s">
        <v>133</v>
      </c>
      <c r="M15" t="s">
        <v>62</v>
      </c>
      <c r="N15">
        <v>11</v>
      </c>
      <c r="O15" s="27">
        <v>12</v>
      </c>
      <c r="P15" s="11">
        <v>12.8</v>
      </c>
      <c r="Q15" s="11">
        <v>22</v>
      </c>
      <c r="R15" t="s">
        <v>42</v>
      </c>
      <c r="S15" s="11">
        <v>0.125</v>
      </c>
      <c r="T15" s="11">
        <v>0.125</v>
      </c>
      <c r="U15" s="11">
        <v>0.125</v>
      </c>
      <c r="V15" s="11">
        <v>0.125</v>
      </c>
      <c r="W15">
        <f t="shared" si="0"/>
        <v>0.125</v>
      </c>
      <c r="X15">
        <f t="shared" si="1"/>
        <v>0.125</v>
      </c>
    </row>
    <row r="16" spans="1:24" x14ac:dyDescent="0.25">
      <c r="A16" s="9">
        <v>15</v>
      </c>
      <c r="B16" s="9">
        <v>2</v>
      </c>
      <c r="C16" s="26">
        <v>2</v>
      </c>
      <c r="D16" s="9">
        <v>0</v>
      </c>
      <c r="E16" s="9">
        <v>1</v>
      </c>
      <c r="F16" s="9">
        <v>2</v>
      </c>
      <c r="G16" s="9">
        <v>1</v>
      </c>
      <c r="H16" s="9">
        <v>1</v>
      </c>
      <c r="I16" s="9">
        <v>0</v>
      </c>
      <c r="J16" t="s">
        <v>118</v>
      </c>
      <c r="K16" s="10" t="s">
        <v>143</v>
      </c>
      <c r="L16" t="s">
        <v>133</v>
      </c>
      <c r="M16" t="s">
        <v>62</v>
      </c>
      <c r="N16">
        <v>8</v>
      </c>
      <c r="O16" s="27">
        <v>0</v>
      </c>
      <c r="P16" s="11">
        <v>9.5</v>
      </c>
      <c r="Q16" s="11">
        <v>7</v>
      </c>
      <c r="R16" t="s">
        <v>42</v>
      </c>
      <c r="S16" s="11">
        <v>0</v>
      </c>
      <c r="T16" s="11">
        <v>0</v>
      </c>
      <c r="U16" s="11">
        <v>0</v>
      </c>
      <c r="V16" s="11">
        <v>0</v>
      </c>
      <c r="W16">
        <f t="shared" si="0"/>
        <v>0</v>
      </c>
      <c r="X16">
        <f t="shared" si="1"/>
        <v>0</v>
      </c>
    </row>
    <row r="17" spans="1:24" x14ac:dyDescent="0.25">
      <c r="A17" s="15">
        <v>16</v>
      </c>
      <c r="B17" s="15">
        <v>1</v>
      </c>
      <c r="C17" s="15">
        <v>3</v>
      </c>
      <c r="D17" s="15">
        <v>0</v>
      </c>
      <c r="E17" s="15">
        <v>1</v>
      </c>
      <c r="F17" s="15">
        <v>1</v>
      </c>
      <c r="G17" s="15">
        <v>1</v>
      </c>
      <c r="H17" s="15">
        <v>1</v>
      </c>
      <c r="I17" s="9">
        <v>0</v>
      </c>
      <c r="J17" s="19" t="s">
        <v>118</v>
      </c>
      <c r="K17" s="18" t="s">
        <v>146</v>
      </c>
      <c r="L17" s="19" t="s">
        <v>133</v>
      </c>
      <c r="M17" s="19" t="s">
        <v>62</v>
      </c>
      <c r="N17">
        <v>5</v>
      </c>
      <c r="O17" s="28">
        <v>0</v>
      </c>
      <c r="P17" s="20">
        <v>11.6</v>
      </c>
      <c r="Q17" s="20">
        <v>6</v>
      </c>
      <c r="R17" s="19" t="s">
        <v>42</v>
      </c>
      <c r="S17" s="20">
        <v>0</v>
      </c>
      <c r="T17" s="20">
        <v>0</v>
      </c>
      <c r="U17" s="20">
        <v>0</v>
      </c>
      <c r="V17" s="11">
        <v>0</v>
      </c>
      <c r="W17">
        <f t="shared" si="0"/>
        <v>0</v>
      </c>
      <c r="X17">
        <f t="shared" si="1"/>
        <v>0</v>
      </c>
    </row>
    <row r="18" spans="1:24" x14ac:dyDescent="0.25">
      <c r="A18" s="9">
        <v>17</v>
      </c>
      <c r="B18" s="9">
        <v>2</v>
      </c>
      <c r="C18" s="26">
        <v>2</v>
      </c>
      <c r="D18" s="9">
        <v>1</v>
      </c>
      <c r="E18" s="9">
        <v>1</v>
      </c>
      <c r="F18" s="9">
        <v>4</v>
      </c>
      <c r="G18" s="9">
        <v>3</v>
      </c>
      <c r="H18" s="9">
        <v>1</v>
      </c>
      <c r="I18" s="9">
        <v>0</v>
      </c>
      <c r="J18" t="s">
        <v>487</v>
      </c>
      <c r="K18" s="10" t="s">
        <v>148</v>
      </c>
      <c r="L18" t="s">
        <v>133</v>
      </c>
      <c r="M18" t="s">
        <v>62</v>
      </c>
      <c r="N18">
        <v>13</v>
      </c>
      <c r="O18" s="27">
        <v>24</v>
      </c>
      <c r="P18" s="11">
        <v>12.2</v>
      </c>
      <c r="Q18" s="11">
        <v>18</v>
      </c>
      <c r="R18" t="s">
        <v>42</v>
      </c>
      <c r="S18" s="11">
        <v>0</v>
      </c>
      <c r="T18" s="11">
        <v>0</v>
      </c>
      <c r="U18" s="11">
        <v>0</v>
      </c>
      <c r="V18" s="11">
        <v>0</v>
      </c>
      <c r="W18">
        <f t="shared" si="0"/>
        <v>0</v>
      </c>
      <c r="X18">
        <f t="shared" si="1"/>
        <v>0</v>
      </c>
    </row>
    <row r="19" spans="1:24" x14ac:dyDescent="0.25">
      <c r="A19" s="9">
        <v>18</v>
      </c>
      <c r="B19" s="9">
        <v>1</v>
      </c>
      <c r="C19" s="26">
        <v>2</v>
      </c>
      <c r="D19" s="9">
        <v>2</v>
      </c>
      <c r="E19" s="9">
        <v>2</v>
      </c>
      <c r="F19" s="9">
        <v>2</v>
      </c>
      <c r="G19" s="9">
        <v>1</v>
      </c>
      <c r="H19" s="9">
        <v>4</v>
      </c>
      <c r="I19" s="9">
        <v>3</v>
      </c>
      <c r="J19" t="s">
        <v>118</v>
      </c>
      <c r="K19" s="10" t="s">
        <v>152</v>
      </c>
      <c r="L19" t="s">
        <v>133</v>
      </c>
      <c r="M19" t="s">
        <v>62</v>
      </c>
      <c r="N19">
        <v>14</v>
      </c>
      <c r="O19" s="27">
        <v>64</v>
      </c>
      <c r="P19" s="11">
        <v>8.1999999999999993</v>
      </c>
      <c r="Q19" s="11">
        <v>5</v>
      </c>
      <c r="R19" t="s">
        <v>42</v>
      </c>
      <c r="S19" s="11">
        <v>8.3333333333333329E-2</v>
      </c>
      <c r="T19" s="11">
        <v>0.16666666666666666</v>
      </c>
      <c r="U19" s="11">
        <v>8.3333333333333329E-2</v>
      </c>
      <c r="V19" s="11">
        <v>0.16666666666666666</v>
      </c>
      <c r="W19">
        <f t="shared" si="0"/>
        <v>0.125</v>
      </c>
      <c r="X19">
        <f t="shared" si="1"/>
        <v>0.16666666666666666</v>
      </c>
    </row>
    <row r="20" spans="1:24" x14ac:dyDescent="0.25">
      <c r="A20" s="9">
        <v>19</v>
      </c>
      <c r="B20" s="9">
        <v>2</v>
      </c>
      <c r="C20" s="26">
        <v>1</v>
      </c>
      <c r="D20" s="9">
        <v>1</v>
      </c>
      <c r="E20" s="9">
        <v>1</v>
      </c>
      <c r="F20" s="9">
        <v>3</v>
      </c>
      <c r="G20" s="9">
        <v>2</v>
      </c>
      <c r="H20" s="9">
        <v>3</v>
      </c>
      <c r="I20" s="9">
        <v>3</v>
      </c>
      <c r="J20" t="s">
        <v>487</v>
      </c>
      <c r="K20" s="10" t="s">
        <v>156</v>
      </c>
      <c r="L20" t="s">
        <v>133</v>
      </c>
      <c r="M20" t="s">
        <v>62</v>
      </c>
      <c r="N20">
        <v>12</v>
      </c>
      <c r="O20" s="27">
        <v>18</v>
      </c>
      <c r="P20" s="11">
        <v>8.5</v>
      </c>
      <c r="Q20" s="11">
        <v>6</v>
      </c>
      <c r="R20" t="s">
        <v>42</v>
      </c>
      <c r="S20" s="11">
        <v>4.1666666666666664E-2</v>
      </c>
      <c r="T20" s="11">
        <v>8.3333333333333329E-2</v>
      </c>
      <c r="U20" s="11">
        <v>4.1666666666666664E-2</v>
      </c>
      <c r="V20" s="11">
        <v>8.3333333333333329E-2</v>
      </c>
      <c r="W20">
        <f t="shared" si="0"/>
        <v>6.25E-2</v>
      </c>
      <c r="X20">
        <f t="shared" si="1"/>
        <v>8.3333333333333329E-2</v>
      </c>
    </row>
    <row r="21" spans="1:24" x14ac:dyDescent="0.25">
      <c r="A21" s="9">
        <v>20</v>
      </c>
      <c r="B21" s="9">
        <v>2</v>
      </c>
      <c r="C21" s="26">
        <v>3</v>
      </c>
      <c r="D21" s="9">
        <v>0</v>
      </c>
      <c r="E21" s="9">
        <v>1</v>
      </c>
      <c r="F21" s="9">
        <v>1</v>
      </c>
      <c r="G21" s="9">
        <v>2</v>
      </c>
      <c r="H21" s="9">
        <v>1</v>
      </c>
      <c r="I21" s="9">
        <v>0</v>
      </c>
      <c r="J21" t="s">
        <v>118</v>
      </c>
      <c r="K21" s="10" t="s">
        <v>158</v>
      </c>
      <c r="L21" t="s">
        <v>133</v>
      </c>
      <c r="M21" t="s">
        <v>62</v>
      </c>
      <c r="N21">
        <v>8</v>
      </c>
      <c r="O21" s="27">
        <v>0</v>
      </c>
      <c r="P21" s="11">
        <v>15</v>
      </c>
      <c r="Q21" s="11">
        <v>8</v>
      </c>
      <c r="R21" t="s">
        <v>42</v>
      </c>
      <c r="S21" s="11">
        <v>0</v>
      </c>
      <c r="T21" s="11">
        <v>0</v>
      </c>
      <c r="U21" s="11">
        <v>0</v>
      </c>
      <c r="V21" s="11">
        <v>0</v>
      </c>
      <c r="W21">
        <f t="shared" si="0"/>
        <v>0</v>
      </c>
      <c r="X21">
        <f t="shared" si="1"/>
        <v>0</v>
      </c>
    </row>
    <row r="22" spans="1:24" x14ac:dyDescent="0.25">
      <c r="A22" s="9">
        <v>21</v>
      </c>
      <c r="B22" s="9">
        <v>2</v>
      </c>
      <c r="C22" s="26">
        <v>3</v>
      </c>
      <c r="D22" s="9">
        <v>0</v>
      </c>
      <c r="E22" s="9">
        <v>1</v>
      </c>
      <c r="F22" s="9">
        <v>3</v>
      </c>
      <c r="G22" s="9">
        <v>1</v>
      </c>
      <c r="H22" s="9">
        <v>1</v>
      </c>
      <c r="I22" s="9">
        <v>0</v>
      </c>
      <c r="J22" t="s">
        <v>118</v>
      </c>
      <c r="K22" s="10" t="s">
        <v>161</v>
      </c>
      <c r="L22" t="s">
        <v>133</v>
      </c>
      <c r="M22" t="s">
        <v>62</v>
      </c>
      <c r="N22">
        <v>10</v>
      </c>
      <c r="O22" s="27">
        <v>0</v>
      </c>
      <c r="P22" s="11">
        <v>10</v>
      </c>
      <c r="Q22" s="11">
        <v>6.5</v>
      </c>
      <c r="R22" t="s">
        <v>42</v>
      </c>
      <c r="S22" s="11">
        <v>0</v>
      </c>
      <c r="T22" s="11">
        <v>0</v>
      </c>
      <c r="U22" s="11">
        <v>0</v>
      </c>
      <c r="V22" s="11">
        <v>0</v>
      </c>
      <c r="W22">
        <f t="shared" si="0"/>
        <v>0</v>
      </c>
      <c r="X22">
        <f t="shared" si="1"/>
        <v>0</v>
      </c>
    </row>
    <row r="23" spans="1:24" x14ac:dyDescent="0.25">
      <c r="A23" s="9">
        <v>22</v>
      </c>
      <c r="B23" s="9">
        <v>2</v>
      </c>
      <c r="C23" s="26">
        <v>2</v>
      </c>
      <c r="D23" s="9">
        <v>4</v>
      </c>
      <c r="E23" s="9">
        <v>1</v>
      </c>
      <c r="F23" s="9">
        <v>3</v>
      </c>
      <c r="G23" s="9">
        <v>1</v>
      </c>
      <c r="H23" s="9">
        <v>2</v>
      </c>
      <c r="I23" s="9">
        <v>3</v>
      </c>
      <c r="J23" t="s">
        <v>487</v>
      </c>
      <c r="K23" s="10" t="s">
        <v>163</v>
      </c>
      <c r="L23" t="s">
        <v>133</v>
      </c>
      <c r="M23" t="s">
        <v>62</v>
      </c>
      <c r="N23">
        <v>13</v>
      </c>
      <c r="O23" s="27">
        <v>36</v>
      </c>
      <c r="P23" s="11">
        <v>12</v>
      </c>
      <c r="Q23" s="11">
        <v>20</v>
      </c>
      <c r="R23" t="s">
        <v>42</v>
      </c>
      <c r="S23" s="11">
        <v>0</v>
      </c>
      <c r="T23" s="11">
        <v>0</v>
      </c>
      <c r="U23" s="11">
        <v>4.1666666666666664E-2</v>
      </c>
      <c r="V23" s="11">
        <v>4.1666666666666664E-2</v>
      </c>
      <c r="W23">
        <f t="shared" si="0"/>
        <v>2.0833333333333332E-2</v>
      </c>
      <c r="X23">
        <f t="shared" si="1"/>
        <v>4.1666666666666664E-2</v>
      </c>
    </row>
    <row r="24" spans="1:24" x14ac:dyDescent="0.25">
      <c r="A24" s="9">
        <v>23</v>
      </c>
      <c r="B24" s="9">
        <v>1</v>
      </c>
      <c r="C24" s="26">
        <v>2</v>
      </c>
      <c r="D24" s="9">
        <v>1</v>
      </c>
      <c r="E24" s="9">
        <v>2</v>
      </c>
      <c r="F24" s="9">
        <v>3</v>
      </c>
      <c r="G24" s="9">
        <v>2</v>
      </c>
      <c r="H24" s="9">
        <v>3</v>
      </c>
      <c r="I24" s="9">
        <v>3</v>
      </c>
      <c r="J24" t="s">
        <v>487</v>
      </c>
      <c r="K24" s="10" t="s">
        <v>167</v>
      </c>
      <c r="L24" t="s">
        <v>133</v>
      </c>
      <c r="M24" t="s">
        <v>62</v>
      </c>
      <c r="N24">
        <v>14</v>
      </c>
      <c r="O24" s="27">
        <v>72</v>
      </c>
      <c r="P24" s="11">
        <v>10</v>
      </c>
      <c r="Q24" s="11">
        <v>15</v>
      </c>
      <c r="R24" t="s">
        <v>42</v>
      </c>
      <c r="S24" s="11">
        <v>4.1666666666666664E-2</v>
      </c>
      <c r="T24" s="11">
        <v>8.3333333333333329E-2</v>
      </c>
      <c r="U24" s="11">
        <v>4.1666666666666664E-2</v>
      </c>
      <c r="V24" s="11">
        <v>8.3333333333333329E-2</v>
      </c>
      <c r="W24">
        <f t="shared" si="0"/>
        <v>6.25E-2</v>
      </c>
      <c r="X24">
        <f t="shared" si="1"/>
        <v>8.3333333333333329E-2</v>
      </c>
    </row>
    <row r="25" spans="1:24" x14ac:dyDescent="0.25">
      <c r="A25" s="9">
        <v>24</v>
      </c>
      <c r="B25" s="9">
        <v>4</v>
      </c>
      <c r="C25" s="26">
        <v>4</v>
      </c>
      <c r="D25" s="9">
        <v>3</v>
      </c>
      <c r="E25" s="9">
        <v>2</v>
      </c>
      <c r="F25" s="9">
        <v>1</v>
      </c>
      <c r="G25" s="9">
        <v>1</v>
      </c>
      <c r="H25" s="9">
        <v>1</v>
      </c>
      <c r="I25" s="9">
        <v>3</v>
      </c>
      <c r="J25" t="s">
        <v>118</v>
      </c>
      <c r="K25" s="10" t="s">
        <v>170</v>
      </c>
      <c r="L25" t="s">
        <v>133</v>
      </c>
      <c r="M25" t="s">
        <v>62</v>
      </c>
      <c r="N25">
        <v>16</v>
      </c>
      <c r="O25" s="27">
        <v>96</v>
      </c>
      <c r="P25" s="11">
        <v>14</v>
      </c>
      <c r="Q25" s="11">
        <v>6</v>
      </c>
      <c r="R25" t="s">
        <v>42</v>
      </c>
      <c r="S25" s="11">
        <v>4.1666666666666664E-2</v>
      </c>
      <c r="T25" s="11">
        <v>4.1666666666666664E-2</v>
      </c>
      <c r="U25" s="11">
        <v>4.1666666666666664E-2</v>
      </c>
      <c r="V25" s="11">
        <v>4.1666666666666664E-2</v>
      </c>
      <c r="W25">
        <f t="shared" si="0"/>
        <v>4.1666666666666664E-2</v>
      </c>
      <c r="X25">
        <f t="shared" si="1"/>
        <v>4.1666666666666664E-2</v>
      </c>
    </row>
    <row r="26" spans="1:24" x14ac:dyDescent="0.25">
      <c r="A26" s="9">
        <v>25</v>
      </c>
      <c r="B26" s="9">
        <v>1</v>
      </c>
      <c r="C26" s="26">
        <v>3</v>
      </c>
      <c r="D26" s="9">
        <v>3</v>
      </c>
      <c r="E26" s="9">
        <v>4</v>
      </c>
      <c r="F26" s="9">
        <v>3</v>
      </c>
      <c r="G26" s="9">
        <v>3</v>
      </c>
      <c r="H26" s="9">
        <v>2</v>
      </c>
      <c r="I26" s="9">
        <v>3</v>
      </c>
      <c r="J26" t="s">
        <v>118</v>
      </c>
      <c r="K26" s="10" t="s">
        <v>178</v>
      </c>
      <c r="L26" t="s">
        <v>133</v>
      </c>
      <c r="M26" t="s">
        <v>62</v>
      </c>
      <c r="N26">
        <v>19</v>
      </c>
      <c r="O26" s="27">
        <v>648</v>
      </c>
      <c r="P26" s="11">
        <v>10.199999999999999</v>
      </c>
      <c r="Q26" s="11">
        <v>6</v>
      </c>
      <c r="R26" t="s">
        <v>42</v>
      </c>
      <c r="S26" s="11">
        <v>0.16666666666666666</v>
      </c>
      <c r="T26" s="11">
        <v>0.33333333333333331</v>
      </c>
      <c r="U26" s="11">
        <v>8.3333333333333329E-2</v>
      </c>
      <c r="V26" s="11">
        <v>0.16666666666666666</v>
      </c>
      <c r="W26">
        <f t="shared" si="0"/>
        <v>0.1875</v>
      </c>
      <c r="X26">
        <f t="shared" si="1"/>
        <v>0.33333333333333331</v>
      </c>
    </row>
    <row r="27" spans="1:24" x14ac:dyDescent="0.25">
      <c r="A27" s="9">
        <v>26</v>
      </c>
      <c r="B27" s="9">
        <v>4</v>
      </c>
      <c r="C27" s="26">
        <v>4</v>
      </c>
      <c r="D27" s="9">
        <v>0</v>
      </c>
      <c r="E27" s="9">
        <v>1</v>
      </c>
      <c r="F27" s="9">
        <v>3</v>
      </c>
      <c r="G27" s="9">
        <v>1</v>
      </c>
      <c r="H27" s="9">
        <v>1</v>
      </c>
      <c r="I27" s="9">
        <v>0</v>
      </c>
      <c r="J27" t="s">
        <v>118</v>
      </c>
      <c r="K27" s="10" t="s">
        <v>183</v>
      </c>
      <c r="L27" t="s">
        <v>89</v>
      </c>
      <c r="M27" t="s">
        <v>62</v>
      </c>
      <c r="N27">
        <v>14</v>
      </c>
      <c r="O27" s="27">
        <v>0</v>
      </c>
      <c r="P27" s="11">
        <v>14.6</v>
      </c>
      <c r="Q27" s="11">
        <v>8</v>
      </c>
      <c r="R27" t="s">
        <v>42</v>
      </c>
      <c r="S27" s="11">
        <v>0</v>
      </c>
      <c r="T27" s="11">
        <v>0</v>
      </c>
      <c r="U27" s="11">
        <v>0</v>
      </c>
      <c r="V27" s="11">
        <v>0</v>
      </c>
      <c r="W27">
        <f t="shared" si="0"/>
        <v>0</v>
      </c>
      <c r="X27">
        <f t="shared" si="1"/>
        <v>0</v>
      </c>
    </row>
    <row r="28" spans="1:24" x14ac:dyDescent="0.25">
      <c r="A28" s="9">
        <v>27</v>
      </c>
      <c r="B28" s="9">
        <v>2</v>
      </c>
      <c r="C28" s="26">
        <v>3</v>
      </c>
      <c r="D28" s="9">
        <v>1</v>
      </c>
      <c r="E28" s="9">
        <v>1</v>
      </c>
      <c r="F28" s="9">
        <v>4</v>
      </c>
      <c r="G28" s="9">
        <v>1</v>
      </c>
      <c r="H28" s="9">
        <v>1</v>
      </c>
      <c r="I28" s="9">
        <v>0</v>
      </c>
      <c r="J28" t="s">
        <v>487</v>
      </c>
      <c r="K28" s="10" t="s">
        <v>187</v>
      </c>
      <c r="L28" t="s">
        <v>133</v>
      </c>
      <c r="M28" t="s">
        <v>62</v>
      </c>
      <c r="N28">
        <v>12</v>
      </c>
      <c r="O28" s="27">
        <v>12</v>
      </c>
      <c r="P28" s="11">
        <v>12.5</v>
      </c>
      <c r="Q28" s="11">
        <v>18</v>
      </c>
      <c r="R28" t="s">
        <v>42</v>
      </c>
      <c r="S28" s="11">
        <v>0</v>
      </c>
      <c r="T28" s="11">
        <v>0</v>
      </c>
      <c r="U28" s="11">
        <v>0</v>
      </c>
      <c r="V28" s="11">
        <v>0</v>
      </c>
      <c r="W28">
        <f t="shared" si="0"/>
        <v>0</v>
      </c>
      <c r="X28">
        <f t="shared" si="1"/>
        <v>0</v>
      </c>
    </row>
    <row r="29" spans="1:24" x14ac:dyDescent="0.25">
      <c r="A29" s="9">
        <v>28</v>
      </c>
      <c r="B29" s="9">
        <v>2</v>
      </c>
      <c r="C29" s="26">
        <v>1</v>
      </c>
      <c r="D29" s="9">
        <v>2</v>
      </c>
      <c r="E29" s="9">
        <v>1</v>
      </c>
      <c r="F29" s="9">
        <v>3</v>
      </c>
      <c r="G29" s="9">
        <v>1</v>
      </c>
      <c r="H29" s="9">
        <v>1</v>
      </c>
      <c r="I29" s="9">
        <v>3</v>
      </c>
      <c r="J29" t="s">
        <v>487</v>
      </c>
      <c r="K29" s="10" t="s">
        <v>190</v>
      </c>
      <c r="L29" t="s">
        <v>133</v>
      </c>
      <c r="M29" t="s">
        <v>62</v>
      </c>
      <c r="N29">
        <v>10</v>
      </c>
      <c r="O29" s="27">
        <v>6</v>
      </c>
      <c r="P29" s="11">
        <v>12</v>
      </c>
      <c r="Q29" s="11">
        <v>22</v>
      </c>
      <c r="R29" t="s">
        <v>42</v>
      </c>
      <c r="S29" s="11">
        <v>0</v>
      </c>
      <c r="T29" s="11">
        <v>0.125</v>
      </c>
      <c r="U29" s="11">
        <v>0</v>
      </c>
      <c r="V29" s="11">
        <v>0</v>
      </c>
      <c r="W29">
        <f t="shared" si="0"/>
        <v>3.125E-2</v>
      </c>
      <c r="X29">
        <f t="shared" si="1"/>
        <v>0.125</v>
      </c>
    </row>
    <row r="30" spans="1:24" x14ac:dyDescent="0.25">
      <c r="A30" s="9">
        <v>29</v>
      </c>
      <c r="B30" s="9">
        <v>3</v>
      </c>
      <c r="C30" s="26">
        <v>3</v>
      </c>
      <c r="D30" s="9">
        <v>2</v>
      </c>
      <c r="E30" s="9">
        <v>1</v>
      </c>
      <c r="F30" s="9">
        <v>2</v>
      </c>
      <c r="G30" s="9">
        <v>1</v>
      </c>
      <c r="H30" s="9">
        <v>1</v>
      </c>
      <c r="I30" s="9">
        <v>3</v>
      </c>
      <c r="J30" t="s">
        <v>487</v>
      </c>
      <c r="K30" s="10" t="s">
        <v>193</v>
      </c>
      <c r="L30" t="s">
        <v>119</v>
      </c>
      <c r="M30" t="s">
        <v>62</v>
      </c>
      <c r="N30">
        <v>12</v>
      </c>
      <c r="O30" s="27">
        <v>24</v>
      </c>
      <c r="P30" s="11">
        <v>11.5</v>
      </c>
      <c r="Q30" s="11">
        <v>18</v>
      </c>
      <c r="R30" t="s">
        <v>42</v>
      </c>
      <c r="S30" s="11">
        <v>0</v>
      </c>
      <c r="T30" s="11">
        <v>0</v>
      </c>
      <c r="U30" s="11">
        <v>0.125</v>
      </c>
      <c r="V30" s="11">
        <v>0.125</v>
      </c>
      <c r="W30">
        <f t="shared" si="0"/>
        <v>6.25E-2</v>
      </c>
      <c r="X30">
        <f t="shared" si="1"/>
        <v>0.125</v>
      </c>
    </row>
    <row r="31" spans="1:24" x14ac:dyDescent="0.25">
      <c r="A31" s="9">
        <v>30</v>
      </c>
      <c r="B31" s="9">
        <v>3</v>
      </c>
      <c r="C31" s="26">
        <v>1</v>
      </c>
      <c r="D31" s="9">
        <v>4</v>
      </c>
      <c r="E31" s="9">
        <v>1</v>
      </c>
      <c r="F31" s="9">
        <v>3</v>
      </c>
      <c r="G31" s="9">
        <v>1</v>
      </c>
      <c r="H31" s="9">
        <v>4</v>
      </c>
      <c r="I31" s="9">
        <v>2</v>
      </c>
      <c r="J31" t="s">
        <v>488</v>
      </c>
      <c r="K31" s="10" t="s">
        <v>196</v>
      </c>
      <c r="L31" t="s">
        <v>63</v>
      </c>
      <c r="M31" t="s">
        <v>62</v>
      </c>
      <c r="N31">
        <v>15</v>
      </c>
      <c r="O31" s="27">
        <v>72</v>
      </c>
      <c r="P31" s="11">
        <v>7</v>
      </c>
      <c r="Q31" s="11">
        <v>6</v>
      </c>
      <c r="R31" t="s">
        <v>97</v>
      </c>
      <c r="S31" s="11">
        <v>1</v>
      </c>
      <c r="T31" s="11">
        <v>2</v>
      </c>
      <c r="U31" s="11">
        <v>0.16666666666666666</v>
      </c>
      <c r="V31" s="11">
        <v>0.5</v>
      </c>
      <c r="W31">
        <f t="shared" si="0"/>
        <v>0.91666666666666663</v>
      </c>
      <c r="X31">
        <f t="shared" si="1"/>
        <v>2</v>
      </c>
    </row>
    <row r="32" spans="1:24" x14ac:dyDescent="0.25">
      <c r="A32" s="9">
        <v>31</v>
      </c>
      <c r="B32" s="9">
        <v>1</v>
      </c>
      <c r="C32" s="26">
        <v>1</v>
      </c>
      <c r="D32" s="9">
        <v>3</v>
      </c>
      <c r="E32" s="9">
        <v>1</v>
      </c>
      <c r="F32" s="9">
        <v>2</v>
      </c>
      <c r="G32" s="9">
        <v>1</v>
      </c>
      <c r="H32" s="9">
        <v>4</v>
      </c>
      <c r="I32" s="9">
        <v>3</v>
      </c>
      <c r="J32" t="s">
        <v>488</v>
      </c>
      <c r="K32" s="10" t="s">
        <v>199</v>
      </c>
      <c r="L32" t="s">
        <v>63</v>
      </c>
      <c r="M32" t="s">
        <v>62</v>
      </c>
      <c r="N32">
        <v>13</v>
      </c>
      <c r="O32" s="27">
        <v>24</v>
      </c>
      <c r="P32" s="11">
        <v>6</v>
      </c>
      <c r="Q32" s="11">
        <v>6</v>
      </c>
      <c r="R32" t="s">
        <v>97</v>
      </c>
      <c r="S32" s="11">
        <v>0.33333333333333331</v>
      </c>
      <c r="T32" s="11">
        <v>0.33333333333333331</v>
      </c>
      <c r="U32" s="11">
        <v>0.16666666666666666</v>
      </c>
      <c r="V32" s="11">
        <v>0.33333333333333331</v>
      </c>
      <c r="W32">
        <f t="shared" si="0"/>
        <v>0.29166666666666663</v>
      </c>
      <c r="X32">
        <f t="shared" si="1"/>
        <v>0.33333333333333331</v>
      </c>
    </row>
    <row r="33" spans="1:24" x14ac:dyDescent="0.25">
      <c r="A33" s="9">
        <v>32</v>
      </c>
      <c r="B33" s="9">
        <v>3</v>
      </c>
      <c r="C33" s="26">
        <v>2</v>
      </c>
      <c r="D33" s="9">
        <v>4</v>
      </c>
      <c r="E33" s="9">
        <v>2</v>
      </c>
      <c r="F33" s="9">
        <v>3</v>
      </c>
      <c r="G33" s="9">
        <v>1</v>
      </c>
      <c r="H33" s="9">
        <v>1</v>
      </c>
      <c r="I33" s="9">
        <v>2</v>
      </c>
      <c r="J33" t="s">
        <v>488</v>
      </c>
      <c r="K33" s="10" t="s">
        <v>201</v>
      </c>
      <c r="L33" t="s">
        <v>63</v>
      </c>
      <c r="M33" t="s">
        <v>62</v>
      </c>
      <c r="N33">
        <v>14</v>
      </c>
      <c r="O33" s="27">
        <v>54</v>
      </c>
      <c r="P33" s="11">
        <v>6.1</v>
      </c>
      <c r="Q33" s="11">
        <v>22</v>
      </c>
      <c r="R33" t="s">
        <v>97</v>
      </c>
      <c r="S33" s="11">
        <v>0.33333333333333331</v>
      </c>
      <c r="T33" s="11">
        <v>1</v>
      </c>
      <c r="U33" s="11">
        <v>0.16666666666666666</v>
      </c>
      <c r="V33" s="11">
        <v>1</v>
      </c>
      <c r="W33">
        <f t="shared" si="0"/>
        <v>0.625</v>
      </c>
      <c r="X33">
        <f t="shared" si="1"/>
        <v>1</v>
      </c>
    </row>
    <row r="34" spans="1:24" x14ac:dyDescent="0.25">
      <c r="A34" s="9">
        <v>33</v>
      </c>
      <c r="B34" s="9">
        <v>2</v>
      </c>
      <c r="C34" s="26">
        <v>1</v>
      </c>
      <c r="D34" s="9">
        <v>3</v>
      </c>
      <c r="E34" s="9">
        <v>1</v>
      </c>
      <c r="F34" s="9">
        <v>2</v>
      </c>
      <c r="G34" s="9">
        <v>1</v>
      </c>
      <c r="H34" s="9">
        <v>2</v>
      </c>
      <c r="I34" s="9">
        <v>2</v>
      </c>
      <c r="J34" t="s">
        <v>488</v>
      </c>
      <c r="K34" s="10" t="s">
        <v>203</v>
      </c>
      <c r="L34" t="s">
        <v>63</v>
      </c>
      <c r="M34" t="s">
        <v>62</v>
      </c>
      <c r="N34">
        <v>11</v>
      </c>
      <c r="O34" s="27">
        <v>12</v>
      </c>
      <c r="P34" s="11">
        <v>6.5</v>
      </c>
      <c r="Q34" s="11">
        <v>20</v>
      </c>
      <c r="R34" t="s">
        <v>97</v>
      </c>
      <c r="S34" s="11">
        <v>0.16666666666666666</v>
      </c>
      <c r="T34" s="11">
        <v>0.33333333333333331</v>
      </c>
      <c r="U34" s="11">
        <v>0.33333333333333331</v>
      </c>
      <c r="V34" s="11">
        <v>0.5</v>
      </c>
      <c r="W34">
        <f t="shared" ref="W34:W65" si="2">+AVERAGE(S34:V34)</f>
        <v>0.33333333333333331</v>
      </c>
      <c r="X34">
        <f t="shared" ref="X34:X65" si="3">+MAX(T34:W34)</f>
        <v>0.5</v>
      </c>
    </row>
    <row r="35" spans="1:24" x14ac:dyDescent="0.25">
      <c r="A35" s="9">
        <v>34</v>
      </c>
      <c r="B35" s="9">
        <v>2</v>
      </c>
      <c r="C35" s="26">
        <v>2</v>
      </c>
      <c r="D35" s="9">
        <v>2</v>
      </c>
      <c r="E35" s="9">
        <v>2</v>
      </c>
      <c r="F35" s="9">
        <v>2</v>
      </c>
      <c r="G35" s="9">
        <v>2</v>
      </c>
      <c r="H35" s="9">
        <v>1</v>
      </c>
      <c r="I35" s="9">
        <v>3</v>
      </c>
      <c r="J35" t="s">
        <v>118</v>
      </c>
      <c r="K35" s="10" t="s">
        <v>208</v>
      </c>
      <c r="L35" t="s">
        <v>133</v>
      </c>
      <c r="M35" t="s">
        <v>62</v>
      </c>
      <c r="N35">
        <v>12</v>
      </c>
      <c r="O35" s="27">
        <v>32</v>
      </c>
      <c r="P35" s="11">
        <v>8.5</v>
      </c>
      <c r="Q35" s="11">
        <v>5</v>
      </c>
      <c r="R35" t="s">
        <v>42</v>
      </c>
      <c r="S35" s="11">
        <v>0</v>
      </c>
      <c r="T35" s="11">
        <v>8.3333333333333329E-2</v>
      </c>
      <c r="U35" s="11">
        <v>0</v>
      </c>
      <c r="V35" s="11">
        <v>8.3333333333333329E-2</v>
      </c>
      <c r="W35">
        <f t="shared" si="2"/>
        <v>4.1666666666666664E-2</v>
      </c>
      <c r="X35">
        <f t="shared" si="3"/>
        <v>8.3333333333333329E-2</v>
      </c>
    </row>
    <row r="36" spans="1:24" x14ac:dyDescent="0.25">
      <c r="A36" s="9">
        <v>35</v>
      </c>
      <c r="B36" s="9">
        <v>3</v>
      </c>
      <c r="C36" s="26">
        <v>2</v>
      </c>
      <c r="D36" s="9">
        <v>0</v>
      </c>
      <c r="E36" s="9">
        <v>1</v>
      </c>
      <c r="F36" s="9">
        <v>3</v>
      </c>
      <c r="G36" s="9">
        <v>1</v>
      </c>
      <c r="H36" s="9">
        <v>1</v>
      </c>
      <c r="I36" s="9">
        <v>0</v>
      </c>
      <c r="J36" t="s">
        <v>118</v>
      </c>
      <c r="K36" s="10" t="s">
        <v>210</v>
      </c>
      <c r="L36" t="s">
        <v>133</v>
      </c>
      <c r="M36" t="s">
        <v>62</v>
      </c>
      <c r="N36">
        <v>11</v>
      </c>
      <c r="O36" s="27">
        <v>0</v>
      </c>
      <c r="P36" s="11">
        <v>9.3000000000000007</v>
      </c>
      <c r="Q36" s="11">
        <v>6</v>
      </c>
      <c r="R36" t="s">
        <v>42</v>
      </c>
      <c r="S36" s="11">
        <v>0</v>
      </c>
      <c r="T36" s="11">
        <v>0</v>
      </c>
      <c r="U36" s="11">
        <v>0</v>
      </c>
      <c r="V36" s="11">
        <v>0</v>
      </c>
      <c r="W36">
        <f t="shared" si="2"/>
        <v>0</v>
      </c>
      <c r="X36">
        <f t="shared" si="3"/>
        <v>0</v>
      </c>
    </row>
    <row r="37" spans="1:24" x14ac:dyDescent="0.25">
      <c r="A37" s="9">
        <v>36</v>
      </c>
      <c r="B37" s="9">
        <v>2</v>
      </c>
      <c r="C37" s="26">
        <v>3</v>
      </c>
      <c r="D37" s="9">
        <v>1</v>
      </c>
      <c r="E37" s="9">
        <v>1</v>
      </c>
      <c r="F37" s="9">
        <v>3</v>
      </c>
      <c r="G37" s="9">
        <v>3</v>
      </c>
      <c r="H37" s="9">
        <v>2</v>
      </c>
      <c r="I37" s="9">
        <v>4</v>
      </c>
      <c r="J37" t="s">
        <v>118</v>
      </c>
      <c r="K37" s="10" t="s">
        <v>212</v>
      </c>
      <c r="L37" t="s">
        <v>133</v>
      </c>
      <c r="M37" t="s">
        <v>62</v>
      </c>
      <c r="N37">
        <v>14</v>
      </c>
      <c r="O37" s="27">
        <v>54</v>
      </c>
      <c r="P37" s="11">
        <v>12.8</v>
      </c>
      <c r="Q37" s="11">
        <v>6</v>
      </c>
      <c r="R37" t="s">
        <v>42</v>
      </c>
      <c r="S37" s="11">
        <v>0</v>
      </c>
      <c r="T37" s="11">
        <v>0</v>
      </c>
      <c r="U37" s="11">
        <v>0</v>
      </c>
      <c r="V37" s="11">
        <v>0</v>
      </c>
      <c r="W37">
        <f t="shared" si="2"/>
        <v>0</v>
      </c>
      <c r="X37">
        <f t="shared" si="3"/>
        <v>0</v>
      </c>
    </row>
    <row r="38" spans="1:24" x14ac:dyDescent="0.25">
      <c r="A38" s="9">
        <v>37</v>
      </c>
      <c r="B38" s="9">
        <v>3</v>
      </c>
      <c r="C38" s="26">
        <v>1</v>
      </c>
      <c r="D38" s="9">
        <v>4</v>
      </c>
      <c r="E38" s="9">
        <v>2</v>
      </c>
      <c r="F38" s="9">
        <v>2</v>
      </c>
      <c r="G38" s="9">
        <v>1</v>
      </c>
      <c r="H38" s="9">
        <v>1</v>
      </c>
      <c r="I38" s="9">
        <v>3</v>
      </c>
      <c r="J38" t="s">
        <v>488</v>
      </c>
      <c r="K38" s="10" t="s">
        <v>214</v>
      </c>
      <c r="L38" t="s">
        <v>63</v>
      </c>
      <c r="M38" t="s">
        <v>62</v>
      </c>
      <c r="N38">
        <v>12</v>
      </c>
      <c r="O38" s="27">
        <v>24</v>
      </c>
      <c r="P38" s="11">
        <v>5.8</v>
      </c>
      <c r="Q38" s="11">
        <v>20</v>
      </c>
      <c r="R38" t="s">
        <v>97</v>
      </c>
      <c r="S38" s="11">
        <v>0</v>
      </c>
      <c r="T38" s="11">
        <v>0.16666666666666666</v>
      </c>
      <c r="U38" s="11">
        <v>0.33333333333333331</v>
      </c>
      <c r="V38" s="11">
        <v>0.5</v>
      </c>
      <c r="W38">
        <f t="shared" si="2"/>
        <v>0.25</v>
      </c>
      <c r="X38">
        <f t="shared" si="3"/>
        <v>0.5</v>
      </c>
    </row>
    <row r="39" spans="1:24" x14ac:dyDescent="0.25">
      <c r="A39" s="9">
        <v>38</v>
      </c>
      <c r="B39" s="9">
        <v>2</v>
      </c>
      <c r="C39" s="26">
        <v>1</v>
      </c>
      <c r="D39" s="9">
        <v>4</v>
      </c>
      <c r="E39" s="9">
        <v>1</v>
      </c>
      <c r="F39" s="9">
        <v>3</v>
      </c>
      <c r="G39" s="9">
        <v>1</v>
      </c>
      <c r="H39" s="9">
        <v>2</v>
      </c>
      <c r="I39" s="9">
        <v>3</v>
      </c>
      <c r="J39" t="s">
        <v>488</v>
      </c>
      <c r="K39" s="10" t="s">
        <v>217</v>
      </c>
      <c r="L39" t="s">
        <v>63</v>
      </c>
      <c r="M39" t="s">
        <v>62</v>
      </c>
      <c r="N39">
        <v>12</v>
      </c>
      <c r="O39" s="27">
        <v>18</v>
      </c>
      <c r="P39" s="11">
        <v>6.2</v>
      </c>
      <c r="Q39" s="11">
        <v>22</v>
      </c>
      <c r="R39" t="s">
        <v>97</v>
      </c>
      <c r="S39" s="11">
        <v>0.125</v>
      </c>
      <c r="T39" s="11">
        <v>0.25</v>
      </c>
      <c r="U39" s="11">
        <v>0.125</v>
      </c>
      <c r="V39" s="11">
        <v>0.25</v>
      </c>
      <c r="W39">
        <f t="shared" si="2"/>
        <v>0.1875</v>
      </c>
      <c r="X39">
        <f t="shared" si="3"/>
        <v>0.25</v>
      </c>
    </row>
    <row r="40" spans="1:24" x14ac:dyDescent="0.25">
      <c r="A40" s="9">
        <v>39</v>
      </c>
      <c r="B40" s="9">
        <v>3</v>
      </c>
      <c r="C40" s="26">
        <v>1</v>
      </c>
      <c r="D40" s="9">
        <v>2</v>
      </c>
      <c r="E40" s="9">
        <v>1</v>
      </c>
      <c r="F40" s="9">
        <v>3</v>
      </c>
      <c r="G40" s="9">
        <v>1</v>
      </c>
      <c r="H40" s="9">
        <v>1</v>
      </c>
      <c r="I40" s="9">
        <v>3</v>
      </c>
      <c r="J40" t="s">
        <v>488</v>
      </c>
      <c r="K40" s="10" t="s">
        <v>221</v>
      </c>
      <c r="L40" t="s">
        <v>63</v>
      </c>
      <c r="M40" t="s">
        <v>62</v>
      </c>
      <c r="N40">
        <v>11</v>
      </c>
      <c r="O40" s="27">
        <v>12</v>
      </c>
      <c r="P40" s="11">
        <v>7.1</v>
      </c>
      <c r="Q40" s="11">
        <v>20</v>
      </c>
      <c r="R40" t="s">
        <v>97</v>
      </c>
      <c r="S40" s="11">
        <v>0</v>
      </c>
      <c r="T40" s="11">
        <v>0.125</v>
      </c>
      <c r="U40" s="11">
        <v>0</v>
      </c>
      <c r="V40" s="11">
        <v>0.125</v>
      </c>
      <c r="W40">
        <f t="shared" si="2"/>
        <v>6.25E-2</v>
      </c>
      <c r="X40">
        <f t="shared" si="3"/>
        <v>0.125</v>
      </c>
    </row>
    <row r="41" spans="1:24" x14ac:dyDescent="0.25">
      <c r="A41" s="9">
        <v>40</v>
      </c>
      <c r="B41" s="9">
        <v>3</v>
      </c>
      <c r="C41" s="26">
        <v>3</v>
      </c>
      <c r="D41" s="9">
        <v>2</v>
      </c>
      <c r="E41" s="9">
        <v>1</v>
      </c>
      <c r="F41" s="9">
        <v>4</v>
      </c>
      <c r="G41" s="9">
        <v>4</v>
      </c>
      <c r="H41" s="9">
        <v>1</v>
      </c>
      <c r="I41" s="9">
        <v>3</v>
      </c>
      <c r="J41" t="s">
        <v>118</v>
      </c>
      <c r="K41" s="10" t="s">
        <v>223</v>
      </c>
      <c r="L41" t="s">
        <v>119</v>
      </c>
      <c r="M41" t="s">
        <v>62</v>
      </c>
      <c r="N41">
        <v>17</v>
      </c>
      <c r="O41" s="27">
        <v>192</v>
      </c>
      <c r="P41" s="11">
        <v>11.3</v>
      </c>
      <c r="Q41" s="11">
        <v>6</v>
      </c>
      <c r="R41" t="s">
        <v>42</v>
      </c>
      <c r="S41" s="11">
        <v>0</v>
      </c>
      <c r="T41" s="11">
        <v>4.1666666666666664E-2</v>
      </c>
      <c r="U41" s="11">
        <v>4.1666666666666664E-2</v>
      </c>
      <c r="V41" s="11">
        <v>8.3333333333333329E-2</v>
      </c>
      <c r="W41">
        <f t="shared" si="2"/>
        <v>4.1666666666666664E-2</v>
      </c>
      <c r="X41">
        <f t="shared" si="3"/>
        <v>8.3333333333333329E-2</v>
      </c>
    </row>
    <row r="42" spans="1:24" x14ac:dyDescent="0.25">
      <c r="A42" s="9">
        <v>41</v>
      </c>
      <c r="B42" s="9">
        <v>3</v>
      </c>
      <c r="C42" s="26">
        <v>1</v>
      </c>
      <c r="D42" s="9">
        <v>4</v>
      </c>
      <c r="E42" s="9">
        <v>1</v>
      </c>
      <c r="F42" s="9">
        <v>3</v>
      </c>
      <c r="G42" s="9">
        <v>1</v>
      </c>
      <c r="H42" s="9">
        <v>2</v>
      </c>
      <c r="I42" s="9">
        <v>4</v>
      </c>
      <c r="J42" t="s">
        <v>118</v>
      </c>
      <c r="K42" s="10" t="s">
        <v>226</v>
      </c>
      <c r="L42" t="s">
        <v>119</v>
      </c>
      <c r="M42" t="s">
        <v>62</v>
      </c>
      <c r="N42">
        <v>13</v>
      </c>
      <c r="O42" s="27">
        <v>36</v>
      </c>
      <c r="P42" s="11">
        <v>8</v>
      </c>
      <c r="Q42" s="11">
        <v>4</v>
      </c>
      <c r="R42" t="s">
        <v>42</v>
      </c>
      <c r="S42" s="11">
        <v>0</v>
      </c>
      <c r="T42" s="11">
        <v>0</v>
      </c>
      <c r="U42" s="11">
        <v>0</v>
      </c>
      <c r="V42" s="11">
        <v>0</v>
      </c>
      <c r="W42">
        <f t="shared" si="2"/>
        <v>0</v>
      </c>
      <c r="X42">
        <f t="shared" si="3"/>
        <v>0</v>
      </c>
    </row>
    <row r="43" spans="1:24" x14ac:dyDescent="0.25">
      <c r="A43" s="9">
        <v>42</v>
      </c>
      <c r="B43" s="9">
        <v>3</v>
      </c>
      <c r="C43" s="26">
        <v>1</v>
      </c>
      <c r="D43" s="9">
        <v>4</v>
      </c>
      <c r="E43" s="9">
        <v>1</v>
      </c>
      <c r="F43" s="9">
        <v>3</v>
      </c>
      <c r="G43" s="9">
        <v>1</v>
      </c>
      <c r="H43" s="9">
        <v>2</v>
      </c>
      <c r="I43" s="9">
        <v>3</v>
      </c>
      <c r="J43" t="s">
        <v>488</v>
      </c>
      <c r="K43" s="10" t="s">
        <v>231</v>
      </c>
      <c r="L43" t="s">
        <v>63</v>
      </c>
      <c r="M43" t="s">
        <v>62</v>
      </c>
      <c r="N43">
        <v>13</v>
      </c>
      <c r="O43" s="27">
        <v>36</v>
      </c>
      <c r="P43" s="11">
        <v>6.1</v>
      </c>
      <c r="Q43" s="11">
        <v>10</v>
      </c>
      <c r="R43" t="s">
        <v>97</v>
      </c>
      <c r="S43" s="11">
        <v>0.16666666666666666</v>
      </c>
      <c r="T43" s="11">
        <v>0.33333333333333331</v>
      </c>
      <c r="U43" s="11">
        <v>0.16666666666666666</v>
      </c>
      <c r="V43" s="11">
        <v>0.33333333333333331</v>
      </c>
      <c r="W43">
        <f t="shared" si="2"/>
        <v>0.25</v>
      </c>
      <c r="X43">
        <f t="shared" si="3"/>
        <v>0.33333333333333331</v>
      </c>
    </row>
    <row r="44" spans="1:24" x14ac:dyDescent="0.25">
      <c r="A44" s="9">
        <v>43</v>
      </c>
      <c r="B44" s="9">
        <v>3</v>
      </c>
      <c r="C44" s="26">
        <v>1</v>
      </c>
      <c r="D44" s="9">
        <v>3</v>
      </c>
      <c r="E44" s="9">
        <v>1</v>
      </c>
      <c r="F44" s="9">
        <v>2</v>
      </c>
      <c r="G44" s="9">
        <v>1</v>
      </c>
      <c r="H44" s="9">
        <v>2</v>
      </c>
      <c r="I44" s="9">
        <v>3</v>
      </c>
      <c r="J44" t="s">
        <v>488</v>
      </c>
      <c r="K44" s="10" t="s">
        <v>234</v>
      </c>
      <c r="L44" t="s">
        <v>63</v>
      </c>
      <c r="M44" t="s">
        <v>62</v>
      </c>
      <c r="N44">
        <v>13</v>
      </c>
      <c r="O44" s="27">
        <v>36</v>
      </c>
      <c r="P44" s="11">
        <v>6</v>
      </c>
      <c r="Q44" s="11">
        <v>12</v>
      </c>
      <c r="R44" t="s">
        <v>97</v>
      </c>
      <c r="S44" s="11">
        <v>0.16666666666666666</v>
      </c>
      <c r="T44" s="11">
        <v>0.33333333333333331</v>
      </c>
      <c r="U44" s="11">
        <v>0.33333333333333331</v>
      </c>
      <c r="V44" s="11">
        <v>0.33333333333333331</v>
      </c>
      <c r="W44">
        <f t="shared" si="2"/>
        <v>0.29166666666666663</v>
      </c>
      <c r="X44">
        <f t="shared" si="3"/>
        <v>0.33333333333333331</v>
      </c>
    </row>
    <row r="45" spans="1:24" x14ac:dyDescent="0.25">
      <c r="A45" s="9">
        <v>44</v>
      </c>
      <c r="B45" s="9">
        <v>3</v>
      </c>
      <c r="C45" s="26">
        <v>1</v>
      </c>
      <c r="D45" s="9">
        <v>4</v>
      </c>
      <c r="E45" s="9">
        <v>1</v>
      </c>
      <c r="F45" s="9">
        <v>2</v>
      </c>
      <c r="G45" s="9">
        <v>1</v>
      </c>
      <c r="H45" s="9">
        <v>1</v>
      </c>
      <c r="I45" s="9">
        <v>0</v>
      </c>
      <c r="J45" t="s">
        <v>488</v>
      </c>
      <c r="K45" s="10" t="s">
        <v>237</v>
      </c>
      <c r="L45" t="s">
        <v>63</v>
      </c>
      <c r="M45" t="s">
        <v>62</v>
      </c>
      <c r="N45">
        <v>11</v>
      </c>
      <c r="O45" s="27">
        <v>12</v>
      </c>
      <c r="P45" s="11">
        <v>5</v>
      </c>
      <c r="Q45" s="11">
        <v>6</v>
      </c>
      <c r="R45" t="s">
        <v>97</v>
      </c>
      <c r="S45" s="11">
        <v>0</v>
      </c>
      <c r="T45" s="11">
        <v>0</v>
      </c>
      <c r="U45" s="11">
        <v>0</v>
      </c>
      <c r="V45" s="11">
        <v>0</v>
      </c>
      <c r="W45">
        <f t="shared" si="2"/>
        <v>0</v>
      </c>
      <c r="X45">
        <f t="shared" si="3"/>
        <v>0</v>
      </c>
    </row>
    <row r="46" spans="1:24" x14ac:dyDescent="0.25">
      <c r="A46" s="9">
        <v>45</v>
      </c>
      <c r="B46" s="9">
        <v>2</v>
      </c>
      <c r="C46" s="26">
        <v>2</v>
      </c>
      <c r="D46" s="9">
        <v>4</v>
      </c>
      <c r="E46" s="9">
        <v>1</v>
      </c>
      <c r="F46" s="9">
        <v>1</v>
      </c>
      <c r="G46" s="9">
        <v>1</v>
      </c>
      <c r="H46" s="9">
        <v>1</v>
      </c>
      <c r="I46" s="9">
        <v>2</v>
      </c>
      <c r="J46" t="s">
        <v>488</v>
      </c>
      <c r="K46" s="10" t="s">
        <v>239</v>
      </c>
      <c r="L46" t="s">
        <v>63</v>
      </c>
      <c r="M46" t="s">
        <v>62</v>
      </c>
      <c r="N46">
        <v>10</v>
      </c>
      <c r="O46" s="27">
        <v>6</v>
      </c>
      <c r="P46" s="11">
        <v>5.5</v>
      </c>
      <c r="Q46" s="11">
        <v>26</v>
      </c>
      <c r="R46" t="s">
        <v>97</v>
      </c>
      <c r="S46" s="11">
        <v>0.33333333333333331</v>
      </c>
      <c r="T46" s="11">
        <v>0.33333333333333331</v>
      </c>
      <c r="U46" s="11">
        <v>0.5</v>
      </c>
      <c r="V46" s="11">
        <v>0.5</v>
      </c>
      <c r="W46">
        <f t="shared" si="2"/>
        <v>0.41666666666666663</v>
      </c>
      <c r="X46">
        <f t="shared" si="3"/>
        <v>0.5</v>
      </c>
    </row>
    <row r="47" spans="1:24" x14ac:dyDescent="0.25">
      <c r="A47" s="9">
        <v>46</v>
      </c>
      <c r="B47" s="9">
        <v>1</v>
      </c>
      <c r="C47" s="26">
        <v>1</v>
      </c>
      <c r="D47" s="9">
        <v>2</v>
      </c>
      <c r="E47" s="9">
        <v>1</v>
      </c>
      <c r="F47" s="9">
        <v>2</v>
      </c>
      <c r="G47" s="9">
        <v>1</v>
      </c>
      <c r="H47" s="9">
        <v>1</v>
      </c>
      <c r="I47" s="9">
        <v>0</v>
      </c>
      <c r="J47" t="s">
        <v>488</v>
      </c>
      <c r="K47" s="10" t="s">
        <v>241</v>
      </c>
      <c r="L47" t="s">
        <v>63</v>
      </c>
      <c r="M47" t="s">
        <v>62</v>
      </c>
      <c r="N47">
        <v>9</v>
      </c>
      <c r="O47" s="27">
        <v>4</v>
      </c>
      <c r="P47" s="11">
        <v>5.3</v>
      </c>
      <c r="Q47" s="11">
        <v>20</v>
      </c>
      <c r="R47" t="s">
        <v>97</v>
      </c>
      <c r="S47" s="11">
        <v>0</v>
      </c>
      <c r="T47" s="11">
        <v>0</v>
      </c>
      <c r="U47" s="11">
        <v>0</v>
      </c>
      <c r="V47" s="11">
        <v>0</v>
      </c>
      <c r="W47">
        <f t="shared" si="2"/>
        <v>0</v>
      </c>
      <c r="X47">
        <f t="shared" si="3"/>
        <v>0</v>
      </c>
    </row>
    <row r="48" spans="1:24" x14ac:dyDescent="0.25">
      <c r="A48" s="15">
        <v>47</v>
      </c>
      <c r="B48" s="15">
        <v>4</v>
      </c>
      <c r="C48" s="15">
        <v>1</v>
      </c>
      <c r="D48" s="15">
        <v>2</v>
      </c>
      <c r="E48" s="15">
        <v>1</v>
      </c>
      <c r="F48" s="15">
        <v>1</v>
      </c>
      <c r="G48" s="15">
        <v>1</v>
      </c>
      <c r="H48" s="15">
        <v>1</v>
      </c>
      <c r="I48" s="9">
        <v>0</v>
      </c>
      <c r="J48" t="s">
        <v>488</v>
      </c>
      <c r="K48" s="18" t="s">
        <v>243</v>
      </c>
      <c r="L48" s="19" t="s">
        <v>63</v>
      </c>
      <c r="M48" s="19" t="s">
        <v>62</v>
      </c>
      <c r="N48">
        <v>9</v>
      </c>
      <c r="O48" s="28">
        <v>0</v>
      </c>
      <c r="P48" s="20">
        <v>5</v>
      </c>
      <c r="Q48" s="20">
        <v>5</v>
      </c>
      <c r="R48" s="19" t="s">
        <v>97</v>
      </c>
      <c r="S48" s="20">
        <v>0</v>
      </c>
      <c r="T48" s="20">
        <v>0</v>
      </c>
      <c r="U48" s="20">
        <v>0</v>
      </c>
      <c r="V48" s="11">
        <v>0</v>
      </c>
      <c r="W48">
        <f t="shared" si="2"/>
        <v>0</v>
      </c>
      <c r="X48">
        <f t="shared" si="3"/>
        <v>0</v>
      </c>
    </row>
    <row r="49" spans="1:24" x14ac:dyDescent="0.25">
      <c r="A49" s="9">
        <v>48</v>
      </c>
      <c r="B49" s="9">
        <v>3</v>
      </c>
      <c r="C49" s="26">
        <v>1</v>
      </c>
      <c r="D49" s="9">
        <v>4</v>
      </c>
      <c r="E49" s="9">
        <v>1</v>
      </c>
      <c r="F49" s="9">
        <v>3</v>
      </c>
      <c r="G49" s="9">
        <v>1</v>
      </c>
      <c r="H49" s="9">
        <v>2</v>
      </c>
      <c r="I49" s="9">
        <v>2</v>
      </c>
      <c r="J49" t="s">
        <v>488</v>
      </c>
      <c r="K49" s="10" t="s">
        <v>246</v>
      </c>
      <c r="L49" t="s">
        <v>63</v>
      </c>
      <c r="M49" t="s">
        <v>62</v>
      </c>
      <c r="N49">
        <v>13</v>
      </c>
      <c r="O49" s="27">
        <v>36</v>
      </c>
      <c r="P49" s="11">
        <v>6</v>
      </c>
      <c r="Q49" s="11">
        <v>12</v>
      </c>
      <c r="R49" t="s">
        <v>97</v>
      </c>
      <c r="S49" s="11">
        <v>8.3333333333333329E-2</v>
      </c>
      <c r="T49" s="11">
        <v>0.16666666666666666</v>
      </c>
      <c r="U49" s="11">
        <v>0.5</v>
      </c>
      <c r="V49" s="11">
        <v>1</v>
      </c>
      <c r="W49">
        <f t="shared" si="2"/>
        <v>0.4375</v>
      </c>
      <c r="X49">
        <f t="shared" si="3"/>
        <v>1</v>
      </c>
    </row>
    <row r="50" spans="1:24" x14ac:dyDescent="0.25">
      <c r="A50" s="9">
        <v>49</v>
      </c>
      <c r="B50" s="9">
        <v>2</v>
      </c>
      <c r="C50" s="26">
        <v>1</v>
      </c>
      <c r="D50" s="9">
        <v>3</v>
      </c>
      <c r="E50" s="9">
        <v>1</v>
      </c>
      <c r="F50" s="9">
        <v>3</v>
      </c>
      <c r="G50" s="9">
        <v>1</v>
      </c>
      <c r="H50" s="9">
        <v>1</v>
      </c>
      <c r="I50" s="9">
        <v>0</v>
      </c>
      <c r="J50" t="s">
        <v>488</v>
      </c>
      <c r="K50" s="10" t="s">
        <v>248</v>
      </c>
      <c r="L50" t="s">
        <v>63</v>
      </c>
      <c r="M50" t="s">
        <v>62</v>
      </c>
      <c r="N50">
        <v>11</v>
      </c>
      <c r="O50" s="27">
        <v>9</v>
      </c>
      <c r="P50" s="11">
        <v>6.4</v>
      </c>
      <c r="Q50" s="11">
        <v>10</v>
      </c>
      <c r="R50" t="s">
        <v>97</v>
      </c>
      <c r="S50" s="11">
        <v>0</v>
      </c>
      <c r="T50" s="11">
        <v>0</v>
      </c>
      <c r="U50" s="11">
        <v>0</v>
      </c>
      <c r="V50" s="11">
        <v>0</v>
      </c>
      <c r="W50">
        <f t="shared" si="2"/>
        <v>0</v>
      </c>
      <c r="X50">
        <f t="shared" si="3"/>
        <v>0</v>
      </c>
    </row>
    <row r="51" spans="1:24" x14ac:dyDescent="0.25">
      <c r="A51" s="9">
        <v>50</v>
      </c>
      <c r="B51" s="9">
        <v>3</v>
      </c>
      <c r="C51" s="26">
        <v>1</v>
      </c>
      <c r="D51" s="9">
        <v>3</v>
      </c>
      <c r="E51" s="9">
        <v>1</v>
      </c>
      <c r="F51" s="9">
        <v>3</v>
      </c>
      <c r="G51" s="9">
        <v>1</v>
      </c>
      <c r="H51" s="9">
        <v>1</v>
      </c>
      <c r="I51" s="9">
        <v>0</v>
      </c>
      <c r="J51" t="s">
        <v>488</v>
      </c>
      <c r="K51" s="10" t="s">
        <v>250</v>
      </c>
      <c r="L51" t="s">
        <v>63</v>
      </c>
      <c r="M51" t="s">
        <v>62</v>
      </c>
      <c r="N51">
        <v>12</v>
      </c>
      <c r="O51" s="27">
        <v>18</v>
      </c>
      <c r="P51" s="11">
        <v>5.0999999999999996</v>
      </c>
      <c r="Q51" s="11">
        <v>20</v>
      </c>
      <c r="R51" t="s">
        <v>97</v>
      </c>
      <c r="S51" s="11">
        <v>0</v>
      </c>
      <c r="T51" s="11">
        <v>0</v>
      </c>
      <c r="U51" s="11">
        <v>0</v>
      </c>
      <c r="V51" s="11">
        <v>0</v>
      </c>
      <c r="W51">
        <f t="shared" si="2"/>
        <v>0</v>
      </c>
      <c r="X51">
        <f t="shared" si="3"/>
        <v>0</v>
      </c>
    </row>
    <row r="52" spans="1:24" x14ac:dyDescent="0.25">
      <c r="A52" s="9">
        <v>51</v>
      </c>
      <c r="B52" s="9">
        <v>3</v>
      </c>
      <c r="C52" s="26">
        <v>1</v>
      </c>
      <c r="D52" s="9">
        <v>4</v>
      </c>
      <c r="E52" s="9">
        <v>1</v>
      </c>
      <c r="F52" s="9">
        <v>4</v>
      </c>
      <c r="G52" s="9">
        <v>1</v>
      </c>
      <c r="H52" s="9">
        <v>1</v>
      </c>
      <c r="I52" s="9">
        <v>0</v>
      </c>
      <c r="J52" t="s">
        <v>488</v>
      </c>
      <c r="K52" s="10" t="s">
        <v>252</v>
      </c>
      <c r="L52" t="s">
        <v>63</v>
      </c>
      <c r="M52" t="s">
        <v>62</v>
      </c>
      <c r="N52">
        <v>13</v>
      </c>
      <c r="O52" s="27">
        <v>24</v>
      </c>
      <c r="P52" s="11">
        <v>6.1</v>
      </c>
      <c r="Q52" s="11">
        <v>19</v>
      </c>
      <c r="R52" t="s">
        <v>97</v>
      </c>
      <c r="S52" s="11">
        <v>0</v>
      </c>
      <c r="T52" s="11">
        <v>0</v>
      </c>
      <c r="U52" s="11">
        <v>0</v>
      </c>
      <c r="V52" s="11">
        <v>0</v>
      </c>
      <c r="W52">
        <f t="shared" si="2"/>
        <v>0</v>
      </c>
      <c r="X52">
        <f t="shared" si="3"/>
        <v>0</v>
      </c>
    </row>
    <row r="53" spans="1:24" x14ac:dyDescent="0.25">
      <c r="A53" s="9">
        <v>52</v>
      </c>
      <c r="B53" s="9">
        <v>2</v>
      </c>
      <c r="C53" s="26">
        <v>3</v>
      </c>
      <c r="D53" s="9">
        <v>1</v>
      </c>
      <c r="E53" s="9">
        <v>1</v>
      </c>
      <c r="F53" s="9">
        <v>2</v>
      </c>
      <c r="G53" s="9">
        <v>3</v>
      </c>
      <c r="H53" s="9">
        <v>2</v>
      </c>
      <c r="I53" s="9">
        <v>3</v>
      </c>
      <c r="J53" t="s">
        <v>118</v>
      </c>
      <c r="K53" s="10" t="s">
        <v>255</v>
      </c>
      <c r="L53" t="s">
        <v>119</v>
      </c>
      <c r="M53" t="s">
        <v>62</v>
      </c>
      <c r="N53">
        <v>13</v>
      </c>
      <c r="O53" s="27">
        <v>36</v>
      </c>
      <c r="P53" s="11">
        <v>11.2</v>
      </c>
      <c r="Q53" s="11">
        <v>6</v>
      </c>
      <c r="R53" t="s">
        <v>42</v>
      </c>
      <c r="S53" s="11">
        <v>4.1666666666666664E-2</v>
      </c>
      <c r="T53" s="11">
        <v>0.125</v>
      </c>
      <c r="U53" s="11">
        <v>4.1666666666666664E-2</v>
      </c>
      <c r="V53" s="11">
        <v>0.125</v>
      </c>
      <c r="W53">
        <f t="shared" si="2"/>
        <v>8.3333333333333329E-2</v>
      </c>
      <c r="X53">
        <f t="shared" si="3"/>
        <v>0.125</v>
      </c>
    </row>
    <row r="54" spans="1:24" x14ac:dyDescent="0.25">
      <c r="A54" s="9">
        <v>53</v>
      </c>
      <c r="B54" s="9">
        <v>2</v>
      </c>
      <c r="C54" s="26">
        <v>2</v>
      </c>
      <c r="D54" s="9">
        <v>1</v>
      </c>
      <c r="E54" s="9">
        <v>1</v>
      </c>
      <c r="F54" s="9">
        <v>2</v>
      </c>
      <c r="G54" s="9">
        <v>2</v>
      </c>
      <c r="H54" s="9">
        <v>1</v>
      </c>
      <c r="I54" s="9">
        <v>3</v>
      </c>
      <c r="J54" t="s">
        <v>118</v>
      </c>
      <c r="K54" s="10" t="s">
        <v>258</v>
      </c>
      <c r="L54" t="s">
        <v>119</v>
      </c>
      <c r="M54" t="s">
        <v>62</v>
      </c>
      <c r="N54">
        <v>10</v>
      </c>
      <c r="O54" s="27">
        <v>8</v>
      </c>
      <c r="P54" s="11">
        <v>12.5</v>
      </c>
      <c r="Q54" s="11">
        <v>6</v>
      </c>
      <c r="R54" t="s">
        <v>42</v>
      </c>
      <c r="S54" s="11">
        <v>2.0833333333333332E-2</v>
      </c>
      <c r="T54" s="11">
        <v>8.3333333333333329E-2</v>
      </c>
      <c r="U54" s="11">
        <v>2.0833333333333332E-2</v>
      </c>
      <c r="V54" s="11">
        <v>8.3333333333333329E-2</v>
      </c>
      <c r="W54">
        <f t="shared" si="2"/>
        <v>5.2083333333333329E-2</v>
      </c>
      <c r="X54">
        <f t="shared" si="3"/>
        <v>8.3333333333333329E-2</v>
      </c>
    </row>
    <row r="55" spans="1:24" x14ac:dyDescent="0.25">
      <c r="A55" s="9">
        <v>54</v>
      </c>
      <c r="B55" s="9">
        <v>3</v>
      </c>
      <c r="C55" s="26">
        <v>4</v>
      </c>
      <c r="D55" s="9">
        <v>2</v>
      </c>
      <c r="E55" s="9">
        <v>1</v>
      </c>
      <c r="F55" s="9">
        <v>2</v>
      </c>
      <c r="G55" s="9">
        <v>2</v>
      </c>
      <c r="H55" s="9">
        <v>2</v>
      </c>
      <c r="I55" s="9">
        <v>3</v>
      </c>
      <c r="J55" t="s">
        <v>118</v>
      </c>
      <c r="K55" s="10" t="s">
        <v>261</v>
      </c>
      <c r="L55" t="s">
        <v>119</v>
      </c>
      <c r="M55" t="s">
        <v>62</v>
      </c>
      <c r="N55">
        <v>16</v>
      </c>
      <c r="O55" s="27">
        <v>192</v>
      </c>
      <c r="P55" s="11">
        <v>13</v>
      </c>
      <c r="Q55" s="11">
        <v>7</v>
      </c>
      <c r="R55" t="s">
        <v>42</v>
      </c>
      <c r="S55" s="11">
        <v>0</v>
      </c>
      <c r="T55" s="11">
        <v>4.1666666666666664E-2</v>
      </c>
      <c r="U55" s="11">
        <v>0</v>
      </c>
      <c r="V55" s="11">
        <v>4.1666666666666664E-2</v>
      </c>
      <c r="W55">
        <f t="shared" si="2"/>
        <v>2.0833333333333332E-2</v>
      </c>
      <c r="X55">
        <f t="shared" si="3"/>
        <v>4.1666666666666664E-2</v>
      </c>
    </row>
    <row r="56" spans="1:24" x14ac:dyDescent="0.25">
      <c r="A56" s="9">
        <v>55</v>
      </c>
      <c r="B56" s="9">
        <v>3</v>
      </c>
      <c r="C56" s="26">
        <v>2</v>
      </c>
      <c r="D56" s="9">
        <v>0</v>
      </c>
      <c r="E56" s="9">
        <v>1</v>
      </c>
      <c r="F56" s="9">
        <v>2</v>
      </c>
      <c r="G56" s="9">
        <v>1</v>
      </c>
      <c r="H56" s="9">
        <v>1</v>
      </c>
      <c r="I56" s="9">
        <v>0</v>
      </c>
      <c r="J56" t="s">
        <v>118</v>
      </c>
      <c r="K56" s="10" t="s">
        <v>263</v>
      </c>
      <c r="L56" t="s">
        <v>264</v>
      </c>
      <c r="M56" t="s">
        <v>40</v>
      </c>
      <c r="N56">
        <v>10</v>
      </c>
      <c r="O56" s="27">
        <v>0</v>
      </c>
      <c r="P56" s="11">
        <v>10.6</v>
      </c>
      <c r="Q56" s="11">
        <v>6</v>
      </c>
      <c r="R56" t="s">
        <v>42</v>
      </c>
      <c r="S56" s="11">
        <v>0</v>
      </c>
      <c r="T56" s="11">
        <v>0</v>
      </c>
      <c r="U56" s="11">
        <v>0</v>
      </c>
      <c r="V56" s="11">
        <v>0</v>
      </c>
      <c r="W56">
        <f t="shared" si="2"/>
        <v>0</v>
      </c>
      <c r="X56">
        <f t="shared" si="3"/>
        <v>0</v>
      </c>
    </row>
    <row r="57" spans="1:24" x14ac:dyDescent="0.25">
      <c r="A57" s="9">
        <v>56</v>
      </c>
      <c r="B57" s="9">
        <v>3</v>
      </c>
      <c r="C57" s="26">
        <v>3</v>
      </c>
      <c r="D57" s="9">
        <v>3</v>
      </c>
      <c r="E57" s="9">
        <v>1</v>
      </c>
      <c r="F57" s="9">
        <v>1</v>
      </c>
      <c r="G57" s="9">
        <v>2</v>
      </c>
      <c r="H57" s="9">
        <v>1</v>
      </c>
      <c r="I57" s="9">
        <v>3</v>
      </c>
      <c r="J57" t="s">
        <v>118</v>
      </c>
      <c r="K57" s="10" t="s">
        <v>266</v>
      </c>
      <c r="L57" t="s">
        <v>264</v>
      </c>
      <c r="M57" t="s">
        <v>40</v>
      </c>
      <c r="N57">
        <v>13</v>
      </c>
      <c r="O57" s="27">
        <v>36</v>
      </c>
      <c r="P57" s="11">
        <v>10.6</v>
      </c>
      <c r="Q57" s="11">
        <v>7</v>
      </c>
      <c r="R57" t="s">
        <v>42</v>
      </c>
      <c r="S57" s="11">
        <v>0.125</v>
      </c>
      <c r="T57" s="11">
        <v>0.125</v>
      </c>
      <c r="U57" s="11">
        <v>0.125</v>
      </c>
      <c r="V57" s="11">
        <v>0.125</v>
      </c>
      <c r="W57">
        <f t="shared" si="2"/>
        <v>0.125</v>
      </c>
      <c r="X57">
        <f t="shared" si="3"/>
        <v>0.125</v>
      </c>
    </row>
    <row r="58" spans="1:24" x14ac:dyDescent="0.25">
      <c r="A58" s="9">
        <v>57</v>
      </c>
      <c r="B58" s="9">
        <v>4</v>
      </c>
      <c r="C58" s="26">
        <v>4</v>
      </c>
      <c r="D58" s="9">
        <v>2</v>
      </c>
      <c r="E58" s="9">
        <v>1</v>
      </c>
      <c r="F58" s="9">
        <v>2</v>
      </c>
      <c r="G58" s="9">
        <v>2</v>
      </c>
      <c r="H58" s="9">
        <v>2</v>
      </c>
      <c r="I58" s="9">
        <v>3</v>
      </c>
      <c r="J58" t="s">
        <v>118</v>
      </c>
      <c r="K58" s="10" t="s">
        <v>271</v>
      </c>
      <c r="L58" t="s">
        <v>272</v>
      </c>
      <c r="M58" t="s">
        <v>40</v>
      </c>
      <c r="N58">
        <v>17</v>
      </c>
      <c r="O58" s="27">
        <v>256</v>
      </c>
      <c r="P58" s="11">
        <v>10</v>
      </c>
      <c r="Q58" s="11">
        <v>6</v>
      </c>
      <c r="R58" t="s">
        <v>42</v>
      </c>
      <c r="S58" s="11">
        <v>4.1666666666666664E-2</v>
      </c>
      <c r="T58" s="11">
        <v>0.125</v>
      </c>
      <c r="U58" s="11">
        <v>0</v>
      </c>
      <c r="V58" s="11">
        <v>4.1666666666666664E-2</v>
      </c>
      <c r="W58">
        <f t="shared" si="2"/>
        <v>5.2083333333333329E-2</v>
      </c>
      <c r="X58">
        <f t="shared" si="3"/>
        <v>0.125</v>
      </c>
    </row>
    <row r="59" spans="1:24" x14ac:dyDescent="0.25">
      <c r="A59" s="9">
        <v>58</v>
      </c>
      <c r="B59" s="9">
        <v>3</v>
      </c>
      <c r="C59" s="26">
        <v>4</v>
      </c>
      <c r="D59" s="9">
        <v>1</v>
      </c>
      <c r="E59" s="9">
        <v>1</v>
      </c>
      <c r="F59" s="9">
        <v>2</v>
      </c>
      <c r="G59" s="9">
        <v>2</v>
      </c>
      <c r="H59" s="9">
        <v>3</v>
      </c>
      <c r="I59" s="9">
        <v>3</v>
      </c>
      <c r="J59" t="s">
        <v>118</v>
      </c>
      <c r="K59" s="10" t="s">
        <v>277</v>
      </c>
      <c r="L59" t="s">
        <v>264</v>
      </c>
      <c r="M59" t="s">
        <v>40</v>
      </c>
      <c r="N59">
        <v>15</v>
      </c>
      <c r="O59" s="27">
        <v>96</v>
      </c>
      <c r="P59" s="11">
        <v>13</v>
      </c>
      <c r="Q59" s="11">
        <v>6</v>
      </c>
      <c r="R59" t="s">
        <v>42</v>
      </c>
      <c r="S59" s="11">
        <v>4.1666666666666664E-2</v>
      </c>
      <c r="T59" s="11">
        <v>0.125</v>
      </c>
      <c r="U59" s="11">
        <v>0</v>
      </c>
      <c r="V59" s="11">
        <v>0</v>
      </c>
      <c r="W59">
        <f t="shared" si="2"/>
        <v>4.1666666666666664E-2</v>
      </c>
      <c r="X59">
        <f t="shared" si="3"/>
        <v>0.125</v>
      </c>
    </row>
    <row r="60" spans="1:24" x14ac:dyDescent="0.25">
      <c r="A60" s="9">
        <v>59</v>
      </c>
      <c r="B60" s="9">
        <v>2</v>
      </c>
      <c r="C60" s="26">
        <v>3</v>
      </c>
      <c r="D60" s="9">
        <v>1</v>
      </c>
      <c r="E60" s="9">
        <v>1</v>
      </c>
      <c r="F60" s="9">
        <v>2</v>
      </c>
      <c r="G60" s="9">
        <v>3</v>
      </c>
      <c r="H60" s="9">
        <v>1</v>
      </c>
      <c r="I60" s="9">
        <v>3</v>
      </c>
      <c r="J60" t="s">
        <v>118</v>
      </c>
      <c r="K60" s="10" t="s">
        <v>279</v>
      </c>
      <c r="L60" t="s">
        <v>280</v>
      </c>
      <c r="M60" t="s">
        <v>40</v>
      </c>
      <c r="N60">
        <v>12</v>
      </c>
      <c r="O60" s="27">
        <v>18</v>
      </c>
      <c r="P60" s="11">
        <v>12</v>
      </c>
      <c r="Q60" s="11">
        <v>7</v>
      </c>
      <c r="R60" t="s">
        <v>42</v>
      </c>
      <c r="S60" s="11">
        <v>8.3333333333333329E-2</v>
      </c>
      <c r="T60" s="11">
        <v>0.16666666666666666</v>
      </c>
      <c r="U60" s="11">
        <v>4.1666666666666664E-2</v>
      </c>
      <c r="V60" s="11">
        <v>0.16666666666666666</v>
      </c>
      <c r="W60">
        <f t="shared" si="2"/>
        <v>0.11458333333333334</v>
      </c>
      <c r="X60">
        <f t="shared" si="3"/>
        <v>0.16666666666666666</v>
      </c>
    </row>
    <row r="61" spans="1:24" x14ac:dyDescent="0.25">
      <c r="A61" s="9">
        <v>60</v>
      </c>
      <c r="B61" s="9">
        <v>3</v>
      </c>
      <c r="C61" s="26">
        <v>3</v>
      </c>
      <c r="D61" s="9">
        <v>2</v>
      </c>
      <c r="E61" s="9">
        <v>1</v>
      </c>
      <c r="F61" s="9">
        <v>1</v>
      </c>
      <c r="G61" s="9">
        <v>4</v>
      </c>
      <c r="H61" s="9">
        <v>1</v>
      </c>
      <c r="I61" s="9">
        <v>3</v>
      </c>
      <c r="J61" t="s">
        <v>118</v>
      </c>
      <c r="K61" s="10" t="s">
        <v>283</v>
      </c>
      <c r="L61" t="s">
        <v>280</v>
      </c>
      <c r="M61" t="s">
        <v>40</v>
      </c>
      <c r="N61">
        <v>14</v>
      </c>
      <c r="O61" s="27">
        <v>48</v>
      </c>
      <c r="P61" s="11">
        <v>10.6</v>
      </c>
      <c r="Q61" s="11">
        <v>6</v>
      </c>
      <c r="R61" t="s">
        <v>42</v>
      </c>
      <c r="S61" s="11">
        <v>2.0833333333333332E-2</v>
      </c>
      <c r="T61" s="11">
        <v>4.1666666666666664E-2</v>
      </c>
      <c r="U61" s="11">
        <v>2.0833333333333332E-2</v>
      </c>
      <c r="V61" s="11">
        <v>4.1666666666666664E-2</v>
      </c>
      <c r="W61">
        <f t="shared" si="2"/>
        <v>3.125E-2</v>
      </c>
      <c r="X61">
        <f t="shared" si="3"/>
        <v>4.1666666666666664E-2</v>
      </c>
    </row>
    <row r="62" spans="1:24" x14ac:dyDescent="0.25">
      <c r="A62" s="9">
        <v>61</v>
      </c>
      <c r="B62" s="9">
        <v>3</v>
      </c>
      <c r="C62" s="26">
        <v>3</v>
      </c>
      <c r="D62" s="9">
        <v>4</v>
      </c>
      <c r="E62" s="9">
        <v>1</v>
      </c>
      <c r="F62" s="9">
        <v>1</v>
      </c>
      <c r="G62" s="9">
        <v>1</v>
      </c>
      <c r="H62" s="9">
        <v>4</v>
      </c>
      <c r="I62" s="9">
        <v>4</v>
      </c>
      <c r="J62" t="s">
        <v>473</v>
      </c>
      <c r="K62" s="10" t="s">
        <v>286</v>
      </c>
      <c r="L62" t="s">
        <v>287</v>
      </c>
      <c r="M62" t="s">
        <v>40</v>
      </c>
      <c r="N62">
        <v>16</v>
      </c>
      <c r="O62" s="27">
        <v>96</v>
      </c>
      <c r="P62" s="11">
        <v>7</v>
      </c>
      <c r="Q62" s="11">
        <v>27</v>
      </c>
      <c r="R62" t="s">
        <v>97</v>
      </c>
      <c r="S62" s="11">
        <v>0</v>
      </c>
      <c r="T62" s="11">
        <v>0</v>
      </c>
      <c r="U62" s="11">
        <v>0</v>
      </c>
      <c r="V62" s="11">
        <v>0</v>
      </c>
      <c r="W62">
        <f t="shared" si="2"/>
        <v>0</v>
      </c>
      <c r="X62">
        <f t="shared" si="3"/>
        <v>0</v>
      </c>
    </row>
    <row r="63" spans="1:24" x14ac:dyDescent="0.25">
      <c r="A63" s="9">
        <v>62</v>
      </c>
      <c r="B63" s="9">
        <v>2</v>
      </c>
      <c r="C63" s="26">
        <v>2</v>
      </c>
      <c r="D63" s="9">
        <v>4</v>
      </c>
      <c r="E63" s="9">
        <v>1</v>
      </c>
      <c r="F63" s="9">
        <v>4</v>
      </c>
      <c r="G63" s="9">
        <v>1</v>
      </c>
      <c r="H63" s="9">
        <v>4</v>
      </c>
      <c r="I63" s="9">
        <v>3</v>
      </c>
      <c r="J63" t="s">
        <v>488</v>
      </c>
      <c r="K63" s="10" t="s">
        <v>294</v>
      </c>
      <c r="L63" t="s">
        <v>287</v>
      </c>
      <c r="M63" t="s">
        <v>40</v>
      </c>
      <c r="N63">
        <v>16</v>
      </c>
      <c r="O63" s="27">
        <v>96</v>
      </c>
      <c r="P63" s="11">
        <v>7.1</v>
      </c>
      <c r="Q63" s="11">
        <v>26</v>
      </c>
      <c r="R63" t="s">
        <v>97</v>
      </c>
      <c r="S63" s="11">
        <v>0.16666666666666666</v>
      </c>
      <c r="T63" s="11">
        <v>0.33333333333333331</v>
      </c>
      <c r="U63" s="11">
        <v>0.16666666666666666</v>
      </c>
      <c r="V63" s="11">
        <v>0.33333333333333331</v>
      </c>
      <c r="W63">
        <f t="shared" si="2"/>
        <v>0.25</v>
      </c>
      <c r="X63">
        <f t="shared" si="3"/>
        <v>0.33333333333333331</v>
      </c>
    </row>
    <row r="64" spans="1:24" x14ac:dyDescent="0.25">
      <c r="A64" s="9">
        <v>63</v>
      </c>
      <c r="B64" s="9">
        <v>3</v>
      </c>
      <c r="C64" s="26">
        <v>2</v>
      </c>
      <c r="D64" s="9">
        <v>0</v>
      </c>
      <c r="E64" s="9">
        <v>1</v>
      </c>
      <c r="F64" s="9">
        <v>1</v>
      </c>
      <c r="G64" s="9">
        <v>1</v>
      </c>
      <c r="H64" s="9">
        <v>4</v>
      </c>
      <c r="I64" s="9">
        <v>4</v>
      </c>
      <c r="J64" t="s">
        <v>488</v>
      </c>
      <c r="K64" s="10" t="s">
        <v>297</v>
      </c>
      <c r="L64" t="s">
        <v>287</v>
      </c>
      <c r="M64" t="s">
        <v>40</v>
      </c>
      <c r="N64">
        <v>11</v>
      </c>
      <c r="O64" s="27">
        <v>0</v>
      </c>
      <c r="P64" s="11">
        <v>7</v>
      </c>
      <c r="Q64" s="11">
        <v>22</v>
      </c>
      <c r="R64" t="s">
        <v>97</v>
      </c>
      <c r="S64" s="11">
        <v>0</v>
      </c>
      <c r="T64" s="11">
        <v>0</v>
      </c>
      <c r="U64" s="11">
        <v>0</v>
      </c>
      <c r="V64" s="11">
        <v>0</v>
      </c>
      <c r="W64">
        <f t="shared" si="2"/>
        <v>0</v>
      </c>
      <c r="X64">
        <f t="shared" si="3"/>
        <v>0</v>
      </c>
    </row>
    <row r="65" spans="1:24" x14ac:dyDescent="0.25">
      <c r="A65" s="9">
        <v>64</v>
      </c>
      <c r="B65" s="9">
        <v>2</v>
      </c>
      <c r="C65" s="26">
        <v>1</v>
      </c>
      <c r="D65" s="9">
        <v>4</v>
      </c>
      <c r="E65" s="9">
        <v>1</v>
      </c>
      <c r="F65" s="9">
        <v>2</v>
      </c>
      <c r="G65" s="9">
        <v>1</v>
      </c>
      <c r="H65" s="9">
        <v>4</v>
      </c>
      <c r="I65" s="9">
        <v>3</v>
      </c>
      <c r="J65" t="s">
        <v>488</v>
      </c>
      <c r="K65" s="10" t="s">
        <v>299</v>
      </c>
      <c r="L65" t="s">
        <v>287</v>
      </c>
      <c r="M65" t="s">
        <v>40</v>
      </c>
      <c r="N65">
        <v>13</v>
      </c>
      <c r="O65" s="27">
        <v>24</v>
      </c>
      <c r="P65" s="11">
        <v>6</v>
      </c>
      <c r="Q65" s="11">
        <v>25</v>
      </c>
      <c r="R65" t="s">
        <v>97</v>
      </c>
      <c r="S65" s="11">
        <v>0.16666666666666666</v>
      </c>
      <c r="T65" s="11">
        <v>0.16666666666666666</v>
      </c>
      <c r="U65" s="11">
        <v>0.16666666666666666</v>
      </c>
      <c r="V65" s="11">
        <v>0.16666666666666666</v>
      </c>
      <c r="W65">
        <f t="shared" si="2"/>
        <v>0.16666666666666666</v>
      </c>
      <c r="X65">
        <f t="shared" si="3"/>
        <v>0.16666666666666666</v>
      </c>
    </row>
    <row r="66" spans="1:24" x14ac:dyDescent="0.25">
      <c r="A66" s="9">
        <v>65</v>
      </c>
      <c r="B66" s="9">
        <v>2</v>
      </c>
      <c r="C66" s="26">
        <v>1</v>
      </c>
      <c r="D66" s="9">
        <v>0</v>
      </c>
      <c r="E66" s="9">
        <v>1</v>
      </c>
      <c r="F66" s="9">
        <v>2</v>
      </c>
      <c r="G66" s="9">
        <v>1</v>
      </c>
      <c r="H66" s="9">
        <v>4</v>
      </c>
      <c r="I66" s="9">
        <v>4</v>
      </c>
      <c r="J66" t="s">
        <v>488</v>
      </c>
      <c r="K66" s="10" t="s">
        <v>302</v>
      </c>
      <c r="L66" t="s">
        <v>287</v>
      </c>
      <c r="M66" t="s">
        <v>40</v>
      </c>
      <c r="N66">
        <v>10</v>
      </c>
      <c r="O66" s="27">
        <v>0</v>
      </c>
      <c r="P66" s="11">
        <v>6</v>
      </c>
      <c r="Q66" s="11">
        <v>22</v>
      </c>
      <c r="R66" t="s">
        <v>97</v>
      </c>
      <c r="S66" s="11">
        <v>0</v>
      </c>
      <c r="T66" s="11">
        <v>0</v>
      </c>
      <c r="U66" s="11">
        <v>0</v>
      </c>
      <c r="V66" s="11">
        <v>0</v>
      </c>
      <c r="W66">
        <f t="shared" ref="W66:W97" si="4">+AVERAGE(S66:V66)</f>
        <v>0</v>
      </c>
      <c r="X66">
        <f t="shared" ref="X66:X97" si="5">+MAX(T66:W66)</f>
        <v>0</v>
      </c>
    </row>
    <row r="67" spans="1:24" x14ac:dyDescent="0.25">
      <c r="A67" s="9">
        <v>66</v>
      </c>
      <c r="B67" s="9">
        <v>2</v>
      </c>
      <c r="C67" s="26">
        <v>2</v>
      </c>
      <c r="D67" s="9">
        <v>1</v>
      </c>
      <c r="E67" s="9">
        <v>1</v>
      </c>
      <c r="F67" s="9">
        <v>2</v>
      </c>
      <c r="G67" s="9">
        <v>1</v>
      </c>
      <c r="H67" s="9">
        <v>3</v>
      </c>
      <c r="I67" s="9">
        <v>3</v>
      </c>
      <c r="J67" t="s">
        <v>487</v>
      </c>
      <c r="K67" s="10" t="s">
        <v>304</v>
      </c>
      <c r="L67" t="s">
        <v>305</v>
      </c>
      <c r="M67" t="s">
        <v>40</v>
      </c>
      <c r="N67">
        <v>11</v>
      </c>
      <c r="O67" s="27">
        <v>12</v>
      </c>
      <c r="P67" s="11">
        <v>12.8</v>
      </c>
      <c r="Q67" s="11">
        <v>23</v>
      </c>
      <c r="R67" t="s">
        <v>42</v>
      </c>
      <c r="S67" s="11">
        <v>0.125</v>
      </c>
      <c r="T67" s="11">
        <v>0.125</v>
      </c>
      <c r="U67" s="11">
        <v>0.125</v>
      </c>
      <c r="V67" s="11">
        <v>0.125</v>
      </c>
      <c r="W67">
        <f t="shared" si="4"/>
        <v>0.125</v>
      </c>
      <c r="X67">
        <f t="shared" si="5"/>
        <v>0.125</v>
      </c>
    </row>
    <row r="68" spans="1:24" x14ac:dyDescent="0.25">
      <c r="A68" s="9">
        <v>67</v>
      </c>
      <c r="B68" s="9">
        <v>1</v>
      </c>
      <c r="C68" s="26">
        <v>3</v>
      </c>
      <c r="D68" s="9">
        <v>0</v>
      </c>
      <c r="E68" s="9">
        <v>1</v>
      </c>
      <c r="F68" s="9">
        <v>2</v>
      </c>
      <c r="G68" s="9">
        <v>1</v>
      </c>
      <c r="H68" s="9">
        <v>4</v>
      </c>
      <c r="I68" s="9">
        <v>3</v>
      </c>
      <c r="J68" t="s">
        <v>118</v>
      </c>
      <c r="K68" s="10" t="s">
        <v>307</v>
      </c>
      <c r="L68" t="s">
        <v>308</v>
      </c>
      <c r="M68" t="s">
        <v>40</v>
      </c>
      <c r="N68">
        <v>12</v>
      </c>
      <c r="O68" s="27">
        <v>0</v>
      </c>
      <c r="P68" s="11">
        <v>10</v>
      </c>
      <c r="Q68" s="11">
        <v>7.2</v>
      </c>
      <c r="R68" t="s">
        <v>42</v>
      </c>
      <c r="S68" s="11">
        <v>0.125</v>
      </c>
      <c r="T68" s="11">
        <v>0.125</v>
      </c>
      <c r="U68" s="11">
        <v>0.125</v>
      </c>
      <c r="V68" s="11">
        <v>0.125</v>
      </c>
      <c r="W68">
        <f t="shared" si="4"/>
        <v>0.125</v>
      </c>
      <c r="X68">
        <f t="shared" si="5"/>
        <v>0.125</v>
      </c>
    </row>
    <row r="69" spans="1:24" x14ac:dyDescent="0.25">
      <c r="A69" s="9">
        <v>68</v>
      </c>
      <c r="B69" s="9">
        <v>2</v>
      </c>
      <c r="C69" s="26">
        <v>2</v>
      </c>
      <c r="D69" s="9">
        <v>4</v>
      </c>
      <c r="E69" s="9">
        <v>1</v>
      </c>
      <c r="F69" s="9">
        <v>3</v>
      </c>
      <c r="G69" s="9">
        <v>1</v>
      </c>
      <c r="H69" s="9">
        <v>2</v>
      </c>
      <c r="I69" s="9">
        <v>3</v>
      </c>
      <c r="J69" t="s">
        <v>487</v>
      </c>
      <c r="K69" s="10" t="s">
        <v>311</v>
      </c>
      <c r="L69" t="s">
        <v>305</v>
      </c>
      <c r="M69" t="s">
        <v>40</v>
      </c>
      <c r="N69">
        <v>13</v>
      </c>
      <c r="O69" s="27">
        <v>36</v>
      </c>
      <c r="P69" s="11">
        <v>12.8</v>
      </c>
      <c r="Q69" s="11">
        <v>25</v>
      </c>
      <c r="R69" t="s">
        <v>42</v>
      </c>
      <c r="S69" s="11">
        <v>0</v>
      </c>
      <c r="T69" s="11">
        <v>0</v>
      </c>
      <c r="U69" s="11">
        <v>0.125</v>
      </c>
      <c r="V69" s="11">
        <v>0.125</v>
      </c>
      <c r="W69">
        <f t="shared" si="4"/>
        <v>6.25E-2</v>
      </c>
      <c r="X69">
        <f t="shared" si="5"/>
        <v>0.125</v>
      </c>
    </row>
    <row r="70" spans="1:24" x14ac:dyDescent="0.25">
      <c r="A70" s="9">
        <v>69</v>
      </c>
      <c r="B70" s="9">
        <v>2</v>
      </c>
      <c r="C70" s="26">
        <v>1</v>
      </c>
      <c r="D70" s="9">
        <v>4</v>
      </c>
      <c r="E70" s="9">
        <v>1</v>
      </c>
      <c r="F70" s="9">
        <v>1</v>
      </c>
      <c r="G70" s="9">
        <v>1</v>
      </c>
      <c r="H70" s="9">
        <v>1</v>
      </c>
      <c r="I70" s="9">
        <v>1</v>
      </c>
      <c r="J70" t="s">
        <v>488</v>
      </c>
      <c r="K70" s="10" t="s">
        <v>315</v>
      </c>
      <c r="L70" t="s">
        <v>287</v>
      </c>
      <c r="M70" t="s">
        <v>40</v>
      </c>
      <c r="N70">
        <v>9</v>
      </c>
      <c r="O70" s="27">
        <v>3</v>
      </c>
      <c r="P70" s="11">
        <v>8</v>
      </c>
      <c r="Q70" s="11">
        <v>25</v>
      </c>
      <c r="R70" t="s">
        <v>97</v>
      </c>
      <c r="S70" s="11">
        <v>0.42857142857142855</v>
      </c>
      <c r="T70" s="11">
        <v>0.5714285714285714</v>
      </c>
      <c r="U70" s="11">
        <v>4.7142857142857144</v>
      </c>
      <c r="V70" s="11">
        <v>0.5714285714285714</v>
      </c>
      <c r="W70">
        <f t="shared" si="4"/>
        <v>1.5714285714285714</v>
      </c>
      <c r="X70">
        <f t="shared" si="5"/>
        <v>4.7142857142857144</v>
      </c>
    </row>
    <row r="71" spans="1:24" x14ac:dyDescent="0.25">
      <c r="A71" s="9">
        <v>70</v>
      </c>
      <c r="B71" s="9">
        <v>2</v>
      </c>
      <c r="C71" s="26">
        <v>1</v>
      </c>
      <c r="D71" s="9">
        <v>3</v>
      </c>
      <c r="E71" s="9">
        <v>1</v>
      </c>
      <c r="F71" s="9">
        <v>2</v>
      </c>
      <c r="G71" s="9">
        <v>1</v>
      </c>
      <c r="H71" s="9">
        <v>1</v>
      </c>
      <c r="I71" s="9">
        <v>3</v>
      </c>
      <c r="J71" t="s">
        <v>488</v>
      </c>
      <c r="K71" s="10" t="s">
        <v>320</v>
      </c>
      <c r="L71" t="s">
        <v>287</v>
      </c>
      <c r="M71" t="s">
        <v>40</v>
      </c>
      <c r="N71">
        <v>10</v>
      </c>
      <c r="O71" s="27">
        <v>6</v>
      </c>
      <c r="P71" s="11">
        <v>8</v>
      </c>
      <c r="Q71" s="11">
        <v>25</v>
      </c>
      <c r="R71" t="s">
        <v>97</v>
      </c>
      <c r="S71" s="11">
        <v>0</v>
      </c>
      <c r="T71" s="11">
        <v>0</v>
      </c>
      <c r="U71" s="11">
        <v>0.125</v>
      </c>
      <c r="V71" s="11">
        <v>0.25</v>
      </c>
      <c r="W71">
        <f t="shared" si="4"/>
        <v>9.375E-2</v>
      </c>
      <c r="X71">
        <f t="shared" si="5"/>
        <v>0.25</v>
      </c>
    </row>
    <row r="72" spans="1:24" x14ac:dyDescent="0.25">
      <c r="A72" s="9">
        <v>71</v>
      </c>
      <c r="B72" s="9">
        <v>2</v>
      </c>
      <c r="C72" s="26">
        <v>2</v>
      </c>
      <c r="D72" s="9">
        <v>4</v>
      </c>
      <c r="E72" s="9">
        <v>1</v>
      </c>
      <c r="F72" s="9">
        <v>1</v>
      </c>
      <c r="G72" s="9">
        <v>1</v>
      </c>
      <c r="H72" s="9">
        <v>1</v>
      </c>
      <c r="I72" s="9">
        <v>0</v>
      </c>
      <c r="J72" t="s">
        <v>488</v>
      </c>
      <c r="K72" s="10" t="s">
        <v>323</v>
      </c>
      <c r="L72" t="s">
        <v>287</v>
      </c>
      <c r="M72" t="s">
        <v>40</v>
      </c>
      <c r="N72">
        <v>10</v>
      </c>
      <c r="O72" s="27">
        <v>6</v>
      </c>
      <c r="P72" s="11">
        <v>10</v>
      </c>
      <c r="Q72" s="11">
        <v>25</v>
      </c>
      <c r="R72" t="s">
        <v>97</v>
      </c>
      <c r="S72" s="11">
        <v>0</v>
      </c>
      <c r="T72" s="11">
        <v>0</v>
      </c>
      <c r="U72" s="11">
        <v>0</v>
      </c>
      <c r="V72" s="11">
        <v>0</v>
      </c>
      <c r="W72">
        <f t="shared" si="4"/>
        <v>0</v>
      </c>
      <c r="X72">
        <f t="shared" si="5"/>
        <v>0</v>
      </c>
    </row>
    <row r="73" spans="1:24" x14ac:dyDescent="0.25">
      <c r="A73" s="9">
        <v>72</v>
      </c>
      <c r="B73" s="9">
        <v>2</v>
      </c>
      <c r="C73" s="26">
        <v>1</v>
      </c>
      <c r="D73" s="9">
        <v>3</v>
      </c>
      <c r="E73" s="9">
        <v>1</v>
      </c>
      <c r="F73" s="9">
        <v>2</v>
      </c>
      <c r="G73" s="9">
        <v>1</v>
      </c>
      <c r="H73" s="9">
        <v>1</v>
      </c>
      <c r="I73" s="9">
        <v>3</v>
      </c>
      <c r="J73" t="s">
        <v>488</v>
      </c>
      <c r="K73" s="10" t="s">
        <v>326</v>
      </c>
      <c r="L73" t="s">
        <v>287</v>
      </c>
      <c r="M73" t="s">
        <v>40</v>
      </c>
      <c r="N73">
        <v>10</v>
      </c>
      <c r="O73" s="27">
        <v>6</v>
      </c>
      <c r="P73" s="11">
        <v>7</v>
      </c>
      <c r="Q73" s="11">
        <v>20</v>
      </c>
      <c r="R73" t="s">
        <v>97</v>
      </c>
      <c r="S73" s="11">
        <v>0.1111111111111111</v>
      </c>
      <c r="T73" s="11">
        <v>0.33333333333333331</v>
      </c>
      <c r="U73" s="11">
        <v>0.1111111111111111</v>
      </c>
      <c r="V73" s="11">
        <v>0.33333333333333331</v>
      </c>
      <c r="W73">
        <f t="shared" si="4"/>
        <v>0.22222222222222221</v>
      </c>
      <c r="X73">
        <f t="shared" si="5"/>
        <v>0.33333333333333331</v>
      </c>
    </row>
    <row r="74" spans="1:24" x14ac:dyDescent="0.25">
      <c r="A74" s="9">
        <v>73</v>
      </c>
      <c r="B74" s="9">
        <v>4</v>
      </c>
      <c r="C74" s="26">
        <v>3</v>
      </c>
      <c r="D74" s="9">
        <v>2</v>
      </c>
      <c r="E74" s="9">
        <v>1</v>
      </c>
      <c r="F74" s="9">
        <v>2</v>
      </c>
      <c r="G74" s="9">
        <v>2</v>
      </c>
      <c r="H74" s="9">
        <v>2</v>
      </c>
      <c r="I74" s="9">
        <v>3</v>
      </c>
      <c r="J74" t="s">
        <v>118</v>
      </c>
      <c r="K74" s="10" t="s">
        <v>330</v>
      </c>
      <c r="L74" t="s">
        <v>305</v>
      </c>
      <c r="M74" t="s">
        <v>40</v>
      </c>
      <c r="N74">
        <v>16</v>
      </c>
      <c r="O74" s="27">
        <v>192</v>
      </c>
      <c r="P74" s="11">
        <v>11</v>
      </c>
      <c r="Q74" s="11">
        <v>7</v>
      </c>
      <c r="R74" t="s">
        <v>42</v>
      </c>
      <c r="S74" s="11">
        <v>0</v>
      </c>
      <c r="T74" s="11">
        <v>0.125</v>
      </c>
      <c r="U74" s="11">
        <v>0</v>
      </c>
      <c r="V74" s="11">
        <v>0.125</v>
      </c>
      <c r="W74">
        <f t="shared" si="4"/>
        <v>6.25E-2</v>
      </c>
      <c r="X74">
        <f t="shared" si="5"/>
        <v>0.125</v>
      </c>
    </row>
    <row r="75" spans="1:24" x14ac:dyDescent="0.25">
      <c r="A75" s="9">
        <v>74</v>
      </c>
      <c r="B75" s="9">
        <v>4</v>
      </c>
      <c r="C75" s="26">
        <v>4</v>
      </c>
      <c r="D75" s="9">
        <v>1</v>
      </c>
      <c r="E75" s="9">
        <v>1</v>
      </c>
      <c r="F75" s="9">
        <v>3</v>
      </c>
      <c r="G75" s="9">
        <v>3</v>
      </c>
      <c r="H75" s="9">
        <v>4</v>
      </c>
      <c r="I75" s="9">
        <v>3</v>
      </c>
      <c r="J75" t="s">
        <v>118</v>
      </c>
      <c r="K75" s="10" t="s">
        <v>333</v>
      </c>
      <c r="L75" t="s">
        <v>305</v>
      </c>
      <c r="M75" t="s">
        <v>40</v>
      </c>
      <c r="N75">
        <v>20</v>
      </c>
      <c r="O75" s="27">
        <v>576</v>
      </c>
      <c r="P75" s="11">
        <v>16</v>
      </c>
      <c r="Q75" s="11">
        <v>8</v>
      </c>
      <c r="R75" t="s">
        <v>42</v>
      </c>
      <c r="S75" s="11">
        <v>4.1666666666666664E-2</v>
      </c>
      <c r="T75" s="11">
        <v>0.125</v>
      </c>
      <c r="U75" s="11">
        <v>4.1666666666666664E-2</v>
      </c>
      <c r="V75" s="11">
        <v>0.125</v>
      </c>
      <c r="W75">
        <f t="shared" si="4"/>
        <v>8.3333333333333329E-2</v>
      </c>
      <c r="X75">
        <f t="shared" si="5"/>
        <v>0.125</v>
      </c>
    </row>
    <row r="76" spans="1:24" x14ac:dyDescent="0.25">
      <c r="A76" s="9">
        <v>75</v>
      </c>
      <c r="B76" s="9">
        <v>3</v>
      </c>
      <c r="C76" s="26">
        <v>3</v>
      </c>
      <c r="D76" s="9">
        <v>4</v>
      </c>
      <c r="E76" s="9">
        <v>1</v>
      </c>
      <c r="F76" s="9">
        <v>1</v>
      </c>
      <c r="G76" s="9">
        <v>1</v>
      </c>
      <c r="H76" s="9">
        <v>4</v>
      </c>
      <c r="I76" s="9">
        <v>2</v>
      </c>
      <c r="J76" t="s">
        <v>473</v>
      </c>
      <c r="K76" s="10" t="s">
        <v>335</v>
      </c>
      <c r="L76" t="s">
        <v>287</v>
      </c>
      <c r="M76" t="s">
        <v>40</v>
      </c>
      <c r="N76">
        <v>16</v>
      </c>
      <c r="O76" s="27">
        <v>96</v>
      </c>
      <c r="P76" s="11">
        <v>7</v>
      </c>
      <c r="Q76" s="11">
        <v>25</v>
      </c>
      <c r="R76" t="s">
        <v>97</v>
      </c>
      <c r="S76" s="11">
        <v>0</v>
      </c>
      <c r="T76" s="11">
        <v>0</v>
      </c>
      <c r="U76" s="11">
        <v>0.5</v>
      </c>
      <c r="V76" s="11">
        <v>1</v>
      </c>
      <c r="W76">
        <f t="shared" si="4"/>
        <v>0.375</v>
      </c>
      <c r="X76">
        <f t="shared" si="5"/>
        <v>1</v>
      </c>
    </row>
    <row r="77" spans="1:24" x14ac:dyDescent="0.25">
      <c r="A77" s="9">
        <v>76</v>
      </c>
      <c r="B77" s="9">
        <v>4</v>
      </c>
      <c r="C77" s="26">
        <v>3</v>
      </c>
      <c r="D77" s="9">
        <v>1</v>
      </c>
      <c r="E77" s="9">
        <v>4</v>
      </c>
      <c r="F77" s="9">
        <v>1</v>
      </c>
      <c r="G77" s="9">
        <v>2</v>
      </c>
      <c r="H77" s="9">
        <v>2</v>
      </c>
      <c r="I77" s="9">
        <v>3</v>
      </c>
      <c r="J77" t="s">
        <v>118</v>
      </c>
      <c r="K77" s="10" t="s">
        <v>340</v>
      </c>
      <c r="L77" t="s">
        <v>341</v>
      </c>
      <c r="M77" t="s">
        <v>40</v>
      </c>
      <c r="N77">
        <v>17</v>
      </c>
      <c r="O77" s="27">
        <v>192</v>
      </c>
      <c r="P77" s="11">
        <v>11.5</v>
      </c>
      <c r="Q77" s="11">
        <v>5</v>
      </c>
      <c r="R77" t="s">
        <v>42</v>
      </c>
      <c r="S77" s="11">
        <v>4.1666666666666664E-2</v>
      </c>
      <c r="T77" s="11">
        <v>0.16666666666666666</v>
      </c>
      <c r="U77" s="11">
        <v>4.1666666666666664E-2</v>
      </c>
      <c r="V77" s="11">
        <v>0.16666666666666666</v>
      </c>
      <c r="W77">
        <f t="shared" si="4"/>
        <v>0.10416666666666666</v>
      </c>
      <c r="X77">
        <f t="shared" si="5"/>
        <v>0.16666666666666666</v>
      </c>
    </row>
    <row r="78" spans="1:24" x14ac:dyDescent="0.25">
      <c r="A78" s="9">
        <v>77</v>
      </c>
      <c r="B78" s="9">
        <v>3</v>
      </c>
      <c r="C78" s="26">
        <v>3</v>
      </c>
      <c r="D78" s="15">
        <v>0</v>
      </c>
      <c r="E78" s="9">
        <v>1</v>
      </c>
      <c r="F78" s="9">
        <v>3</v>
      </c>
      <c r="G78" s="9">
        <v>2</v>
      </c>
      <c r="H78" s="9">
        <v>4</v>
      </c>
      <c r="I78" s="9">
        <v>3</v>
      </c>
      <c r="J78" t="s">
        <v>473</v>
      </c>
      <c r="K78" s="10" t="s">
        <v>347</v>
      </c>
      <c r="L78" t="s">
        <v>264</v>
      </c>
      <c r="M78" t="s">
        <v>40</v>
      </c>
      <c r="N78">
        <v>15</v>
      </c>
      <c r="O78" s="27">
        <v>0</v>
      </c>
      <c r="P78" s="11">
        <v>18.5</v>
      </c>
      <c r="Q78" s="11">
        <v>14</v>
      </c>
      <c r="R78" t="s">
        <v>42</v>
      </c>
      <c r="S78" s="11">
        <v>0</v>
      </c>
      <c r="T78" s="11">
        <v>0</v>
      </c>
      <c r="U78" s="11">
        <v>4.1666666666666664E-2</v>
      </c>
      <c r="V78" s="11">
        <v>4.1666666666666664E-2</v>
      </c>
      <c r="W78">
        <f t="shared" si="4"/>
        <v>2.0833333333333332E-2</v>
      </c>
      <c r="X78">
        <f t="shared" si="5"/>
        <v>4.1666666666666664E-2</v>
      </c>
    </row>
    <row r="79" spans="1:24" x14ac:dyDescent="0.25">
      <c r="A79" s="9">
        <v>78</v>
      </c>
      <c r="B79" s="9">
        <v>3</v>
      </c>
      <c r="C79" s="26">
        <v>3</v>
      </c>
      <c r="D79" s="9">
        <v>4</v>
      </c>
      <c r="E79" s="9">
        <v>1</v>
      </c>
      <c r="F79" s="9">
        <v>1</v>
      </c>
      <c r="G79" s="9">
        <v>1</v>
      </c>
      <c r="H79" s="9">
        <v>1</v>
      </c>
      <c r="I79" s="9">
        <v>3</v>
      </c>
      <c r="J79" t="s">
        <v>488</v>
      </c>
      <c r="K79" s="10" t="s">
        <v>352</v>
      </c>
      <c r="L79" t="s">
        <v>353</v>
      </c>
      <c r="M79" t="s">
        <v>40</v>
      </c>
      <c r="N79">
        <v>12</v>
      </c>
      <c r="O79" s="27">
        <v>18</v>
      </c>
      <c r="P79" s="11">
        <v>6</v>
      </c>
      <c r="Q79" s="11">
        <v>30</v>
      </c>
      <c r="R79" t="s">
        <v>97</v>
      </c>
      <c r="S79" s="11">
        <v>0</v>
      </c>
      <c r="T79" s="11">
        <v>0</v>
      </c>
      <c r="U79" s="11">
        <v>0.16666666666666666</v>
      </c>
      <c r="V79" s="11">
        <v>0.16666666666666666</v>
      </c>
      <c r="W79">
        <f t="shared" si="4"/>
        <v>8.3333333333333329E-2</v>
      </c>
      <c r="X79">
        <f t="shared" si="5"/>
        <v>0.16666666666666666</v>
      </c>
    </row>
    <row r="80" spans="1:24" x14ac:dyDescent="0.25">
      <c r="A80" s="9">
        <v>79</v>
      </c>
      <c r="B80" s="9">
        <v>2</v>
      </c>
      <c r="C80" s="26">
        <v>3</v>
      </c>
      <c r="D80" s="9">
        <v>2</v>
      </c>
      <c r="E80" s="9">
        <v>1</v>
      </c>
      <c r="F80" s="9">
        <v>2</v>
      </c>
      <c r="G80" s="9">
        <v>1</v>
      </c>
      <c r="H80" s="9">
        <v>1</v>
      </c>
      <c r="I80" s="9">
        <v>0</v>
      </c>
      <c r="J80" t="s">
        <v>488</v>
      </c>
      <c r="K80" s="10" t="s">
        <v>357</v>
      </c>
      <c r="L80" t="s">
        <v>353</v>
      </c>
      <c r="M80" t="s">
        <v>40</v>
      </c>
      <c r="N80">
        <v>11</v>
      </c>
      <c r="O80" s="27">
        <v>12</v>
      </c>
      <c r="P80" s="11">
        <v>5.8</v>
      </c>
      <c r="Q80" s="11">
        <v>20</v>
      </c>
      <c r="R80" t="s">
        <v>97</v>
      </c>
      <c r="S80" s="11">
        <v>0</v>
      </c>
      <c r="T80" s="11">
        <v>0</v>
      </c>
      <c r="U80" s="11">
        <v>0</v>
      </c>
      <c r="V80" s="11">
        <v>0</v>
      </c>
      <c r="W80">
        <f t="shared" si="4"/>
        <v>0</v>
      </c>
      <c r="X80">
        <f t="shared" si="5"/>
        <v>0</v>
      </c>
    </row>
    <row r="81" spans="1:24" x14ac:dyDescent="0.25">
      <c r="A81" s="9">
        <v>80</v>
      </c>
      <c r="B81" s="9">
        <v>2</v>
      </c>
      <c r="C81" s="26">
        <v>1</v>
      </c>
      <c r="D81" s="9">
        <v>4</v>
      </c>
      <c r="E81" s="9">
        <v>1</v>
      </c>
      <c r="F81" s="9">
        <v>2</v>
      </c>
      <c r="G81" s="9">
        <v>1</v>
      </c>
      <c r="H81" s="9">
        <v>1</v>
      </c>
      <c r="I81" s="9">
        <v>4</v>
      </c>
      <c r="J81" t="s">
        <v>488</v>
      </c>
      <c r="K81" s="10" t="s">
        <v>359</v>
      </c>
      <c r="L81" t="s">
        <v>353</v>
      </c>
      <c r="M81" t="s">
        <v>40</v>
      </c>
      <c r="N81">
        <v>10</v>
      </c>
      <c r="O81" s="27">
        <v>6</v>
      </c>
      <c r="P81" s="11">
        <v>5.5</v>
      </c>
      <c r="Q81" s="11">
        <v>24</v>
      </c>
      <c r="R81" t="s">
        <v>97</v>
      </c>
      <c r="S81" s="11">
        <v>0</v>
      </c>
      <c r="T81" s="11">
        <v>0</v>
      </c>
      <c r="U81" s="11">
        <v>0</v>
      </c>
      <c r="V81" s="11">
        <v>0</v>
      </c>
      <c r="W81">
        <f t="shared" si="4"/>
        <v>0</v>
      </c>
      <c r="X81">
        <f t="shared" si="5"/>
        <v>0</v>
      </c>
    </row>
    <row r="82" spans="1:24" x14ac:dyDescent="0.25">
      <c r="A82" s="9">
        <v>81</v>
      </c>
      <c r="B82" s="9">
        <v>2</v>
      </c>
      <c r="C82" s="26">
        <v>1</v>
      </c>
      <c r="D82" s="9">
        <v>2</v>
      </c>
      <c r="E82" s="9">
        <v>1</v>
      </c>
      <c r="F82" s="9">
        <v>3</v>
      </c>
      <c r="G82" s="9">
        <v>1</v>
      </c>
      <c r="H82" s="9">
        <v>1</v>
      </c>
      <c r="I82" s="9">
        <v>0</v>
      </c>
      <c r="J82" t="s">
        <v>488</v>
      </c>
      <c r="K82" s="10" t="s">
        <v>362</v>
      </c>
      <c r="L82" t="s">
        <v>353</v>
      </c>
      <c r="M82" t="s">
        <v>40</v>
      </c>
      <c r="N82">
        <v>10</v>
      </c>
      <c r="O82" s="27">
        <v>6</v>
      </c>
      <c r="P82" s="11">
        <v>5.9</v>
      </c>
      <c r="Q82" s="11">
        <v>20</v>
      </c>
      <c r="R82" t="s">
        <v>97</v>
      </c>
      <c r="S82" s="11">
        <v>0</v>
      </c>
      <c r="T82" s="11">
        <v>0</v>
      </c>
      <c r="U82" s="11">
        <v>0</v>
      </c>
      <c r="V82" s="11">
        <v>0</v>
      </c>
      <c r="W82">
        <f t="shared" si="4"/>
        <v>0</v>
      </c>
      <c r="X82">
        <f t="shared" si="5"/>
        <v>0</v>
      </c>
    </row>
    <row r="83" spans="1:24" x14ac:dyDescent="0.25">
      <c r="A83" s="9">
        <v>82</v>
      </c>
      <c r="B83" s="9">
        <v>2</v>
      </c>
      <c r="C83" s="26">
        <v>1</v>
      </c>
      <c r="D83" s="9">
        <v>4</v>
      </c>
      <c r="E83" s="9">
        <v>1</v>
      </c>
      <c r="F83" s="9">
        <v>2</v>
      </c>
      <c r="G83" s="9">
        <v>1</v>
      </c>
      <c r="H83" s="9">
        <v>1</v>
      </c>
      <c r="I83" s="9">
        <v>0</v>
      </c>
      <c r="J83" t="s">
        <v>488</v>
      </c>
      <c r="K83" s="10" t="s">
        <v>364</v>
      </c>
      <c r="L83" t="s">
        <v>353</v>
      </c>
      <c r="M83" t="s">
        <v>40</v>
      </c>
      <c r="N83">
        <v>10</v>
      </c>
      <c r="O83" s="27">
        <v>6</v>
      </c>
      <c r="P83" s="11">
        <v>5</v>
      </c>
      <c r="Q83" s="11">
        <v>20</v>
      </c>
      <c r="R83" t="s">
        <v>97</v>
      </c>
      <c r="S83" s="11">
        <v>0</v>
      </c>
      <c r="T83" s="11">
        <v>0</v>
      </c>
      <c r="U83" s="11">
        <v>0</v>
      </c>
      <c r="V83" s="11">
        <v>0</v>
      </c>
      <c r="W83">
        <f t="shared" si="4"/>
        <v>0</v>
      </c>
      <c r="X83">
        <f t="shared" si="5"/>
        <v>0</v>
      </c>
    </row>
    <row r="84" spans="1:24" x14ac:dyDescent="0.25">
      <c r="A84" s="9">
        <v>83</v>
      </c>
      <c r="B84" s="9">
        <v>2</v>
      </c>
      <c r="C84" s="26">
        <v>1</v>
      </c>
      <c r="D84" s="9">
        <v>4</v>
      </c>
      <c r="E84" s="9">
        <v>1</v>
      </c>
      <c r="F84" s="9">
        <v>2</v>
      </c>
      <c r="G84" s="9">
        <v>1</v>
      </c>
      <c r="H84" s="9">
        <v>2</v>
      </c>
      <c r="I84" s="9">
        <v>2</v>
      </c>
      <c r="J84" t="s">
        <v>488</v>
      </c>
      <c r="K84" s="10" t="s">
        <v>367</v>
      </c>
      <c r="L84" t="s">
        <v>353</v>
      </c>
      <c r="M84" t="s">
        <v>40</v>
      </c>
      <c r="N84">
        <v>11</v>
      </c>
      <c r="O84" s="27">
        <v>12</v>
      </c>
      <c r="P84" s="11">
        <v>5.8</v>
      </c>
      <c r="Q84" s="11">
        <v>20</v>
      </c>
      <c r="R84" t="s">
        <v>97</v>
      </c>
      <c r="S84" s="11">
        <v>0.16666666666666666</v>
      </c>
      <c r="T84" s="11">
        <v>0.33333333333333331</v>
      </c>
      <c r="U84" s="11">
        <v>0.33333333333333331</v>
      </c>
      <c r="V84" s="11">
        <v>0.66666666666666663</v>
      </c>
      <c r="W84">
        <f t="shared" si="4"/>
        <v>0.375</v>
      </c>
      <c r="X84">
        <f t="shared" si="5"/>
        <v>0.66666666666666663</v>
      </c>
    </row>
    <row r="85" spans="1:24" x14ac:dyDescent="0.25">
      <c r="A85" s="9">
        <v>84</v>
      </c>
      <c r="B85" s="9">
        <v>2</v>
      </c>
      <c r="C85" s="26">
        <v>1</v>
      </c>
      <c r="D85" s="9">
        <v>3</v>
      </c>
      <c r="E85" s="9">
        <v>1</v>
      </c>
      <c r="F85" s="9">
        <v>3</v>
      </c>
      <c r="G85" s="9">
        <v>1</v>
      </c>
      <c r="H85" s="9">
        <v>1</v>
      </c>
      <c r="I85" s="9">
        <v>0</v>
      </c>
      <c r="J85" t="s">
        <v>488</v>
      </c>
      <c r="K85" s="10" t="s">
        <v>372</v>
      </c>
      <c r="L85" t="s">
        <v>353</v>
      </c>
      <c r="M85" t="s">
        <v>40</v>
      </c>
      <c r="N85">
        <v>11</v>
      </c>
      <c r="O85" s="27">
        <v>9</v>
      </c>
      <c r="P85" s="11">
        <v>8.5</v>
      </c>
      <c r="Q85" s="11">
        <v>30</v>
      </c>
      <c r="R85" t="s">
        <v>97</v>
      </c>
      <c r="S85" s="11">
        <v>0</v>
      </c>
      <c r="T85" s="11">
        <v>0</v>
      </c>
      <c r="U85" s="11">
        <v>0</v>
      </c>
      <c r="V85" s="11">
        <v>0</v>
      </c>
      <c r="W85">
        <f t="shared" si="4"/>
        <v>0</v>
      </c>
      <c r="X85">
        <f t="shared" si="5"/>
        <v>0</v>
      </c>
    </row>
    <row r="86" spans="1:24" x14ac:dyDescent="0.25">
      <c r="A86" s="9">
        <v>85</v>
      </c>
      <c r="B86" s="9">
        <v>3</v>
      </c>
      <c r="C86" s="26">
        <v>3</v>
      </c>
      <c r="D86" s="9">
        <v>4</v>
      </c>
      <c r="E86" s="9">
        <v>1</v>
      </c>
      <c r="F86" s="9">
        <v>3</v>
      </c>
      <c r="G86" s="9">
        <v>1</v>
      </c>
      <c r="H86" s="9">
        <v>1</v>
      </c>
      <c r="I86" s="9">
        <v>3</v>
      </c>
      <c r="J86" t="s">
        <v>488</v>
      </c>
      <c r="K86" s="10" t="s">
        <v>374</v>
      </c>
      <c r="L86" t="s">
        <v>353</v>
      </c>
      <c r="M86" t="s">
        <v>40</v>
      </c>
      <c r="N86">
        <v>14</v>
      </c>
      <c r="O86" s="27">
        <v>54</v>
      </c>
      <c r="P86" s="11">
        <v>6.5</v>
      </c>
      <c r="Q86" s="11">
        <v>20</v>
      </c>
      <c r="R86" t="s">
        <v>97</v>
      </c>
      <c r="S86" s="11">
        <v>0</v>
      </c>
      <c r="T86" s="11">
        <v>0</v>
      </c>
      <c r="U86" s="11">
        <v>0.16666666666666666</v>
      </c>
      <c r="V86" s="11">
        <v>0.16666666666666666</v>
      </c>
      <c r="W86">
        <f t="shared" si="4"/>
        <v>8.3333333333333329E-2</v>
      </c>
      <c r="X86">
        <f t="shared" si="5"/>
        <v>0.16666666666666666</v>
      </c>
    </row>
    <row r="87" spans="1:24" x14ac:dyDescent="0.25">
      <c r="A87" s="9">
        <v>86</v>
      </c>
      <c r="B87" s="9">
        <v>2</v>
      </c>
      <c r="C87" s="26">
        <v>3</v>
      </c>
      <c r="D87" s="9">
        <v>1</v>
      </c>
      <c r="E87" s="9">
        <v>2</v>
      </c>
      <c r="F87" s="9">
        <v>3</v>
      </c>
      <c r="G87" s="9">
        <v>3</v>
      </c>
      <c r="H87" s="9">
        <v>1</v>
      </c>
      <c r="I87" s="9">
        <v>3</v>
      </c>
      <c r="J87" t="s">
        <v>118</v>
      </c>
      <c r="K87" s="10" t="s">
        <v>377</v>
      </c>
      <c r="L87" t="s">
        <v>264</v>
      </c>
      <c r="M87" t="s">
        <v>40</v>
      </c>
      <c r="N87">
        <v>14</v>
      </c>
      <c r="O87" s="27">
        <v>54</v>
      </c>
      <c r="P87" s="11">
        <v>9</v>
      </c>
      <c r="Q87" s="11">
        <v>6</v>
      </c>
      <c r="R87" t="s">
        <v>42</v>
      </c>
      <c r="S87" s="11">
        <v>8.3333333333333329E-2</v>
      </c>
      <c r="T87" s="11">
        <v>0.33333333333333331</v>
      </c>
      <c r="U87" s="11">
        <v>4.1666666666666664E-2</v>
      </c>
      <c r="V87" s="11">
        <v>8.3333333333333329E-2</v>
      </c>
      <c r="W87">
        <f t="shared" si="4"/>
        <v>0.13541666666666666</v>
      </c>
      <c r="X87">
        <f t="shared" si="5"/>
        <v>0.33333333333333331</v>
      </c>
    </row>
    <row r="88" spans="1:24" x14ac:dyDescent="0.25">
      <c r="A88" s="9">
        <v>87</v>
      </c>
      <c r="B88" s="9">
        <v>2</v>
      </c>
      <c r="C88" s="26">
        <v>3</v>
      </c>
      <c r="D88" s="9">
        <v>1</v>
      </c>
      <c r="E88" s="9">
        <v>1</v>
      </c>
      <c r="F88" s="9">
        <v>3</v>
      </c>
      <c r="G88" s="9">
        <v>2</v>
      </c>
      <c r="H88" s="9">
        <v>2</v>
      </c>
      <c r="I88" s="9">
        <v>3</v>
      </c>
      <c r="J88" t="s">
        <v>118</v>
      </c>
      <c r="K88" s="10" t="s">
        <v>379</v>
      </c>
      <c r="L88" t="s">
        <v>264</v>
      </c>
      <c r="M88" t="s">
        <v>40</v>
      </c>
      <c r="N88">
        <v>13</v>
      </c>
      <c r="O88" s="27">
        <v>36</v>
      </c>
      <c r="P88" s="11">
        <v>10.6</v>
      </c>
      <c r="Q88" s="11">
        <v>6</v>
      </c>
      <c r="R88" t="s">
        <v>42</v>
      </c>
      <c r="S88" s="11">
        <v>4.1666666666666664E-2</v>
      </c>
      <c r="T88" s="11">
        <v>8.3333333333333329E-2</v>
      </c>
      <c r="U88" s="11">
        <v>0</v>
      </c>
      <c r="V88" s="11">
        <v>0</v>
      </c>
      <c r="W88">
        <f t="shared" si="4"/>
        <v>3.125E-2</v>
      </c>
      <c r="X88">
        <f t="shared" si="5"/>
        <v>8.3333333333333329E-2</v>
      </c>
    </row>
    <row r="89" spans="1:24" x14ac:dyDescent="0.25">
      <c r="A89" s="9">
        <v>88</v>
      </c>
      <c r="B89" s="9">
        <v>3</v>
      </c>
      <c r="C89" s="26">
        <v>4</v>
      </c>
      <c r="D89" s="9">
        <v>2</v>
      </c>
      <c r="E89" s="9">
        <v>1</v>
      </c>
      <c r="F89" s="9">
        <v>2</v>
      </c>
      <c r="G89" s="9">
        <v>1</v>
      </c>
      <c r="H89" s="9">
        <v>1</v>
      </c>
      <c r="I89" s="9">
        <v>3</v>
      </c>
      <c r="J89" t="s">
        <v>118</v>
      </c>
      <c r="K89" s="10" t="s">
        <v>382</v>
      </c>
      <c r="L89" t="s">
        <v>264</v>
      </c>
      <c r="M89" t="s">
        <v>40</v>
      </c>
      <c r="N89">
        <v>14</v>
      </c>
      <c r="O89" s="27">
        <v>48</v>
      </c>
      <c r="P89" s="11">
        <v>14.6</v>
      </c>
      <c r="Q89" s="11">
        <v>7</v>
      </c>
      <c r="R89" t="s">
        <v>42</v>
      </c>
      <c r="S89" s="11">
        <v>0</v>
      </c>
      <c r="T89" s="11">
        <v>4.1666666666666664E-2</v>
      </c>
      <c r="U89" s="11">
        <v>0</v>
      </c>
      <c r="V89" s="11">
        <v>0</v>
      </c>
      <c r="W89">
        <f t="shared" si="4"/>
        <v>1.0416666666666666E-2</v>
      </c>
      <c r="X89">
        <f t="shared" si="5"/>
        <v>4.1666666666666664E-2</v>
      </c>
    </row>
    <row r="90" spans="1:24" x14ac:dyDescent="0.25">
      <c r="A90" s="9">
        <v>89</v>
      </c>
      <c r="B90" s="9">
        <v>4</v>
      </c>
      <c r="C90" s="26">
        <v>3</v>
      </c>
      <c r="D90" s="9">
        <v>1</v>
      </c>
      <c r="E90" s="9">
        <v>1</v>
      </c>
      <c r="F90" s="9">
        <v>3</v>
      </c>
      <c r="G90" s="9">
        <v>4</v>
      </c>
      <c r="H90" s="9">
        <v>1</v>
      </c>
      <c r="I90" s="9">
        <v>3</v>
      </c>
      <c r="J90" t="s">
        <v>118</v>
      </c>
      <c r="K90" s="10" t="s">
        <v>384</v>
      </c>
      <c r="L90" t="s">
        <v>264</v>
      </c>
      <c r="M90" t="s">
        <v>40</v>
      </c>
      <c r="N90">
        <v>17</v>
      </c>
      <c r="O90" s="27">
        <v>144</v>
      </c>
      <c r="P90" s="11">
        <v>12.2</v>
      </c>
      <c r="Q90" s="11">
        <v>6</v>
      </c>
      <c r="R90" t="s">
        <v>42</v>
      </c>
      <c r="S90" s="11">
        <v>2.0833333333333332E-2</v>
      </c>
      <c r="T90" s="11">
        <v>0.16666666666666666</v>
      </c>
      <c r="U90" s="11">
        <v>0</v>
      </c>
      <c r="V90" s="11">
        <v>0</v>
      </c>
      <c r="W90">
        <f t="shared" si="4"/>
        <v>4.6875E-2</v>
      </c>
      <c r="X90">
        <f t="shared" si="5"/>
        <v>0.16666666666666666</v>
      </c>
    </row>
    <row r="91" spans="1:24" x14ac:dyDescent="0.25">
      <c r="A91" s="9">
        <v>90</v>
      </c>
      <c r="B91" s="9">
        <v>4</v>
      </c>
      <c r="C91" s="26">
        <v>3</v>
      </c>
      <c r="D91" s="9">
        <v>0</v>
      </c>
      <c r="E91" s="9">
        <v>1</v>
      </c>
      <c r="F91" s="9">
        <v>2</v>
      </c>
      <c r="G91" s="9">
        <v>1</v>
      </c>
      <c r="H91" s="9">
        <v>1</v>
      </c>
      <c r="I91" s="9">
        <v>3</v>
      </c>
      <c r="J91" t="s">
        <v>118</v>
      </c>
      <c r="K91" s="10" t="s">
        <v>386</v>
      </c>
      <c r="L91" t="s">
        <v>264</v>
      </c>
      <c r="M91" t="s">
        <v>40</v>
      </c>
      <c r="N91">
        <v>12</v>
      </c>
      <c r="O91" s="27">
        <v>0</v>
      </c>
      <c r="P91" s="11">
        <v>11.3</v>
      </c>
      <c r="Q91" s="11">
        <v>5</v>
      </c>
      <c r="R91" t="s">
        <v>42</v>
      </c>
      <c r="S91" s="11">
        <v>0</v>
      </c>
      <c r="T91" s="11">
        <v>4.1666666666666664E-2</v>
      </c>
      <c r="U91" s="11">
        <v>0</v>
      </c>
      <c r="V91" s="11">
        <v>0</v>
      </c>
      <c r="W91">
        <f t="shared" si="4"/>
        <v>1.0416666666666666E-2</v>
      </c>
      <c r="X91">
        <f t="shared" si="5"/>
        <v>4.1666666666666664E-2</v>
      </c>
    </row>
    <row r="92" spans="1:24" x14ac:dyDescent="0.25">
      <c r="A92" s="9">
        <v>91</v>
      </c>
      <c r="B92" s="9">
        <v>4</v>
      </c>
      <c r="C92" s="26">
        <v>4</v>
      </c>
      <c r="D92" s="9">
        <v>0</v>
      </c>
      <c r="E92" s="9">
        <v>1</v>
      </c>
      <c r="F92" s="9">
        <v>1</v>
      </c>
      <c r="G92" s="9">
        <v>1</v>
      </c>
      <c r="H92" s="9">
        <v>1</v>
      </c>
      <c r="I92" s="9">
        <v>0</v>
      </c>
      <c r="J92" t="s">
        <v>118</v>
      </c>
      <c r="K92" s="10" t="s">
        <v>390</v>
      </c>
      <c r="L92" t="s">
        <v>264</v>
      </c>
      <c r="M92" t="s">
        <v>40</v>
      </c>
      <c r="N92">
        <v>12</v>
      </c>
      <c r="O92" s="27">
        <v>0</v>
      </c>
      <c r="P92" s="11">
        <v>12</v>
      </c>
      <c r="Q92" s="11">
        <v>6</v>
      </c>
      <c r="R92" t="s">
        <v>42</v>
      </c>
      <c r="S92" s="11">
        <v>0</v>
      </c>
      <c r="T92" s="11">
        <v>0</v>
      </c>
      <c r="U92" s="11">
        <v>0</v>
      </c>
      <c r="V92" s="11">
        <v>0</v>
      </c>
      <c r="W92">
        <f t="shared" si="4"/>
        <v>0</v>
      </c>
      <c r="X92">
        <f t="shared" si="5"/>
        <v>0</v>
      </c>
    </row>
    <row r="93" spans="1:24" x14ac:dyDescent="0.25">
      <c r="A93" s="9">
        <v>92</v>
      </c>
      <c r="B93" s="9">
        <v>2</v>
      </c>
      <c r="C93" s="26">
        <v>3</v>
      </c>
      <c r="D93" s="9">
        <v>2</v>
      </c>
      <c r="E93" s="9">
        <v>1</v>
      </c>
      <c r="F93" s="9">
        <v>4</v>
      </c>
      <c r="G93" s="9">
        <v>2</v>
      </c>
      <c r="H93" s="9">
        <v>1</v>
      </c>
      <c r="I93" s="9">
        <v>3</v>
      </c>
      <c r="J93" t="s">
        <v>118</v>
      </c>
      <c r="K93" s="10" t="s">
        <v>392</v>
      </c>
      <c r="L93" t="s">
        <v>264</v>
      </c>
      <c r="M93" t="s">
        <v>40</v>
      </c>
      <c r="N93">
        <v>14</v>
      </c>
      <c r="O93" s="27">
        <v>48</v>
      </c>
      <c r="P93" s="11">
        <v>10.7</v>
      </c>
      <c r="Q93" s="11">
        <v>6</v>
      </c>
      <c r="R93" t="s">
        <v>42</v>
      </c>
      <c r="S93" s="11">
        <v>0</v>
      </c>
      <c r="T93" s="11">
        <v>4.1666666666666664E-2</v>
      </c>
      <c r="U93" s="11">
        <v>0</v>
      </c>
      <c r="V93" s="11">
        <v>4.1666666666666664E-2</v>
      </c>
      <c r="W93">
        <f t="shared" si="4"/>
        <v>2.0833333333333332E-2</v>
      </c>
      <c r="X93">
        <f t="shared" si="5"/>
        <v>4.1666666666666664E-2</v>
      </c>
    </row>
    <row r="94" spans="1:24" x14ac:dyDescent="0.25">
      <c r="A94" s="9">
        <v>93</v>
      </c>
      <c r="B94" s="9">
        <v>2</v>
      </c>
      <c r="C94" s="26">
        <v>3</v>
      </c>
      <c r="D94" s="9">
        <v>4</v>
      </c>
      <c r="E94" s="9">
        <v>1</v>
      </c>
      <c r="F94" s="9">
        <v>3</v>
      </c>
      <c r="G94" s="9">
        <v>2</v>
      </c>
      <c r="H94" s="9">
        <v>1</v>
      </c>
      <c r="I94" s="9">
        <v>3</v>
      </c>
      <c r="J94" t="s">
        <v>487</v>
      </c>
      <c r="K94" s="10" t="s">
        <v>394</v>
      </c>
      <c r="L94" t="s">
        <v>264</v>
      </c>
      <c r="M94" t="s">
        <v>40</v>
      </c>
      <c r="N94">
        <v>14</v>
      </c>
      <c r="O94" s="27">
        <v>54</v>
      </c>
      <c r="P94" s="11">
        <v>13</v>
      </c>
      <c r="Q94" s="11">
        <v>20</v>
      </c>
      <c r="R94" t="s">
        <v>42</v>
      </c>
      <c r="S94" s="11">
        <v>0</v>
      </c>
      <c r="T94" s="11">
        <v>0</v>
      </c>
      <c r="U94" s="11">
        <v>0.16666666666666666</v>
      </c>
      <c r="V94" s="11">
        <v>0.33333333333333331</v>
      </c>
      <c r="W94">
        <f t="shared" si="4"/>
        <v>0.125</v>
      </c>
      <c r="X94">
        <f t="shared" si="5"/>
        <v>0.33333333333333331</v>
      </c>
    </row>
    <row r="95" spans="1:24" x14ac:dyDescent="0.25">
      <c r="A95" s="9">
        <v>94</v>
      </c>
      <c r="B95" s="9">
        <v>3</v>
      </c>
      <c r="C95" s="26">
        <v>3</v>
      </c>
      <c r="D95" s="9">
        <v>4</v>
      </c>
      <c r="E95" s="9">
        <v>4</v>
      </c>
      <c r="F95" s="9">
        <v>2</v>
      </c>
      <c r="G95" s="9">
        <v>1</v>
      </c>
      <c r="H95" s="9">
        <v>1</v>
      </c>
      <c r="I95" s="9">
        <v>3</v>
      </c>
      <c r="J95" t="s">
        <v>473</v>
      </c>
      <c r="K95" s="10" t="s">
        <v>397</v>
      </c>
      <c r="L95" t="s">
        <v>353</v>
      </c>
      <c r="M95" t="s">
        <v>40</v>
      </c>
      <c r="N95">
        <v>18</v>
      </c>
      <c r="O95" s="27">
        <v>288</v>
      </c>
      <c r="P95" s="11">
        <v>6.8</v>
      </c>
      <c r="Q95" s="11">
        <v>20</v>
      </c>
      <c r="R95" t="s">
        <v>97</v>
      </c>
      <c r="S95" s="11">
        <v>0</v>
      </c>
      <c r="T95" s="11">
        <v>0</v>
      </c>
      <c r="U95" s="11">
        <v>0.125</v>
      </c>
      <c r="V95" s="11">
        <v>0.5</v>
      </c>
      <c r="W95">
        <f t="shared" si="4"/>
        <v>0.15625</v>
      </c>
      <c r="X95">
        <f t="shared" si="5"/>
        <v>0.5</v>
      </c>
    </row>
    <row r="96" spans="1:24" x14ac:dyDescent="0.25">
      <c r="A96" s="9">
        <v>95</v>
      </c>
      <c r="B96" s="9">
        <v>2</v>
      </c>
      <c r="C96" s="26">
        <v>1</v>
      </c>
      <c r="D96" s="9">
        <v>4</v>
      </c>
      <c r="E96" s="9">
        <v>1</v>
      </c>
      <c r="F96" s="9">
        <v>2</v>
      </c>
      <c r="G96" s="9">
        <v>1</v>
      </c>
      <c r="H96" s="9">
        <v>1</v>
      </c>
      <c r="I96" s="9">
        <v>3</v>
      </c>
      <c r="J96" t="s">
        <v>488</v>
      </c>
      <c r="K96" s="10" t="s">
        <v>402</v>
      </c>
      <c r="L96" t="s">
        <v>353</v>
      </c>
      <c r="M96" t="s">
        <v>40</v>
      </c>
      <c r="N96">
        <v>10</v>
      </c>
      <c r="O96" s="27">
        <v>6</v>
      </c>
      <c r="P96" s="11">
        <v>4.9000000000000004</v>
      </c>
      <c r="Q96" s="11">
        <v>24</v>
      </c>
      <c r="R96" t="s">
        <v>97</v>
      </c>
      <c r="S96" s="11">
        <v>0</v>
      </c>
      <c r="T96" s="11">
        <v>0</v>
      </c>
      <c r="U96" s="11">
        <v>0</v>
      </c>
      <c r="V96" s="11">
        <v>0.5</v>
      </c>
      <c r="W96">
        <f t="shared" si="4"/>
        <v>0.125</v>
      </c>
      <c r="X96">
        <f t="shared" si="5"/>
        <v>0.5</v>
      </c>
    </row>
    <row r="97" spans="1:24" x14ac:dyDescent="0.25">
      <c r="A97" s="9">
        <v>96</v>
      </c>
      <c r="B97" s="9">
        <v>1</v>
      </c>
      <c r="C97" s="26">
        <v>1</v>
      </c>
      <c r="D97" s="9">
        <v>4</v>
      </c>
      <c r="E97" s="9">
        <v>1</v>
      </c>
      <c r="F97" s="9">
        <v>2</v>
      </c>
      <c r="G97" s="9">
        <v>1</v>
      </c>
      <c r="H97" s="9">
        <v>3</v>
      </c>
      <c r="I97" s="9">
        <v>2</v>
      </c>
      <c r="J97" t="s">
        <v>488</v>
      </c>
      <c r="K97" s="10" t="s">
        <v>405</v>
      </c>
      <c r="L97" t="s">
        <v>353</v>
      </c>
      <c r="M97" t="s">
        <v>40</v>
      </c>
      <c r="N97">
        <v>12</v>
      </c>
      <c r="O97" s="27">
        <v>18</v>
      </c>
      <c r="P97" s="11">
        <v>4.5999999999999996</v>
      </c>
      <c r="Q97" s="11">
        <v>16</v>
      </c>
      <c r="R97" t="s">
        <v>97</v>
      </c>
      <c r="S97" s="11">
        <v>1</v>
      </c>
      <c r="T97" s="11">
        <v>0</v>
      </c>
      <c r="U97" s="11">
        <v>1</v>
      </c>
      <c r="V97" s="11">
        <v>0</v>
      </c>
      <c r="W97">
        <f t="shared" si="4"/>
        <v>0.5</v>
      </c>
      <c r="X97">
        <f t="shared" si="5"/>
        <v>1</v>
      </c>
    </row>
    <row r="98" spans="1:24" x14ac:dyDescent="0.25">
      <c r="A98" s="9">
        <v>97</v>
      </c>
      <c r="B98" s="9">
        <v>3</v>
      </c>
      <c r="C98" s="26">
        <v>2</v>
      </c>
      <c r="D98" s="9">
        <v>4</v>
      </c>
      <c r="E98" s="9">
        <v>1</v>
      </c>
      <c r="F98" s="9">
        <v>2</v>
      </c>
      <c r="G98" s="9">
        <v>1</v>
      </c>
      <c r="H98" s="9">
        <v>1</v>
      </c>
      <c r="I98" s="9">
        <v>3</v>
      </c>
      <c r="J98" t="s">
        <v>473</v>
      </c>
      <c r="K98" s="10" t="s">
        <v>408</v>
      </c>
      <c r="L98" t="s">
        <v>353</v>
      </c>
      <c r="M98" t="s">
        <v>40</v>
      </c>
      <c r="N98">
        <v>13</v>
      </c>
      <c r="O98" s="27">
        <v>32</v>
      </c>
      <c r="P98" s="11">
        <v>8</v>
      </c>
      <c r="Q98" s="11">
        <v>20</v>
      </c>
      <c r="R98" t="s">
        <v>97</v>
      </c>
      <c r="S98" s="11">
        <v>0</v>
      </c>
      <c r="T98" s="11">
        <v>0</v>
      </c>
      <c r="U98" s="11">
        <v>0.5</v>
      </c>
      <c r="V98" s="11">
        <v>0.5</v>
      </c>
      <c r="W98">
        <f t="shared" ref="W98:W111" si="6">+AVERAGE(S98:V98)</f>
        <v>0.25</v>
      </c>
      <c r="X98">
        <f t="shared" ref="X98:X111" si="7">+MAX(T98:W98)</f>
        <v>0.5</v>
      </c>
    </row>
    <row r="99" spans="1:24" x14ac:dyDescent="0.25">
      <c r="A99" s="9">
        <v>98</v>
      </c>
      <c r="B99" s="9">
        <v>3</v>
      </c>
      <c r="C99" s="26">
        <v>1</v>
      </c>
      <c r="D99" s="9">
        <v>4</v>
      </c>
      <c r="E99" s="9">
        <v>1</v>
      </c>
      <c r="F99" s="9">
        <v>3</v>
      </c>
      <c r="G99" s="9">
        <v>1</v>
      </c>
      <c r="H99" s="9">
        <v>1</v>
      </c>
      <c r="I99" s="9">
        <v>0</v>
      </c>
      <c r="J99" t="s">
        <v>488</v>
      </c>
      <c r="K99" s="10" t="s">
        <v>413</v>
      </c>
      <c r="L99" t="s">
        <v>353</v>
      </c>
      <c r="M99" t="s">
        <v>40</v>
      </c>
      <c r="N99">
        <v>12</v>
      </c>
      <c r="O99" s="27">
        <v>18</v>
      </c>
      <c r="P99" s="11">
        <v>5.4</v>
      </c>
      <c r="Q99" s="11">
        <v>20</v>
      </c>
      <c r="R99" t="s">
        <v>97</v>
      </c>
      <c r="S99" s="11">
        <v>0</v>
      </c>
      <c r="T99" s="11">
        <v>0</v>
      </c>
      <c r="U99" s="11">
        <v>0</v>
      </c>
      <c r="V99" s="11">
        <v>0</v>
      </c>
      <c r="W99">
        <f t="shared" si="6"/>
        <v>0</v>
      </c>
      <c r="X99">
        <f t="shared" si="7"/>
        <v>0</v>
      </c>
    </row>
    <row r="100" spans="1:24" x14ac:dyDescent="0.25">
      <c r="A100" s="15">
        <v>99</v>
      </c>
      <c r="B100" s="15">
        <v>2</v>
      </c>
      <c r="C100" s="15">
        <v>1</v>
      </c>
      <c r="D100" s="15">
        <v>4</v>
      </c>
      <c r="E100" s="15">
        <v>1</v>
      </c>
      <c r="F100" s="15">
        <v>2</v>
      </c>
      <c r="G100" s="15">
        <v>1</v>
      </c>
      <c r="H100" s="15">
        <v>2</v>
      </c>
      <c r="I100" s="9">
        <v>2</v>
      </c>
      <c r="J100" s="19" t="s">
        <v>473</v>
      </c>
      <c r="K100" s="16" t="s">
        <v>416</v>
      </c>
      <c r="L100" s="19" t="s">
        <v>417</v>
      </c>
      <c r="M100" s="19" t="s">
        <v>40</v>
      </c>
      <c r="N100">
        <v>12</v>
      </c>
      <c r="O100" s="27">
        <v>16</v>
      </c>
      <c r="P100" s="20">
        <v>4.5</v>
      </c>
      <c r="Q100" s="20">
        <v>20</v>
      </c>
      <c r="R100" s="19" t="s">
        <v>97</v>
      </c>
      <c r="S100" s="11">
        <v>0</v>
      </c>
      <c r="T100" s="11">
        <v>0.33333333333333331</v>
      </c>
      <c r="U100" s="20">
        <v>0.33333333333333331</v>
      </c>
      <c r="V100" s="11">
        <v>0.66666666666666663</v>
      </c>
      <c r="W100">
        <f t="shared" si="6"/>
        <v>0.33333333333333331</v>
      </c>
      <c r="X100">
        <f t="shared" si="7"/>
        <v>0.66666666666666663</v>
      </c>
    </row>
    <row r="101" spans="1:24" x14ac:dyDescent="0.25">
      <c r="A101" s="9">
        <v>100</v>
      </c>
      <c r="B101" s="9">
        <v>3</v>
      </c>
      <c r="C101" s="26">
        <v>2</v>
      </c>
      <c r="D101" s="9">
        <v>4</v>
      </c>
      <c r="E101" s="9">
        <v>1</v>
      </c>
      <c r="F101" s="9">
        <v>2</v>
      </c>
      <c r="G101" s="9">
        <v>1</v>
      </c>
      <c r="H101" s="9">
        <v>1</v>
      </c>
      <c r="I101" s="9">
        <v>2</v>
      </c>
      <c r="J101" s="19" t="s">
        <v>473</v>
      </c>
      <c r="K101" s="10" t="s">
        <v>420</v>
      </c>
      <c r="L101" t="s">
        <v>287</v>
      </c>
      <c r="M101" t="s">
        <v>40</v>
      </c>
      <c r="N101">
        <v>13</v>
      </c>
      <c r="O101" s="27">
        <v>32</v>
      </c>
      <c r="P101" s="11">
        <v>6.8</v>
      </c>
      <c r="Q101" s="11">
        <v>24</v>
      </c>
      <c r="R101" t="s">
        <v>97</v>
      </c>
      <c r="S101" s="11">
        <v>0.25</v>
      </c>
      <c r="T101" s="11">
        <v>1</v>
      </c>
      <c r="U101" s="11">
        <v>0.66666666666666663</v>
      </c>
      <c r="V101" s="11">
        <v>2</v>
      </c>
      <c r="W101">
        <f t="shared" si="6"/>
        <v>0.97916666666666663</v>
      </c>
      <c r="X101">
        <f t="shared" si="7"/>
        <v>2</v>
      </c>
    </row>
    <row r="102" spans="1:24" x14ac:dyDescent="0.25">
      <c r="A102" s="9">
        <v>101</v>
      </c>
      <c r="B102" s="9">
        <v>4</v>
      </c>
      <c r="C102" s="26">
        <v>1</v>
      </c>
      <c r="D102" s="9">
        <v>3</v>
      </c>
      <c r="E102" s="9">
        <v>1</v>
      </c>
      <c r="F102" s="9">
        <v>2</v>
      </c>
      <c r="G102" s="9">
        <v>1</v>
      </c>
      <c r="H102" s="9">
        <v>2</v>
      </c>
      <c r="I102" s="9">
        <v>3</v>
      </c>
      <c r="J102" s="19" t="s">
        <v>473</v>
      </c>
      <c r="K102" s="10" t="s">
        <v>425</v>
      </c>
      <c r="L102" t="s">
        <v>426</v>
      </c>
      <c r="M102" t="s">
        <v>62</v>
      </c>
      <c r="N102">
        <v>14</v>
      </c>
      <c r="O102" s="27">
        <v>48</v>
      </c>
      <c r="P102" s="11">
        <v>8.5</v>
      </c>
      <c r="Q102" s="11">
        <v>30</v>
      </c>
      <c r="R102" t="s">
        <v>42</v>
      </c>
      <c r="S102" s="11">
        <v>0</v>
      </c>
      <c r="T102" s="11">
        <v>0</v>
      </c>
      <c r="U102" s="11">
        <v>0.33333333333333331</v>
      </c>
      <c r="V102" s="11">
        <v>0.33333333333333331</v>
      </c>
      <c r="W102">
        <f t="shared" si="6"/>
        <v>0.16666666666666666</v>
      </c>
      <c r="X102">
        <f t="shared" si="7"/>
        <v>0.33333333333333331</v>
      </c>
    </row>
    <row r="103" spans="1:24" x14ac:dyDescent="0.25">
      <c r="A103" s="9">
        <v>102</v>
      </c>
      <c r="B103" s="9">
        <v>3</v>
      </c>
      <c r="C103" s="26">
        <v>1</v>
      </c>
      <c r="D103" s="9">
        <v>0</v>
      </c>
      <c r="E103" s="9">
        <v>1</v>
      </c>
      <c r="F103" s="9">
        <v>1</v>
      </c>
      <c r="G103" s="9">
        <v>1</v>
      </c>
      <c r="H103" s="9">
        <v>2</v>
      </c>
      <c r="I103" s="9">
        <v>4</v>
      </c>
      <c r="J103" s="19" t="s">
        <v>473</v>
      </c>
      <c r="K103" s="10" t="s">
        <v>431</v>
      </c>
      <c r="L103" t="s">
        <v>426</v>
      </c>
      <c r="M103" t="s">
        <v>62</v>
      </c>
      <c r="N103">
        <v>7</v>
      </c>
      <c r="O103" s="27">
        <v>0</v>
      </c>
      <c r="P103" s="9">
        <v>13</v>
      </c>
      <c r="Q103" s="9">
        <v>20</v>
      </c>
      <c r="R103" t="s">
        <v>42</v>
      </c>
      <c r="S103" s="11">
        <v>0</v>
      </c>
      <c r="T103" s="11">
        <v>0</v>
      </c>
      <c r="U103" s="11">
        <v>0</v>
      </c>
      <c r="V103" s="11">
        <v>0</v>
      </c>
      <c r="W103">
        <f t="shared" si="6"/>
        <v>0</v>
      </c>
      <c r="X103">
        <f t="shared" si="7"/>
        <v>0</v>
      </c>
    </row>
    <row r="104" spans="1:24" x14ac:dyDescent="0.25">
      <c r="A104" s="9">
        <v>103</v>
      </c>
      <c r="B104" s="9">
        <v>4</v>
      </c>
      <c r="C104" s="26">
        <v>1</v>
      </c>
      <c r="D104" s="9">
        <v>4</v>
      </c>
      <c r="E104" s="9">
        <v>1</v>
      </c>
      <c r="F104" s="9">
        <v>2</v>
      </c>
      <c r="G104" s="9">
        <v>1</v>
      </c>
      <c r="H104" s="9">
        <v>2</v>
      </c>
      <c r="I104" s="9">
        <v>3</v>
      </c>
      <c r="J104" s="19" t="s">
        <v>473</v>
      </c>
      <c r="K104" s="10" t="s">
        <v>433</v>
      </c>
      <c r="L104" t="s">
        <v>426</v>
      </c>
      <c r="M104" t="s">
        <v>62</v>
      </c>
      <c r="N104">
        <v>15</v>
      </c>
      <c r="O104" s="27">
        <v>64</v>
      </c>
      <c r="P104" s="11">
        <v>8.5</v>
      </c>
      <c r="Q104" s="11">
        <v>30</v>
      </c>
      <c r="R104" t="s">
        <v>42</v>
      </c>
      <c r="S104" s="11">
        <v>0</v>
      </c>
      <c r="T104" s="11">
        <v>0</v>
      </c>
      <c r="U104" s="11">
        <v>0.33333333333333331</v>
      </c>
      <c r="V104" s="11">
        <v>0.5</v>
      </c>
      <c r="W104">
        <f t="shared" si="6"/>
        <v>0.20833333333333331</v>
      </c>
      <c r="X104">
        <f t="shared" si="7"/>
        <v>0.5</v>
      </c>
    </row>
    <row r="105" spans="1:24" x14ac:dyDescent="0.25">
      <c r="A105" s="9">
        <v>104</v>
      </c>
      <c r="B105" s="9">
        <v>4</v>
      </c>
      <c r="C105" s="26">
        <v>2</v>
      </c>
      <c r="D105" s="9">
        <v>0</v>
      </c>
      <c r="E105" s="9">
        <v>1</v>
      </c>
      <c r="F105" s="9">
        <v>1</v>
      </c>
      <c r="G105" s="9">
        <v>1</v>
      </c>
      <c r="H105" s="9">
        <v>1</v>
      </c>
      <c r="I105" s="9">
        <v>0</v>
      </c>
      <c r="J105" s="19" t="s">
        <v>473</v>
      </c>
      <c r="K105" s="10" t="s">
        <v>435</v>
      </c>
      <c r="L105" t="s">
        <v>43</v>
      </c>
      <c r="M105" t="s">
        <v>40</v>
      </c>
      <c r="N105">
        <v>9</v>
      </c>
      <c r="O105" s="27">
        <v>0</v>
      </c>
      <c r="P105" s="11">
        <v>12.6</v>
      </c>
      <c r="Q105" s="11">
        <v>23</v>
      </c>
      <c r="R105" t="s">
        <v>42</v>
      </c>
      <c r="S105" s="11">
        <v>0</v>
      </c>
      <c r="T105" s="11">
        <v>0</v>
      </c>
      <c r="U105" s="11">
        <v>0</v>
      </c>
      <c r="V105" s="11">
        <v>0</v>
      </c>
      <c r="W105">
        <f t="shared" si="6"/>
        <v>0</v>
      </c>
      <c r="X105">
        <f t="shared" si="7"/>
        <v>0</v>
      </c>
    </row>
    <row r="106" spans="1:24" x14ac:dyDescent="0.25">
      <c r="A106" s="9">
        <v>105</v>
      </c>
      <c r="B106" s="9">
        <v>4</v>
      </c>
      <c r="C106" s="26">
        <v>1</v>
      </c>
      <c r="D106" s="9">
        <v>0</v>
      </c>
      <c r="E106" s="9">
        <v>1</v>
      </c>
      <c r="F106" s="9">
        <v>4</v>
      </c>
      <c r="G106" s="9">
        <v>1</v>
      </c>
      <c r="H106" s="9">
        <v>1</v>
      </c>
      <c r="I106" s="9">
        <v>0</v>
      </c>
      <c r="J106" s="19" t="s">
        <v>473</v>
      </c>
      <c r="K106" s="10" t="s">
        <v>438</v>
      </c>
      <c r="L106" t="s">
        <v>43</v>
      </c>
      <c r="M106" t="s">
        <v>40</v>
      </c>
      <c r="N106">
        <v>12</v>
      </c>
      <c r="O106" s="27">
        <v>0</v>
      </c>
      <c r="P106" s="11">
        <v>22.7</v>
      </c>
      <c r="Q106" s="11">
        <v>8</v>
      </c>
      <c r="R106" t="s">
        <v>42</v>
      </c>
      <c r="S106" s="11">
        <v>0</v>
      </c>
      <c r="T106" s="11">
        <v>0</v>
      </c>
      <c r="U106" s="11">
        <v>0</v>
      </c>
      <c r="V106" s="11">
        <v>0</v>
      </c>
      <c r="W106">
        <f t="shared" si="6"/>
        <v>0</v>
      </c>
      <c r="X106">
        <f t="shared" si="7"/>
        <v>0</v>
      </c>
    </row>
    <row r="107" spans="1:24" x14ac:dyDescent="0.25">
      <c r="A107" s="9">
        <v>106</v>
      </c>
      <c r="B107" s="9">
        <v>4</v>
      </c>
      <c r="C107" s="26">
        <v>1</v>
      </c>
      <c r="D107" s="9">
        <v>0</v>
      </c>
      <c r="E107" s="9">
        <v>1</v>
      </c>
      <c r="F107" s="9">
        <v>4</v>
      </c>
      <c r="G107" s="9">
        <v>1</v>
      </c>
      <c r="H107" s="9">
        <v>1</v>
      </c>
      <c r="I107" s="9">
        <v>0</v>
      </c>
      <c r="J107" s="19" t="s">
        <v>473</v>
      </c>
      <c r="K107" s="10" t="s">
        <v>444</v>
      </c>
      <c r="L107" t="s">
        <v>43</v>
      </c>
      <c r="M107" t="s">
        <v>40</v>
      </c>
      <c r="N107">
        <v>12</v>
      </c>
      <c r="O107" s="27">
        <v>0</v>
      </c>
      <c r="P107" s="11">
        <v>22.7</v>
      </c>
      <c r="Q107" s="11">
        <v>8</v>
      </c>
      <c r="R107" t="s">
        <v>42</v>
      </c>
      <c r="S107" s="11">
        <v>0</v>
      </c>
      <c r="T107" s="11">
        <v>0</v>
      </c>
      <c r="U107" s="11">
        <v>0</v>
      </c>
      <c r="V107" s="11">
        <v>0</v>
      </c>
      <c r="W107">
        <f t="shared" si="6"/>
        <v>0</v>
      </c>
      <c r="X107">
        <f t="shared" si="7"/>
        <v>0</v>
      </c>
    </row>
    <row r="108" spans="1:24" x14ac:dyDescent="0.25">
      <c r="A108" s="9">
        <v>107</v>
      </c>
      <c r="B108" s="9">
        <v>4</v>
      </c>
      <c r="C108" s="26">
        <v>1</v>
      </c>
      <c r="D108" s="9">
        <v>0</v>
      </c>
      <c r="E108" s="9">
        <v>1</v>
      </c>
      <c r="F108" s="9">
        <v>4</v>
      </c>
      <c r="G108" s="9">
        <v>4</v>
      </c>
      <c r="H108" s="9">
        <v>1</v>
      </c>
      <c r="I108" s="9">
        <v>1</v>
      </c>
      <c r="J108" s="19" t="s">
        <v>473</v>
      </c>
      <c r="K108" s="10" t="s">
        <v>445</v>
      </c>
      <c r="L108" t="s">
        <v>264</v>
      </c>
      <c r="M108" t="s">
        <v>40</v>
      </c>
      <c r="N108">
        <v>15</v>
      </c>
      <c r="O108" s="27">
        <v>0</v>
      </c>
      <c r="P108" s="11">
        <v>8.5</v>
      </c>
      <c r="Q108" s="11">
        <v>20</v>
      </c>
      <c r="R108" t="s">
        <v>42</v>
      </c>
      <c r="S108" s="11">
        <v>1</v>
      </c>
      <c r="T108" s="11">
        <v>1</v>
      </c>
      <c r="U108" s="11">
        <v>1</v>
      </c>
      <c r="V108" s="11">
        <v>1</v>
      </c>
      <c r="W108">
        <f t="shared" si="6"/>
        <v>1</v>
      </c>
      <c r="X108">
        <f t="shared" si="7"/>
        <v>1</v>
      </c>
    </row>
    <row r="109" spans="1:24" x14ac:dyDescent="0.25">
      <c r="A109" s="9">
        <v>108</v>
      </c>
      <c r="B109" s="9">
        <v>3</v>
      </c>
      <c r="C109" s="26">
        <v>2</v>
      </c>
      <c r="D109" s="9">
        <v>4</v>
      </c>
      <c r="E109" s="9">
        <v>1</v>
      </c>
      <c r="F109" s="9">
        <v>1</v>
      </c>
      <c r="G109" s="9">
        <v>4</v>
      </c>
      <c r="H109" s="9">
        <v>1</v>
      </c>
      <c r="I109" s="9">
        <v>3</v>
      </c>
      <c r="J109" s="19" t="s">
        <v>473</v>
      </c>
      <c r="K109" s="10" t="s">
        <v>449</v>
      </c>
      <c r="L109" t="s">
        <v>450</v>
      </c>
      <c r="M109" t="s">
        <v>40</v>
      </c>
      <c r="N109">
        <v>16</v>
      </c>
      <c r="O109" s="27">
        <v>96</v>
      </c>
      <c r="P109" s="11">
        <v>12.4</v>
      </c>
      <c r="Q109" s="11">
        <v>15</v>
      </c>
      <c r="R109" t="s">
        <v>42</v>
      </c>
      <c r="S109" s="11">
        <v>0</v>
      </c>
      <c r="T109" s="11">
        <v>0</v>
      </c>
      <c r="U109" s="11">
        <v>8.3333333333333329E-2</v>
      </c>
      <c r="V109" s="11">
        <v>0.16666666666666666</v>
      </c>
      <c r="W109">
        <f t="shared" si="6"/>
        <v>6.25E-2</v>
      </c>
      <c r="X109">
        <f t="shared" si="7"/>
        <v>0.16666666666666666</v>
      </c>
    </row>
    <row r="110" spans="1:24" x14ac:dyDescent="0.25">
      <c r="A110" s="9">
        <v>109</v>
      </c>
      <c r="B110" s="9">
        <v>2</v>
      </c>
      <c r="C110" s="9">
        <v>3</v>
      </c>
      <c r="D110" s="9">
        <v>0</v>
      </c>
      <c r="E110" s="9">
        <v>1</v>
      </c>
      <c r="F110" s="9">
        <v>2</v>
      </c>
      <c r="G110" s="9">
        <v>2</v>
      </c>
      <c r="H110" s="9">
        <v>1</v>
      </c>
      <c r="I110" s="9">
        <v>0</v>
      </c>
      <c r="J110" s="19" t="s">
        <v>487</v>
      </c>
      <c r="K110" s="10" t="s">
        <v>457</v>
      </c>
      <c r="L110" t="s">
        <v>264</v>
      </c>
      <c r="M110" t="s">
        <v>40</v>
      </c>
      <c r="N110">
        <v>10</v>
      </c>
      <c r="O110" s="9">
        <v>0</v>
      </c>
      <c r="P110" s="11">
        <v>12.2</v>
      </c>
      <c r="Q110" s="11">
        <v>22</v>
      </c>
      <c r="R110" t="s">
        <v>42</v>
      </c>
      <c r="S110" s="11">
        <v>0</v>
      </c>
      <c r="T110" s="11">
        <v>0</v>
      </c>
      <c r="U110" s="11">
        <v>0</v>
      </c>
      <c r="V110" s="11">
        <v>0</v>
      </c>
      <c r="W110">
        <f t="shared" si="6"/>
        <v>0</v>
      </c>
      <c r="X110">
        <f t="shared" si="7"/>
        <v>0</v>
      </c>
    </row>
    <row r="111" spans="1:24" x14ac:dyDescent="0.25">
      <c r="A111" s="9">
        <v>110</v>
      </c>
      <c r="B111" s="9">
        <v>1</v>
      </c>
      <c r="C111" s="9">
        <v>2</v>
      </c>
      <c r="D111" s="9">
        <v>4</v>
      </c>
      <c r="E111" s="9">
        <v>1</v>
      </c>
      <c r="F111" s="9">
        <v>2</v>
      </c>
      <c r="G111" s="9">
        <v>2</v>
      </c>
      <c r="H111" s="9">
        <v>2</v>
      </c>
      <c r="I111" s="9">
        <v>3</v>
      </c>
      <c r="J111" s="19" t="s">
        <v>487</v>
      </c>
      <c r="K111" s="10" t="s">
        <v>458</v>
      </c>
      <c r="L111" t="s">
        <v>264</v>
      </c>
      <c r="M111" t="s">
        <v>40</v>
      </c>
      <c r="N111">
        <v>13</v>
      </c>
      <c r="O111" s="9">
        <v>48</v>
      </c>
      <c r="P111" s="11">
        <v>11.5</v>
      </c>
      <c r="Q111" s="11">
        <v>20</v>
      </c>
      <c r="R111" t="s">
        <v>42</v>
      </c>
      <c r="S111" s="11">
        <v>0</v>
      </c>
      <c r="T111" s="11">
        <v>0</v>
      </c>
      <c r="U111" s="11">
        <v>8.3333333333333329E-2</v>
      </c>
      <c r="V111" s="11">
        <v>8.3333333333333329E-2</v>
      </c>
      <c r="W111">
        <f t="shared" si="6"/>
        <v>4.1666666666666664E-2</v>
      </c>
      <c r="X111">
        <f t="shared" si="7"/>
        <v>8.3333333333333329E-2</v>
      </c>
    </row>
    <row r="112" spans="1:24" x14ac:dyDescent="0.25">
      <c r="S112" s="11"/>
    </row>
  </sheetData>
  <sortState xmlns:xlrd2="http://schemas.microsoft.com/office/spreadsheetml/2017/richdata2" ref="A2:X112">
    <sortCondition ref="A1"/>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11"/>
  <sheetViews>
    <sheetView workbookViewId="0">
      <selection activeCell="I108" sqref="I108"/>
    </sheetView>
  </sheetViews>
  <sheetFormatPr defaultRowHeight="15" x14ac:dyDescent="0.25"/>
  <cols>
    <col min="1" max="1" width="21.42578125" customWidth="1"/>
    <col min="2" max="2" width="22.28515625" style="11" bestFit="1" customWidth="1"/>
    <col min="3" max="3" width="13.5703125" style="29" customWidth="1"/>
    <col min="4" max="5" width="9.140625" style="29"/>
    <col min="8" max="8" width="12" style="11" customWidth="1"/>
    <col min="9" max="10" width="9.140625" style="11"/>
  </cols>
  <sheetData>
    <row r="1" spans="1:10" x14ac:dyDescent="0.25">
      <c r="A1" s="3" t="s">
        <v>472</v>
      </c>
      <c r="B1" s="4" t="s">
        <v>24</v>
      </c>
      <c r="C1" s="29" t="s">
        <v>490</v>
      </c>
      <c r="D1" s="29" t="s">
        <v>492</v>
      </c>
      <c r="E1" s="29" t="s">
        <v>491</v>
      </c>
      <c r="H1" s="29" t="s">
        <v>493</v>
      </c>
      <c r="I1" s="29" t="s">
        <v>494</v>
      </c>
      <c r="J1" s="29" t="s">
        <v>495</v>
      </c>
    </row>
    <row r="2" spans="1:10" x14ac:dyDescent="0.25">
      <c r="A2" t="s">
        <v>473</v>
      </c>
      <c r="B2" s="11">
        <v>160</v>
      </c>
    </row>
    <row r="3" spans="1:10" x14ac:dyDescent="0.25">
      <c r="A3" t="s">
        <v>473</v>
      </c>
      <c r="B3" s="11">
        <v>50</v>
      </c>
    </row>
    <row r="4" spans="1:10" x14ac:dyDescent="0.25">
      <c r="A4" t="s">
        <v>473</v>
      </c>
      <c r="B4" s="11">
        <v>50</v>
      </c>
    </row>
    <row r="5" spans="1:10" x14ac:dyDescent="0.25">
      <c r="A5" t="s">
        <v>473</v>
      </c>
      <c r="B5" s="11">
        <v>30</v>
      </c>
    </row>
    <row r="6" spans="1:10" x14ac:dyDescent="0.25">
      <c r="A6" t="s">
        <v>473</v>
      </c>
      <c r="B6" s="11">
        <v>5</v>
      </c>
    </row>
    <row r="7" spans="1:10" x14ac:dyDescent="0.25">
      <c r="A7" t="s">
        <v>473</v>
      </c>
      <c r="B7" s="11">
        <v>5</v>
      </c>
    </row>
    <row r="8" spans="1:10" x14ac:dyDescent="0.25">
      <c r="A8" t="s">
        <v>473</v>
      </c>
      <c r="B8" s="11">
        <v>40</v>
      </c>
    </row>
    <row r="9" spans="1:10" x14ac:dyDescent="0.25">
      <c r="A9" t="s">
        <v>473</v>
      </c>
      <c r="B9" s="11">
        <v>20</v>
      </c>
    </row>
    <row r="10" spans="1:10" x14ac:dyDescent="0.25">
      <c r="A10" t="s">
        <v>473</v>
      </c>
      <c r="B10" s="11">
        <v>20</v>
      </c>
    </row>
    <row r="11" spans="1:10" x14ac:dyDescent="0.25">
      <c r="A11" s="19" t="s">
        <v>473</v>
      </c>
      <c r="B11" s="20">
        <v>20</v>
      </c>
    </row>
    <row r="12" spans="1:10" x14ac:dyDescent="0.25">
      <c r="A12" s="19" t="s">
        <v>473</v>
      </c>
      <c r="B12" s="11">
        <v>10</v>
      </c>
    </row>
    <row r="13" spans="1:10" x14ac:dyDescent="0.25">
      <c r="A13" s="19" t="s">
        <v>473</v>
      </c>
      <c r="B13" s="11">
        <v>20</v>
      </c>
    </row>
    <row r="14" spans="1:10" x14ac:dyDescent="0.25">
      <c r="A14" s="19" t="s">
        <v>473</v>
      </c>
      <c r="B14" s="11">
        <v>20</v>
      </c>
    </row>
    <row r="15" spans="1:10" x14ac:dyDescent="0.25">
      <c r="A15" s="19" t="s">
        <v>473</v>
      </c>
      <c r="B15" s="11">
        <v>100</v>
      </c>
    </row>
    <row r="16" spans="1:10" x14ac:dyDescent="0.25">
      <c r="A16" s="19" t="s">
        <v>473</v>
      </c>
      <c r="B16" s="11">
        <v>100</v>
      </c>
    </row>
    <row r="17" spans="1:10" x14ac:dyDescent="0.25">
      <c r="A17" s="19" t="s">
        <v>473</v>
      </c>
      <c r="B17" s="11">
        <v>100</v>
      </c>
    </row>
    <row r="18" spans="1:10" x14ac:dyDescent="0.25">
      <c r="A18" s="19" t="s">
        <v>473</v>
      </c>
      <c r="B18" s="11">
        <v>5</v>
      </c>
      <c r="C18" s="29">
        <f>AVERAGE(B2:B18)</f>
        <v>44.411764705882355</v>
      </c>
      <c r="D18" s="29">
        <f>STDEV(B2:B18)</f>
        <v>44.542197441764998</v>
      </c>
      <c r="E18" s="29">
        <f>D18/SQRT(20)</f>
        <v>9.9599381347003764</v>
      </c>
      <c r="H18" s="11">
        <f>MEDIAN(B2:B18)</f>
        <v>20</v>
      </c>
      <c r="I18" s="11">
        <f>MIN(B2:B18)</f>
        <v>5</v>
      </c>
      <c r="J18" s="11">
        <f>MAX(B2:B18)</f>
        <v>160</v>
      </c>
    </row>
    <row r="19" spans="1:10" x14ac:dyDescent="0.25">
      <c r="A19" s="19"/>
    </row>
    <row r="20" spans="1:10" x14ac:dyDescent="0.25">
      <c r="A20" t="s">
        <v>487</v>
      </c>
      <c r="B20" s="11">
        <v>40</v>
      </c>
    </row>
    <row r="21" spans="1:10" x14ac:dyDescent="0.25">
      <c r="A21" t="s">
        <v>487</v>
      </c>
      <c r="B21" s="11">
        <v>30</v>
      </c>
    </row>
    <row r="22" spans="1:10" x14ac:dyDescent="0.25">
      <c r="A22" t="s">
        <v>487</v>
      </c>
      <c r="B22" s="11">
        <v>80</v>
      </c>
    </row>
    <row r="23" spans="1:10" x14ac:dyDescent="0.25">
      <c r="A23" t="s">
        <v>487</v>
      </c>
      <c r="B23" s="11">
        <v>40</v>
      </c>
    </row>
    <row r="24" spans="1:10" x14ac:dyDescent="0.25">
      <c r="A24" t="s">
        <v>487</v>
      </c>
      <c r="B24" s="11">
        <v>40</v>
      </c>
    </row>
    <row r="25" spans="1:10" x14ac:dyDescent="0.25">
      <c r="A25" t="s">
        <v>487</v>
      </c>
      <c r="B25" s="11">
        <v>30</v>
      </c>
    </row>
    <row r="26" spans="1:10" x14ac:dyDescent="0.25">
      <c r="A26" t="s">
        <v>487</v>
      </c>
      <c r="B26" s="11">
        <v>100</v>
      </c>
    </row>
    <row r="27" spans="1:10" x14ac:dyDescent="0.25">
      <c r="A27" t="s">
        <v>487</v>
      </c>
      <c r="B27" s="11">
        <v>40</v>
      </c>
    </row>
    <row r="28" spans="1:10" x14ac:dyDescent="0.25">
      <c r="A28" t="s">
        <v>487</v>
      </c>
      <c r="B28" s="11">
        <v>20</v>
      </c>
    </row>
    <row r="29" spans="1:10" x14ac:dyDescent="0.25">
      <c r="A29" t="s">
        <v>487</v>
      </c>
      <c r="B29" s="11">
        <v>10</v>
      </c>
    </row>
    <row r="30" spans="1:10" x14ac:dyDescent="0.25">
      <c r="A30" t="s">
        <v>487</v>
      </c>
      <c r="B30" s="11">
        <v>40</v>
      </c>
    </row>
    <row r="31" spans="1:10" x14ac:dyDescent="0.25">
      <c r="A31" t="s">
        <v>487</v>
      </c>
      <c r="B31" s="11">
        <v>50</v>
      </c>
    </row>
    <row r="32" spans="1:10" x14ac:dyDescent="0.25">
      <c r="A32" s="19" t="s">
        <v>487</v>
      </c>
      <c r="B32" s="11">
        <v>10</v>
      </c>
    </row>
    <row r="33" spans="1:10" x14ac:dyDescent="0.25">
      <c r="A33" s="19" t="s">
        <v>487</v>
      </c>
      <c r="B33" s="11">
        <v>20</v>
      </c>
      <c r="C33" s="29">
        <f>AVERAGE(B20:B33)</f>
        <v>39.285714285714285</v>
      </c>
      <c r="D33" s="29">
        <f>STDEV(B20:B33)</f>
        <v>24.950500446433381</v>
      </c>
      <c r="E33" s="29">
        <f>D33/SQRT(14)</f>
        <v>6.6683017356502843</v>
      </c>
      <c r="H33" s="11">
        <f>MEDIAN(B20:B33)</f>
        <v>40</v>
      </c>
      <c r="I33" s="11">
        <f>MIN(B20:B33)</f>
        <v>10</v>
      </c>
      <c r="J33" s="11">
        <f>MAX(B20:B33)</f>
        <v>100</v>
      </c>
    </row>
    <row r="34" spans="1:10" x14ac:dyDescent="0.25">
      <c r="A34" s="19"/>
    </row>
    <row r="35" spans="1:10" x14ac:dyDescent="0.25">
      <c r="A35" t="s">
        <v>488</v>
      </c>
      <c r="B35" s="11">
        <v>50</v>
      </c>
    </row>
    <row r="36" spans="1:10" x14ac:dyDescent="0.25">
      <c r="A36" t="s">
        <v>488</v>
      </c>
      <c r="B36" s="11">
        <v>100</v>
      </c>
    </row>
    <row r="37" spans="1:10" x14ac:dyDescent="0.25">
      <c r="A37" t="s">
        <v>488</v>
      </c>
      <c r="B37" s="11">
        <v>50</v>
      </c>
    </row>
    <row r="38" spans="1:10" x14ac:dyDescent="0.25">
      <c r="A38" t="s">
        <v>488</v>
      </c>
      <c r="B38" s="11">
        <v>20</v>
      </c>
    </row>
    <row r="39" spans="1:10" x14ac:dyDescent="0.25">
      <c r="A39" t="s">
        <v>488</v>
      </c>
      <c r="B39" s="11">
        <v>25</v>
      </c>
    </row>
    <row r="40" spans="1:10" x14ac:dyDescent="0.25">
      <c r="A40" t="s">
        <v>488</v>
      </c>
      <c r="B40" s="11">
        <v>40</v>
      </c>
    </row>
    <row r="41" spans="1:10" x14ac:dyDescent="0.25">
      <c r="A41" t="s">
        <v>488</v>
      </c>
      <c r="B41" s="11">
        <v>20</v>
      </c>
    </row>
    <row r="42" spans="1:10" x14ac:dyDescent="0.25">
      <c r="A42" t="s">
        <v>488</v>
      </c>
      <c r="B42" s="11">
        <v>50</v>
      </c>
    </row>
    <row r="43" spans="1:10" x14ac:dyDescent="0.25">
      <c r="A43" t="s">
        <v>488</v>
      </c>
      <c r="B43" s="11">
        <v>20</v>
      </c>
    </row>
    <row r="44" spans="1:10" x14ac:dyDescent="0.25">
      <c r="A44" t="s">
        <v>488</v>
      </c>
      <c r="B44" s="11">
        <v>20</v>
      </c>
    </row>
    <row r="45" spans="1:10" x14ac:dyDescent="0.25">
      <c r="A45" t="s">
        <v>488</v>
      </c>
      <c r="B45" s="11">
        <v>30</v>
      </c>
    </row>
    <row r="46" spans="1:10" x14ac:dyDescent="0.25">
      <c r="A46" t="s">
        <v>488</v>
      </c>
      <c r="B46" s="11">
        <v>40</v>
      </c>
    </row>
    <row r="47" spans="1:10" x14ac:dyDescent="0.25">
      <c r="A47" t="s">
        <v>488</v>
      </c>
      <c r="B47" s="11">
        <v>30</v>
      </c>
    </row>
    <row r="48" spans="1:10" x14ac:dyDescent="0.25">
      <c r="A48" t="s">
        <v>488</v>
      </c>
      <c r="B48" s="11">
        <v>20</v>
      </c>
    </row>
    <row r="49" spans="1:2" x14ac:dyDescent="0.25">
      <c r="A49" t="s">
        <v>488</v>
      </c>
      <c r="B49" s="11">
        <v>20</v>
      </c>
    </row>
    <row r="50" spans="1:2" x14ac:dyDescent="0.25">
      <c r="A50" t="s">
        <v>488</v>
      </c>
      <c r="B50" s="11">
        <v>5</v>
      </c>
    </row>
    <row r="51" spans="1:2" x14ac:dyDescent="0.25">
      <c r="A51" t="s">
        <v>488</v>
      </c>
      <c r="B51" s="11">
        <v>20</v>
      </c>
    </row>
    <row r="52" spans="1:2" x14ac:dyDescent="0.25">
      <c r="A52" t="s">
        <v>488</v>
      </c>
      <c r="B52" s="11">
        <v>30</v>
      </c>
    </row>
    <row r="53" spans="1:2" x14ac:dyDescent="0.25">
      <c r="A53" t="s">
        <v>488</v>
      </c>
      <c r="B53" s="11">
        <v>30</v>
      </c>
    </row>
    <row r="54" spans="1:2" x14ac:dyDescent="0.25">
      <c r="A54" t="s">
        <v>488</v>
      </c>
      <c r="B54" s="11">
        <v>40</v>
      </c>
    </row>
    <row r="55" spans="1:2" x14ac:dyDescent="0.25">
      <c r="A55" t="s">
        <v>488</v>
      </c>
      <c r="B55" s="11">
        <v>60</v>
      </c>
    </row>
    <row r="56" spans="1:2" x14ac:dyDescent="0.25">
      <c r="A56" t="s">
        <v>488</v>
      </c>
      <c r="B56" s="11">
        <v>100</v>
      </c>
    </row>
    <row r="57" spans="1:2" x14ac:dyDescent="0.25">
      <c r="A57" t="s">
        <v>488</v>
      </c>
      <c r="B57" s="11">
        <v>4</v>
      </c>
    </row>
    <row r="58" spans="1:2" x14ac:dyDescent="0.25">
      <c r="A58" t="s">
        <v>488</v>
      </c>
      <c r="B58" s="11">
        <v>20</v>
      </c>
    </row>
    <row r="59" spans="1:2" x14ac:dyDescent="0.25">
      <c r="A59" t="s">
        <v>488</v>
      </c>
      <c r="B59" s="11">
        <v>20</v>
      </c>
    </row>
    <row r="60" spans="1:2" x14ac:dyDescent="0.25">
      <c r="A60" t="s">
        <v>488</v>
      </c>
      <c r="B60" s="11">
        <v>5</v>
      </c>
    </row>
    <row r="61" spans="1:2" x14ac:dyDescent="0.25">
      <c r="A61" t="s">
        <v>488</v>
      </c>
      <c r="B61" s="11">
        <v>10</v>
      </c>
    </row>
    <row r="62" spans="1:2" x14ac:dyDescent="0.25">
      <c r="A62" t="s">
        <v>488</v>
      </c>
      <c r="B62" s="11">
        <v>5</v>
      </c>
    </row>
    <row r="63" spans="1:2" x14ac:dyDescent="0.25">
      <c r="A63" t="s">
        <v>488</v>
      </c>
      <c r="B63" s="11">
        <v>15</v>
      </c>
    </row>
    <row r="64" spans="1:2" x14ac:dyDescent="0.25">
      <c r="A64" t="s">
        <v>488</v>
      </c>
      <c r="B64" s="11">
        <v>2</v>
      </c>
    </row>
    <row r="65" spans="1:10" x14ac:dyDescent="0.25">
      <c r="A65" t="s">
        <v>488</v>
      </c>
      <c r="B65" s="11">
        <v>15</v>
      </c>
    </row>
    <row r="66" spans="1:10" x14ac:dyDescent="0.25">
      <c r="A66" t="s">
        <v>488</v>
      </c>
      <c r="B66" s="11">
        <v>20</v>
      </c>
    </row>
    <row r="67" spans="1:10" x14ac:dyDescent="0.25">
      <c r="A67" t="s">
        <v>488</v>
      </c>
      <c r="B67" s="11">
        <v>30</v>
      </c>
    </row>
    <row r="68" spans="1:10" x14ac:dyDescent="0.25">
      <c r="A68" t="s">
        <v>488</v>
      </c>
      <c r="B68" s="11">
        <v>20</v>
      </c>
    </row>
    <row r="69" spans="1:10" x14ac:dyDescent="0.25">
      <c r="A69" t="s">
        <v>488</v>
      </c>
      <c r="B69" s="11">
        <v>20</v>
      </c>
    </row>
    <row r="70" spans="1:10" x14ac:dyDescent="0.25">
      <c r="A70" t="s">
        <v>488</v>
      </c>
      <c r="B70" s="11">
        <v>40</v>
      </c>
    </row>
    <row r="71" spans="1:10" x14ac:dyDescent="0.25">
      <c r="A71" t="s">
        <v>488</v>
      </c>
      <c r="B71" s="11">
        <v>40</v>
      </c>
    </row>
    <row r="72" spans="1:10" x14ac:dyDescent="0.25">
      <c r="A72" t="s">
        <v>488</v>
      </c>
      <c r="B72" s="11">
        <v>15</v>
      </c>
    </row>
    <row r="73" spans="1:10" x14ac:dyDescent="0.25">
      <c r="A73" t="s">
        <v>488</v>
      </c>
      <c r="B73" s="11">
        <v>15</v>
      </c>
    </row>
    <row r="74" spans="1:10" x14ac:dyDescent="0.25">
      <c r="A74" t="s">
        <v>488</v>
      </c>
      <c r="B74" s="11">
        <v>40</v>
      </c>
      <c r="C74" s="29">
        <f>AVERAGE(B35:B74)</f>
        <v>28.9</v>
      </c>
      <c r="D74" s="29">
        <f>STDEV(B35:B74)</f>
        <v>21.668599519309158</v>
      </c>
      <c r="E74" s="29">
        <f>D74/SQRT(41)</f>
        <v>3.3840667017881523</v>
      </c>
      <c r="H74" s="11">
        <f>MEDIAN(B35:B74)</f>
        <v>20</v>
      </c>
      <c r="I74" s="11">
        <f>MIN(B35:B74)</f>
        <v>2</v>
      </c>
      <c r="J74" s="11">
        <f>MAX(B35:B74)</f>
        <v>100</v>
      </c>
    </row>
    <row r="76" spans="1:10" x14ac:dyDescent="0.25">
      <c r="A76" t="s">
        <v>118</v>
      </c>
      <c r="B76" s="11">
        <v>30</v>
      </c>
    </row>
    <row r="77" spans="1:10" x14ac:dyDescent="0.25">
      <c r="A77" t="s">
        <v>118</v>
      </c>
      <c r="B77" s="11">
        <v>50</v>
      </c>
    </row>
    <row r="78" spans="1:10" x14ac:dyDescent="0.25">
      <c r="A78" t="s">
        <v>118</v>
      </c>
      <c r="B78" s="11">
        <v>20</v>
      </c>
    </row>
    <row r="79" spans="1:10" x14ac:dyDescent="0.25">
      <c r="A79" t="s">
        <v>118</v>
      </c>
      <c r="B79" s="11">
        <v>10</v>
      </c>
    </row>
    <row r="80" spans="1:10" x14ac:dyDescent="0.25">
      <c r="A80" t="s">
        <v>118</v>
      </c>
      <c r="B80" s="11">
        <v>40</v>
      </c>
    </row>
    <row r="81" spans="1:2" x14ac:dyDescent="0.25">
      <c r="A81" t="s">
        <v>118</v>
      </c>
      <c r="B81" s="11">
        <v>1</v>
      </c>
    </row>
    <row r="82" spans="1:2" x14ac:dyDescent="0.25">
      <c r="A82" t="s">
        <v>118</v>
      </c>
      <c r="B82" s="11">
        <v>30</v>
      </c>
    </row>
    <row r="83" spans="1:2" x14ac:dyDescent="0.25">
      <c r="A83" t="s">
        <v>118</v>
      </c>
      <c r="B83" s="11">
        <v>40</v>
      </c>
    </row>
    <row r="84" spans="1:2" x14ac:dyDescent="0.25">
      <c r="A84" t="s">
        <v>118</v>
      </c>
      <c r="B84" s="11">
        <v>10</v>
      </c>
    </row>
    <row r="85" spans="1:2" x14ac:dyDescent="0.25">
      <c r="A85" t="s">
        <v>118</v>
      </c>
      <c r="B85" s="11">
        <v>40</v>
      </c>
    </row>
    <row r="86" spans="1:2" x14ac:dyDescent="0.25">
      <c r="A86" t="s">
        <v>118</v>
      </c>
      <c r="B86" s="11">
        <v>50</v>
      </c>
    </row>
    <row r="87" spans="1:2" x14ac:dyDescent="0.25">
      <c r="A87" t="s">
        <v>118</v>
      </c>
      <c r="B87" s="11">
        <v>100</v>
      </c>
    </row>
    <row r="88" spans="1:2" x14ac:dyDescent="0.25">
      <c r="A88" t="s">
        <v>118</v>
      </c>
      <c r="B88" s="11">
        <v>45</v>
      </c>
    </row>
    <row r="89" spans="1:2" x14ac:dyDescent="0.25">
      <c r="A89" t="s">
        <v>118</v>
      </c>
      <c r="B89" s="11">
        <v>10</v>
      </c>
    </row>
    <row r="90" spans="1:2" x14ac:dyDescent="0.25">
      <c r="A90" t="s">
        <v>118</v>
      </c>
      <c r="B90" s="11">
        <v>10</v>
      </c>
    </row>
    <row r="91" spans="1:2" x14ac:dyDescent="0.25">
      <c r="A91" t="s">
        <v>118</v>
      </c>
      <c r="B91" s="11">
        <v>10</v>
      </c>
    </row>
    <row r="92" spans="1:2" x14ac:dyDescent="0.25">
      <c r="A92" t="s">
        <v>118</v>
      </c>
      <c r="B92" s="11">
        <v>20</v>
      </c>
    </row>
    <row r="93" spans="1:2" x14ac:dyDescent="0.25">
      <c r="A93" t="s">
        <v>118</v>
      </c>
      <c r="B93" s="11">
        <v>2</v>
      </c>
    </row>
    <row r="94" spans="1:2" x14ac:dyDescent="0.25">
      <c r="A94" t="s">
        <v>118</v>
      </c>
      <c r="B94" s="11">
        <v>10</v>
      </c>
    </row>
    <row r="95" spans="1:2" x14ac:dyDescent="0.25">
      <c r="A95" t="s">
        <v>118</v>
      </c>
      <c r="B95" s="11">
        <v>10</v>
      </c>
    </row>
    <row r="96" spans="1:2" x14ac:dyDescent="0.25">
      <c r="A96" t="s">
        <v>118</v>
      </c>
      <c r="B96" s="11">
        <v>10</v>
      </c>
    </row>
    <row r="97" spans="1:10" x14ac:dyDescent="0.25">
      <c r="A97" t="s">
        <v>118</v>
      </c>
      <c r="B97" s="11">
        <v>5</v>
      </c>
    </row>
    <row r="98" spans="1:10" x14ac:dyDescent="0.25">
      <c r="A98" t="s">
        <v>118</v>
      </c>
      <c r="B98" s="11">
        <v>20</v>
      </c>
    </row>
    <row r="99" spans="1:10" x14ac:dyDescent="0.25">
      <c r="A99" t="s">
        <v>118</v>
      </c>
      <c r="B99" s="11">
        <v>10</v>
      </c>
    </row>
    <row r="100" spans="1:10" x14ac:dyDescent="0.25">
      <c r="A100" t="s">
        <v>118</v>
      </c>
      <c r="B100" s="11">
        <v>40</v>
      </c>
    </row>
    <row r="101" spans="1:10" x14ac:dyDescent="0.25">
      <c r="A101" t="s">
        <v>118</v>
      </c>
      <c r="B101" s="11">
        <v>5</v>
      </c>
    </row>
    <row r="102" spans="1:10" x14ac:dyDescent="0.25">
      <c r="A102" t="s">
        <v>118</v>
      </c>
      <c r="B102" s="11">
        <v>25</v>
      </c>
    </row>
    <row r="103" spans="1:10" x14ac:dyDescent="0.25">
      <c r="A103" t="s">
        <v>118</v>
      </c>
      <c r="B103" s="11">
        <v>30</v>
      </c>
    </row>
    <row r="104" spans="1:10" x14ac:dyDescent="0.25">
      <c r="A104" t="s">
        <v>118</v>
      </c>
      <c r="B104" s="11">
        <v>8</v>
      </c>
    </row>
    <row r="105" spans="1:10" x14ac:dyDescent="0.25">
      <c r="A105" t="s">
        <v>118</v>
      </c>
      <c r="B105" s="11">
        <v>30</v>
      </c>
    </row>
    <row r="106" spans="1:10" x14ac:dyDescent="0.25">
      <c r="A106" t="s">
        <v>118</v>
      </c>
      <c r="B106" s="11">
        <v>10</v>
      </c>
    </row>
    <row r="107" spans="1:10" x14ac:dyDescent="0.25">
      <c r="A107" t="s">
        <v>118</v>
      </c>
      <c r="B107" s="11">
        <v>5</v>
      </c>
    </row>
    <row r="108" spans="1:10" x14ac:dyDescent="0.25">
      <c r="A108" t="s">
        <v>118</v>
      </c>
      <c r="B108" s="11">
        <v>100</v>
      </c>
      <c r="C108" s="29">
        <f>AVERAGE(B76:B108)</f>
        <v>25.333333333333332</v>
      </c>
      <c r="D108" s="29">
        <f>STDEV(B76:B108)</f>
        <v>24.248281726066008</v>
      </c>
      <c r="E108" s="29">
        <f>D108/SQRT(35)</f>
        <v>4.0987076941280849</v>
      </c>
      <c r="H108" s="11">
        <f>MEDIAN(B76:B108)</f>
        <v>20</v>
      </c>
      <c r="I108" s="11">
        <f>MIN(B76:B108)</f>
        <v>1</v>
      </c>
      <c r="J108" s="11">
        <f>MAX(B76:B108)</f>
        <v>100</v>
      </c>
    </row>
    <row r="110" spans="1:10" x14ac:dyDescent="0.25">
      <c r="B110" s="11">
        <f>MAX(B2:B108)</f>
        <v>160</v>
      </c>
    </row>
    <row r="111" spans="1:10" x14ac:dyDescent="0.25">
      <c r="B111" s="11">
        <f>+MIN(B2:B108)</f>
        <v>1</v>
      </c>
    </row>
  </sheetData>
  <sortState xmlns:xlrd2="http://schemas.microsoft.com/office/spreadsheetml/2017/richdata2" ref="A2:B111">
    <sortCondition ref="A1"/>
  </sortState>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12"/>
  <sheetViews>
    <sheetView workbookViewId="0">
      <selection activeCell="I29" sqref="I29"/>
    </sheetView>
  </sheetViews>
  <sheetFormatPr defaultRowHeight="15" x14ac:dyDescent="0.25"/>
  <cols>
    <col min="1" max="1" width="12" bestFit="1" customWidth="1"/>
    <col min="2" max="2" width="12.5703125" bestFit="1" customWidth="1"/>
    <col min="3" max="3" width="12" style="11" bestFit="1" customWidth="1"/>
    <col min="4" max="4" width="12.42578125" style="11" bestFit="1" customWidth="1"/>
    <col min="5" max="6" width="12" bestFit="1" customWidth="1"/>
  </cols>
  <sheetData>
    <row r="1" spans="1:6" x14ac:dyDescent="0.25">
      <c r="A1" s="3" t="s">
        <v>478</v>
      </c>
      <c r="B1" s="3" t="s">
        <v>479</v>
      </c>
      <c r="C1" s="4" t="s">
        <v>477</v>
      </c>
      <c r="D1" s="4" t="s">
        <v>480</v>
      </c>
      <c r="E1" t="s">
        <v>481</v>
      </c>
      <c r="F1" t="s">
        <v>482</v>
      </c>
    </row>
    <row r="2" spans="1:6" x14ac:dyDescent="0.25">
      <c r="A2" s="11">
        <v>0.5</v>
      </c>
      <c r="B2" s="11">
        <v>0.5</v>
      </c>
      <c r="C2" s="11">
        <v>0.5</v>
      </c>
      <c r="D2" s="11">
        <v>0.5</v>
      </c>
      <c r="E2">
        <f>+AVERAGE(A2:D2)</f>
        <v>0.5</v>
      </c>
      <c r="F2">
        <f>+MAX(B2:E2)</f>
        <v>0.5</v>
      </c>
    </row>
    <row r="3" spans="1:6" x14ac:dyDescent="0.25">
      <c r="A3" s="11">
        <v>0</v>
      </c>
      <c r="B3" s="11">
        <v>0</v>
      </c>
      <c r="C3" s="11">
        <v>0</v>
      </c>
      <c r="D3" s="11">
        <v>0</v>
      </c>
      <c r="E3">
        <f t="shared" ref="E3:E66" si="0">+AVERAGE(A3:D3)</f>
        <v>0</v>
      </c>
      <c r="F3">
        <f t="shared" ref="F3:F66" si="1">+MAX(B3:E3)</f>
        <v>0</v>
      </c>
    </row>
    <row r="4" spans="1:6" x14ac:dyDescent="0.25">
      <c r="A4" s="11">
        <v>0</v>
      </c>
      <c r="B4" s="11">
        <v>0</v>
      </c>
      <c r="C4" s="11">
        <v>0</v>
      </c>
      <c r="D4" s="11">
        <v>0</v>
      </c>
      <c r="E4">
        <f t="shared" si="0"/>
        <v>0</v>
      </c>
      <c r="F4">
        <f t="shared" si="1"/>
        <v>0</v>
      </c>
    </row>
    <row r="5" spans="1:6" x14ac:dyDescent="0.25">
      <c r="A5" s="11">
        <v>0</v>
      </c>
      <c r="B5" s="11">
        <v>0</v>
      </c>
      <c r="C5" s="11">
        <v>0</v>
      </c>
      <c r="D5" s="11">
        <v>0</v>
      </c>
      <c r="E5">
        <f t="shared" si="0"/>
        <v>0</v>
      </c>
      <c r="F5">
        <f t="shared" si="1"/>
        <v>0</v>
      </c>
    </row>
    <row r="6" spans="1:6" x14ac:dyDescent="0.25">
      <c r="A6" s="20">
        <v>0</v>
      </c>
      <c r="B6" s="11">
        <v>0</v>
      </c>
      <c r="C6" s="20">
        <v>0</v>
      </c>
      <c r="D6" s="11">
        <v>0</v>
      </c>
      <c r="E6">
        <f t="shared" si="0"/>
        <v>0</v>
      </c>
      <c r="F6">
        <f t="shared" si="1"/>
        <v>0</v>
      </c>
    </row>
    <row r="7" spans="1:6" x14ac:dyDescent="0.25">
      <c r="A7" s="11">
        <v>8.3333333333333329E-2</v>
      </c>
      <c r="B7" s="20">
        <v>0</v>
      </c>
      <c r="C7" s="11">
        <v>8.3333333333333329E-2</v>
      </c>
      <c r="D7" s="11">
        <v>8.3333333333333329E-2</v>
      </c>
      <c r="E7">
        <f t="shared" si="0"/>
        <v>6.25E-2</v>
      </c>
      <c r="F7">
        <f t="shared" si="1"/>
        <v>8.3333333333333329E-2</v>
      </c>
    </row>
    <row r="8" spans="1:6" x14ac:dyDescent="0.25">
      <c r="A8" s="11">
        <v>0.16666666666666666</v>
      </c>
      <c r="B8" s="11">
        <v>1</v>
      </c>
      <c r="C8" s="11">
        <v>0.16666666666666666</v>
      </c>
      <c r="D8" s="11">
        <v>0.5</v>
      </c>
      <c r="E8">
        <f t="shared" si="0"/>
        <v>0.45833333333333337</v>
      </c>
      <c r="F8">
        <f t="shared" si="1"/>
        <v>1</v>
      </c>
    </row>
    <row r="9" spans="1:6" x14ac:dyDescent="0.25">
      <c r="A9" s="11">
        <v>0.16666666666666666</v>
      </c>
      <c r="B9" s="20">
        <v>0</v>
      </c>
      <c r="C9" s="11">
        <v>0.16666666666666666</v>
      </c>
      <c r="D9" s="11">
        <v>0.5</v>
      </c>
      <c r="E9">
        <f t="shared" si="0"/>
        <v>0.20833333333333331</v>
      </c>
      <c r="F9">
        <f t="shared" si="1"/>
        <v>0.5</v>
      </c>
    </row>
    <row r="10" spans="1:6" x14ac:dyDescent="0.25">
      <c r="A10" s="11">
        <v>0.25</v>
      </c>
      <c r="B10" s="11">
        <v>0.5</v>
      </c>
      <c r="C10" s="11">
        <v>0.16666666666666666</v>
      </c>
      <c r="D10" s="11">
        <v>0.5</v>
      </c>
      <c r="E10">
        <f t="shared" si="0"/>
        <v>0.35416666666666663</v>
      </c>
      <c r="F10">
        <f t="shared" si="1"/>
        <v>0.5</v>
      </c>
    </row>
    <row r="11" spans="1:6" x14ac:dyDescent="0.25">
      <c r="A11" s="11">
        <v>0</v>
      </c>
      <c r="B11" s="11">
        <v>0</v>
      </c>
      <c r="C11" s="11">
        <v>0</v>
      </c>
      <c r="D11" s="11">
        <v>0</v>
      </c>
      <c r="E11">
        <f t="shared" si="0"/>
        <v>0</v>
      </c>
      <c r="F11">
        <f t="shared" si="1"/>
        <v>0</v>
      </c>
    </row>
    <row r="12" spans="1:6" x14ac:dyDescent="0.25">
      <c r="A12" s="11">
        <v>4.1666666666666664E-2</v>
      </c>
      <c r="B12" s="11">
        <v>8.3333333333333329E-2</v>
      </c>
      <c r="C12" s="11">
        <v>4.1666666666666664E-2</v>
      </c>
      <c r="D12" s="11">
        <v>8.3333333333333329E-2</v>
      </c>
      <c r="E12">
        <f t="shared" si="0"/>
        <v>6.25E-2</v>
      </c>
      <c r="F12">
        <f t="shared" si="1"/>
        <v>8.3333333333333329E-2</v>
      </c>
    </row>
    <row r="13" spans="1:6" x14ac:dyDescent="0.25">
      <c r="A13" s="11">
        <v>0</v>
      </c>
      <c r="B13" s="11">
        <v>0.25</v>
      </c>
      <c r="C13" s="11">
        <v>0.16666666666666666</v>
      </c>
      <c r="D13" s="11">
        <v>0.16666666666666666</v>
      </c>
      <c r="E13">
        <f t="shared" si="0"/>
        <v>0.14583333333333331</v>
      </c>
      <c r="F13">
        <f t="shared" si="1"/>
        <v>0.25</v>
      </c>
    </row>
    <row r="14" spans="1:6" x14ac:dyDescent="0.25">
      <c r="A14" s="11">
        <v>0</v>
      </c>
      <c r="B14" s="11">
        <v>0</v>
      </c>
      <c r="C14" s="11">
        <v>0</v>
      </c>
      <c r="D14" s="11">
        <v>0</v>
      </c>
      <c r="E14">
        <f t="shared" si="0"/>
        <v>0</v>
      </c>
      <c r="F14">
        <f t="shared" si="1"/>
        <v>0</v>
      </c>
    </row>
    <row r="15" spans="1:6" x14ac:dyDescent="0.25">
      <c r="A15" s="11">
        <v>0.125</v>
      </c>
      <c r="B15" s="11">
        <v>0.125</v>
      </c>
      <c r="C15" s="11">
        <v>0.125</v>
      </c>
      <c r="D15" s="11">
        <v>0.125</v>
      </c>
      <c r="E15">
        <f t="shared" si="0"/>
        <v>0.125</v>
      </c>
      <c r="F15">
        <f t="shared" si="1"/>
        <v>0.125</v>
      </c>
    </row>
    <row r="16" spans="1:6" x14ac:dyDescent="0.25">
      <c r="A16" s="11">
        <v>0</v>
      </c>
      <c r="B16" s="11">
        <v>0</v>
      </c>
      <c r="C16" s="11">
        <v>0</v>
      </c>
      <c r="D16" s="11">
        <v>0</v>
      </c>
      <c r="E16">
        <f t="shared" si="0"/>
        <v>0</v>
      </c>
      <c r="F16">
        <f t="shared" si="1"/>
        <v>0</v>
      </c>
    </row>
    <row r="17" spans="1:6" x14ac:dyDescent="0.25">
      <c r="A17" s="20">
        <v>0</v>
      </c>
      <c r="B17" s="20">
        <v>0</v>
      </c>
      <c r="C17" s="20">
        <v>0</v>
      </c>
      <c r="D17" s="11">
        <v>0</v>
      </c>
      <c r="E17">
        <f t="shared" si="0"/>
        <v>0</v>
      </c>
      <c r="F17">
        <f t="shared" si="1"/>
        <v>0</v>
      </c>
    </row>
    <row r="18" spans="1:6" x14ac:dyDescent="0.25">
      <c r="A18" s="11">
        <v>0</v>
      </c>
      <c r="B18" s="11">
        <v>0</v>
      </c>
      <c r="C18" s="11">
        <v>0</v>
      </c>
      <c r="D18" s="11">
        <v>0</v>
      </c>
      <c r="E18">
        <f t="shared" si="0"/>
        <v>0</v>
      </c>
      <c r="F18">
        <f t="shared" si="1"/>
        <v>0</v>
      </c>
    </row>
    <row r="19" spans="1:6" x14ac:dyDescent="0.25">
      <c r="A19" s="11">
        <v>8.3333333333333329E-2</v>
      </c>
      <c r="B19" s="11">
        <v>0.16666666666666666</v>
      </c>
      <c r="C19" s="11">
        <v>8.3333333333333329E-2</v>
      </c>
      <c r="D19" s="11">
        <v>0.16666666666666666</v>
      </c>
      <c r="E19">
        <f t="shared" si="0"/>
        <v>0.125</v>
      </c>
      <c r="F19">
        <f t="shared" si="1"/>
        <v>0.16666666666666666</v>
      </c>
    </row>
    <row r="20" spans="1:6" x14ac:dyDescent="0.25">
      <c r="A20" s="11">
        <v>4.1666666666666664E-2</v>
      </c>
      <c r="B20" s="11">
        <v>8.3333333333333329E-2</v>
      </c>
      <c r="C20" s="11">
        <v>4.1666666666666664E-2</v>
      </c>
      <c r="D20" s="11">
        <v>8.3333333333333329E-2</v>
      </c>
      <c r="E20">
        <f t="shared" si="0"/>
        <v>6.25E-2</v>
      </c>
      <c r="F20">
        <f t="shared" si="1"/>
        <v>8.3333333333333329E-2</v>
      </c>
    </row>
    <row r="21" spans="1:6" x14ac:dyDescent="0.25">
      <c r="A21" s="11">
        <v>0</v>
      </c>
      <c r="B21" s="11">
        <v>0</v>
      </c>
      <c r="C21" s="11">
        <v>0</v>
      </c>
      <c r="D21" s="11">
        <v>0</v>
      </c>
      <c r="E21">
        <f t="shared" si="0"/>
        <v>0</v>
      </c>
      <c r="F21">
        <f t="shared" si="1"/>
        <v>0</v>
      </c>
    </row>
    <row r="22" spans="1:6" x14ac:dyDescent="0.25">
      <c r="A22" s="11">
        <v>0</v>
      </c>
      <c r="B22" s="11">
        <v>0</v>
      </c>
      <c r="C22" s="11">
        <v>0</v>
      </c>
      <c r="D22" s="11">
        <v>0</v>
      </c>
      <c r="E22">
        <f t="shared" si="0"/>
        <v>0</v>
      </c>
      <c r="F22">
        <f t="shared" si="1"/>
        <v>0</v>
      </c>
    </row>
    <row r="23" spans="1:6" x14ac:dyDescent="0.25">
      <c r="A23" s="11">
        <v>0</v>
      </c>
      <c r="B23" s="11">
        <v>0</v>
      </c>
      <c r="C23" s="11">
        <v>4.1666666666666664E-2</v>
      </c>
      <c r="D23" s="11">
        <v>4.1666666666666664E-2</v>
      </c>
      <c r="E23">
        <f t="shared" si="0"/>
        <v>2.0833333333333332E-2</v>
      </c>
      <c r="F23">
        <f t="shared" si="1"/>
        <v>4.1666666666666664E-2</v>
      </c>
    </row>
    <row r="24" spans="1:6" x14ac:dyDescent="0.25">
      <c r="A24" s="11">
        <v>4.1666666666666664E-2</v>
      </c>
      <c r="B24" s="11">
        <v>8.3333333333333329E-2</v>
      </c>
      <c r="C24" s="11">
        <v>4.1666666666666664E-2</v>
      </c>
      <c r="D24" s="11">
        <v>8.3333333333333329E-2</v>
      </c>
      <c r="E24">
        <f t="shared" si="0"/>
        <v>6.25E-2</v>
      </c>
      <c r="F24">
        <f t="shared" si="1"/>
        <v>8.3333333333333329E-2</v>
      </c>
    </row>
    <row r="25" spans="1:6" x14ac:dyDescent="0.25">
      <c r="A25" s="11">
        <v>4.1666666666666664E-2</v>
      </c>
      <c r="B25" s="11">
        <v>4.1666666666666664E-2</v>
      </c>
      <c r="C25" s="11">
        <v>4.1666666666666664E-2</v>
      </c>
      <c r="D25" s="11">
        <v>4.1666666666666664E-2</v>
      </c>
      <c r="E25">
        <f t="shared" si="0"/>
        <v>4.1666666666666664E-2</v>
      </c>
      <c r="F25">
        <f t="shared" si="1"/>
        <v>4.1666666666666664E-2</v>
      </c>
    </row>
    <row r="26" spans="1:6" x14ac:dyDescent="0.25">
      <c r="A26" s="11">
        <v>0.16666666666666666</v>
      </c>
      <c r="B26" s="11">
        <v>0.33333333333333331</v>
      </c>
      <c r="C26" s="11">
        <v>8.3333333333333329E-2</v>
      </c>
      <c r="D26" s="11">
        <v>0.16666666666666666</v>
      </c>
      <c r="E26">
        <f t="shared" si="0"/>
        <v>0.1875</v>
      </c>
      <c r="F26">
        <f t="shared" si="1"/>
        <v>0.33333333333333331</v>
      </c>
    </row>
    <row r="27" spans="1:6" x14ac:dyDescent="0.25">
      <c r="A27" s="11">
        <v>0</v>
      </c>
      <c r="B27" s="11">
        <v>0</v>
      </c>
      <c r="C27" s="11">
        <v>0</v>
      </c>
      <c r="D27" s="11">
        <v>0</v>
      </c>
      <c r="E27">
        <f t="shared" si="0"/>
        <v>0</v>
      </c>
      <c r="F27">
        <f t="shared" si="1"/>
        <v>0</v>
      </c>
    </row>
    <row r="28" spans="1:6" x14ac:dyDescent="0.25">
      <c r="A28" s="11">
        <v>0</v>
      </c>
      <c r="B28" s="11">
        <v>0</v>
      </c>
      <c r="C28" s="11">
        <v>0</v>
      </c>
      <c r="D28" s="11">
        <v>0</v>
      </c>
      <c r="E28">
        <f t="shared" si="0"/>
        <v>0</v>
      </c>
      <c r="F28">
        <f t="shared" si="1"/>
        <v>0</v>
      </c>
    </row>
    <row r="29" spans="1:6" x14ac:dyDescent="0.25">
      <c r="A29" s="11">
        <v>0</v>
      </c>
      <c r="B29" s="11">
        <v>0.125</v>
      </c>
      <c r="C29" s="11">
        <v>0</v>
      </c>
      <c r="D29" s="11">
        <v>0</v>
      </c>
      <c r="E29">
        <f t="shared" si="0"/>
        <v>3.125E-2</v>
      </c>
      <c r="F29">
        <f t="shared" si="1"/>
        <v>0.125</v>
      </c>
    </row>
    <row r="30" spans="1:6" x14ac:dyDescent="0.25">
      <c r="A30" s="11">
        <v>0</v>
      </c>
      <c r="B30" s="11">
        <v>0</v>
      </c>
      <c r="C30" s="11">
        <v>0.125</v>
      </c>
      <c r="D30" s="11">
        <v>0.125</v>
      </c>
      <c r="E30">
        <f t="shared" si="0"/>
        <v>6.25E-2</v>
      </c>
      <c r="F30">
        <f t="shared" si="1"/>
        <v>0.125</v>
      </c>
    </row>
    <row r="31" spans="1:6" x14ac:dyDescent="0.25">
      <c r="A31" s="11">
        <v>1</v>
      </c>
      <c r="B31" s="11">
        <v>2</v>
      </c>
      <c r="C31" s="11">
        <v>0.16666666666666666</v>
      </c>
      <c r="D31" s="11">
        <v>0.5</v>
      </c>
      <c r="E31">
        <f t="shared" si="0"/>
        <v>0.91666666666666663</v>
      </c>
      <c r="F31">
        <f t="shared" si="1"/>
        <v>2</v>
      </c>
    </row>
    <row r="32" spans="1:6" x14ac:dyDescent="0.25">
      <c r="A32" s="11">
        <v>0.33333333333333331</v>
      </c>
      <c r="B32" s="11">
        <v>0.33333333333333331</v>
      </c>
      <c r="C32" s="11">
        <v>0.16666666666666666</v>
      </c>
      <c r="D32" s="11">
        <v>0.33333333333333331</v>
      </c>
      <c r="E32">
        <f t="shared" si="0"/>
        <v>0.29166666666666663</v>
      </c>
      <c r="F32">
        <f t="shared" si="1"/>
        <v>0.33333333333333331</v>
      </c>
    </row>
    <row r="33" spans="1:6" x14ac:dyDescent="0.25">
      <c r="A33" s="11">
        <v>0.33333333333333331</v>
      </c>
      <c r="B33" s="11">
        <v>1</v>
      </c>
      <c r="C33" s="11">
        <v>0.16666666666666666</v>
      </c>
      <c r="D33" s="11">
        <v>1</v>
      </c>
      <c r="E33">
        <f t="shared" si="0"/>
        <v>0.625</v>
      </c>
      <c r="F33">
        <f t="shared" si="1"/>
        <v>1</v>
      </c>
    </row>
    <row r="34" spans="1:6" x14ac:dyDescent="0.25">
      <c r="A34" s="11">
        <v>0.16666666666666666</v>
      </c>
      <c r="B34" s="11">
        <v>0.33333333333333331</v>
      </c>
      <c r="C34" s="11">
        <v>0.33333333333333331</v>
      </c>
      <c r="D34" s="11">
        <v>0.5</v>
      </c>
      <c r="E34">
        <f t="shared" si="0"/>
        <v>0.33333333333333331</v>
      </c>
      <c r="F34">
        <f t="shared" si="1"/>
        <v>0.5</v>
      </c>
    </row>
    <row r="35" spans="1:6" x14ac:dyDescent="0.25">
      <c r="A35" s="11">
        <v>0</v>
      </c>
      <c r="B35" s="11">
        <v>8.3333333333333329E-2</v>
      </c>
      <c r="C35" s="11">
        <v>0</v>
      </c>
      <c r="D35" s="11">
        <v>8.3333333333333329E-2</v>
      </c>
      <c r="E35">
        <f t="shared" si="0"/>
        <v>4.1666666666666664E-2</v>
      </c>
      <c r="F35">
        <f t="shared" si="1"/>
        <v>8.3333333333333329E-2</v>
      </c>
    </row>
    <row r="36" spans="1:6" x14ac:dyDescent="0.25">
      <c r="A36" s="11">
        <v>0</v>
      </c>
      <c r="B36" s="11">
        <v>0</v>
      </c>
      <c r="C36" s="11">
        <v>0</v>
      </c>
      <c r="D36" s="11">
        <v>0</v>
      </c>
      <c r="E36">
        <f t="shared" si="0"/>
        <v>0</v>
      </c>
      <c r="F36">
        <f t="shared" si="1"/>
        <v>0</v>
      </c>
    </row>
    <row r="37" spans="1:6" x14ac:dyDescent="0.25">
      <c r="A37" s="11">
        <v>0</v>
      </c>
      <c r="B37" s="11">
        <v>0</v>
      </c>
      <c r="C37" s="11">
        <v>0</v>
      </c>
      <c r="D37" s="11">
        <v>0</v>
      </c>
      <c r="E37">
        <f t="shared" si="0"/>
        <v>0</v>
      </c>
      <c r="F37">
        <f t="shared" si="1"/>
        <v>0</v>
      </c>
    </row>
    <row r="38" spans="1:6" x14ac:dyDescent="0.25">
      <c r="A38" s="11">
        <v>0</v>
      </c>
      <c r="B38" s="11">
        <v>0.16666666666666666</v>
      </c>
      <c r="C38" s="11">
        <v>0.33333333333333331</v>
      </c>
      <c r="D38" s="11">
        <v>0.5</v>
      </c>
      <c r="E38">
        <f t="shared" si="0"/>
        <v>0.25</v>
      </c>
      <c r="F38">
        <f t="shared" si="1"/>
        <v>0.5</v>
      </c>
    </row>
    <row r="39" spans="1:6" x14ac:dyDescent="0.25">
      <c r="A39" s="11">
        <v>0.125</v>
      </c>
      <c r="B39" s="11">
        <v>0.25</v>
      </c>
      <c r="C39" s="11">
        <v>0.125</v>
      </c>
      <c r="D39" s="11">
        <v>0.25</v>
      </c>
      <c r="E39">
        <f t="shared" si="0"/>
        <v>0.1875</v>
      </c>
      <c r="F39">
        <f t="shared" si="1"/>
        <v>0.25</v>
      </c>
    </row>
    <row r="40" spans="1:6" x14ac:dyDescent="0.25">
      <c r="A40" s="11">
        <v>0</v>
      </c>
      <c r="B40" s="11">
        <v>0.125</v>
      </c>
      <c r="C40" s="11">
        <v>0</v>
      </c>
      <c r="D40" s="11">
        <v>0.125</v>
      </c>
      <c r="E40">
        <f t="shared" si="0"/>
        <v>6.25E-2</v>
      </c>
      <c r="F40">
        <f t="shared" si="1"/>
        <v>0.125</v>
      </c>
    </row>
    <row r="41" spans="1:6" x14ac:dyDescent="0.25">
      <c r="A41" s="11">
        <v>0</v>
      </c>
      <c r="B41" s="11">
        <v>4.1666666666666664E-2</v>
      </c>
      <c r="C41" s="11">
        <v>4.1666666666666664E-2</v>
      </c>
      <c r="D41" s="11">
        <v>8.3333333333333329E-2</v>
      </c>
      <c r="E41">
        <f t="shared" si="0"/>
        <v>4.1666666666666664E-2</v>
      </c>
      <c r="F41">
        <f t="shared" si="1"/>
        <v>8.3333333333333329E-2</v>
      </c>
    </row>
    <row r="42" spans="1:6" x14ac:dyDescent="0.25">
      <c r="A42" s="11">
        <v>0</v>
      </c>
      <c r="B42" s="11">
        <v>0</v>
      </c>
      <c r="C42" s="11">
        <v>0</v>
      </c>
      <c r="D42" s="11">
        <v>0</v>
      </c>
      <c r="E42">
        <f t="shared" si="0"/>
        <v>0</v>
      </c>
      <c r="F42">
        <f t="shared" si="1"/>
        <v>0</v>
      </c>
    </row>
    <row r="43" spans="1:6" x14ac:dyDescent="0.25">
      <c r="A43" s="11">
        <v>0.16666666666666666</v>
      </c>
      <c r="B43" s="11">
        <v>0.33333333333333331</v>
      </c>
      <c r="C43" s="11">
        <v>0.16666666666666666</v>
      </c>
      <c r="D43" s="11">
        <v>0.33333333333333331</v>
      </c>
      <c r="E43">
        <f t="shared" si="0"/>
        <v>0.25</v>
      </c>
      <c r="F43">
        <f t="shared" si="1"/>
        <v>0.33333333333333331</v>
      </c>
    </row>
    <row r="44" spans="1:6" x14ac:dyDescent="0.25">
      <c r="A44" s="11">
        <v>0.16666666666666666</v>
      </c>
      <c r="B44" s="11">
        <v>0.33333333333333331</v>
      </c>
      <c r="C44" s="11">
        <v>0.33333333333333331</v>
      </c>
      <c r="D44" s="11">
        <v>0.33333333333333331</v>
      </c>
      <c r="E44">
        <f t="shared" si="0"/>
        <v>0.29166666666666663</v>
      </c>
      <c r="F44">
        <f t="shared" si="1"/>
        <v>0.33333333333333331</v>
      </c>
    </row>
    <row r="45" spans="1:6" x14ac:dyDescent="0.25">
      <c r="A45" s="11">
        <v>0</v>
      </c>
      <c r="B45" s="11">
        <v>0</v>
      </c>
      <c r="C45" s="11">
        <v>0</v>
      </c>
      <c r="D45" s="11">
        <v>0</v>
      </c>
      <c r="E45">
        <f t="shared" si="0"/>
        <v>0</v>
      </c>
      <c r="F45">
        <f t="shared" si="1"/>
        <v>0</v>
      </c>
    </row>
    <row r="46" spans="1:6" x14ac:dyDescent="0.25">
      <c r="A46" s="11">
        <v>0.33333333333333331</v>
      </c>
      <c r="B46" s="11">
        <v>0.33333333333333331</v>
      </c>
      <c r="C46" s="11">
        <v>0.5</v>
      </c>
      <c r="D46" s="11">
        <v>0.5</v>
      </c>
      <c r="E46">
        <f t="shared" si="0"/>
        <v>0.41666666666666663</v>
      </c>
      <c r="F46">
        <f t="shared" si="1"/>
        <v>0.5</v>
      </c>
    </row>
    <row r="47" spans="1:6" x14ac:dyDescent="0.25">
      <c r="A47" s="11">
        <v>0</v>
      </c>
      <c r="B47" s="11">
        <v>0</v>
      </c>
      <c r="C47" s="11">
        <v>0</v>
      </c>
      <c r="D47" s="11">
        <v>0</v>
      </c>
      <c r="E47">
        <f t="shared" si="0"/>
        <v>0</v>
      </c>
      <c r="F47">
        <f t="shared" si="1"/>
        <v>0</v>
      </c>
    </row>
    <row r="48" spans="1:6" x14ac:dyDescent="0.25">
      <c r="A48" s="20">
        <v>0</v>
      </c>
      <c r="B48" s="20">
        <v>0</v>
      </c>
      <c r="C48" s="20">
        <v>0</v>
      </c>
      <c r="D48" s="11">
        <v>0</v>
      </c>
      <c r="E48">
        <f t="shared" si="0"/>
        <v>0</v>
      </c>
      <c r="F48">
        <f t="shared" si="1"/>
        <v>0</v>
      </c>
    </row>
    <row r="49" spans="1:6" x14ac:dyDescent="0.25">
      <c r="A49" s="11">
        <v>8.3333333333333329E-2</v>
      </c>
      <c r="B49" s="11">
        <v>0.16666666666666666</v>
      </c>
      <c r="C49" s="11">
        <v>0.5</v>
      </c>
      <c r="D49" s="11">
        <v>1</v>
      </c>
      <c r="E49">
        <f t="shared" si="0"/>
        <v>0.4375</v>
      </c>
      <c r="F49">
        <f t="shared" si="1"/>
        <v>1</v>
      </c>
    </row>
    <row r="50" spans="1:6" x14ac:dyDescent="0.25">
      <c r="A50" s="11">
        <v>0</v>
      </c>
      <c r="B50" s="11">
        <v>0</v>
      </c>
      <c r="C50" s="11">
        <v>0</v>
      </c>
      <c r="D50" s="11">
        <v>0</v>
      </c>
      <c r="E50">
        <f t="shared" si="0"/>
        <v>0</v>
      </c>
      <c r="F50">
        <f t="shared" si="1"/>
        <v>0</v>
      </c>
    </row>
    <row r="51" spans="1:6" x14ac:dyDescent="0.25">
      <c r="A51" s="11">
        <v>0</v>
      </c>
      <c r="B51" s="11">
        <v>0</v>
      </c>
      <c r="C51" s="11">
        <v>0</v>
      </c>
      <c r="D51" s="11">
        <v>0</v>
      </c>
      <c r="E51">
        <f t="shared" si="0"/>
        <v>0</v>
      </c>
      <c r="F51">
        <f t="shared" si="1"/>
        <v>0</v>
      </c>
    </row>
    <row r="52" spans="1:6" x14ac:dyDescent="0.25">
      <c r="A52" s="11">
        <v>0</v>
      </c>
      <c r="B52" s="11">
        <v>0</v>
      </c>
      <c r="C52" s="11">
        <v>0</v>
      </c>
      <c r="D52" s="11">
        <v>0</v>
      </c>
      <c r="E52">
        <f t="shared" si="0"/>
        <v>0</v>
      </c>
      <c r="F52">
        <f t="shared" si="1"/>
        <v>0</v>
      </c>
    </row>
    <row r="53" spans="1:6" x14ac:dyDescent="0.25">
      <c r="A53" s="11">
        <v>4.1666666666666664E-2</v>
      </c>
      <c r="B53" s="11">
        <v>0.125</v>
      </c>
      <c r="C53" s="11">
        <v>4.1666666666666664E-2</v>
      </c>
      <c r="D53" s="11">
        <v>0.125</v>
      </c>
      <c r="E53">
        <f t="shared" si="0"/>
        <v>8.3333333333333329E-2</v>
      </c>
      <c r="F53">
        <f t="shared" si="1"/>
        <v>0.125</v>
      </c>
    </row>
    <row r="54" spans="1:6" x14ac:dyDescent="0.25">
      <c r="A54" s="11">
        <v>2.0833333333333332E-2</v>
      </c>
      <c r="B54" s="11">
        <v>8.3333333333333329E-2</v>
      </c>
      <c r="C54" s="11">
        <v>2.0833333333333332E-2</v>
      </c>
      <c r="D54" s="11">
        <v>8.3333333333333329E-2</v>
      </c>
      <c r="E54">
        <f t="shared" si="0"/>
        <v>5.2083333333333329E-2</v>
      </c>
      <c r="F54">
        <f t="shared" si="1"/>
        <v>8.3333333333333329E-2</v>
      </c>
    </row>
    <row r="55" spans="1:6" x14ac:dyDescent="0.25">
      <c r="A55" s="11">
        <v>0</v>
      </c>
      <c r="B55" s="11">
        <v>4.1666666666666664E-2</v>
      </c>
      <c r="C55" s="11">
        <v>0</v>
      </c>
      <c r="D55" s="11">
        <v>4.1666666666666664E-2</v>
      </c>
      <c r="E55">
        <f t="shared" si="0"/>
        <v>2.0833333333333332E-2</v>
      </c>
      <c r="F55">
        <f t="shared" si="1"/>
        <v>4.1666666666666664E-2</v>
      </c>
    </row>
    <row r="56" spans="1:6" x14ac:dyDescent="0.25">
      <c r="A56" s="11">
        <v>0</v>
      </c>
      <c r="B56" s="11">
        <v>0</v>
      </c>
      <c r="C56" s="11">
        <v>0</v>
      </c>
      <c r="D56" s="11">
        <v>0</v>
      </c>
      <c r="E56">
        <f t="shared" si="0"/>
        <v>0</v>
      </c>
      <c r="F56">
        <f t="shared" si="1"/>
        <v>0</v>
      </c>
    </row>
    <row r="57" spans="1:6" x14ac:dyDescent="0.25">
      <c r="A57" s="11">
        <v>0.125</v>
      </c>
      <c r="B57" s="11">
        <v>0.125</v>
      </c>
      <c r="C57" s="11">
        <v>0.125</v>
      </c>
      <c r="D57" s="11">
        <v>0.125</v>
      </c>
      <c r="E57">
        <f t="shared" si="0"/>
        <v>0.125</v>
      </c>
      <c r="F57">
        <f t="shared" si="1"/>
        <v>0.125</v>
      </c>
    </row>
    <row r="58" spans="1:6" x14ac:dyDescent="0.25">
      <c r="A58" s="11">
        <v>4.1666666666666664E-2</v>
      </c>
      <c r="B58" s="11">
        <v>0.125</v>
      </c>
      <c r="C58" s="11">
        <v>0</v>
      </c>
      <c r="D58" s="11">
        <v>4.1666666666666664E-2</v>
      </c>
      <c r="E58">
        <f t="shared" si="0"/>
        <v>5.2083333333333329E-2</v>
      </c>
      <c r="F58">
        <f t="shared" si="1"/>
        <v>0.125</v>
      </c>
    </row>
    <row r="59" spans="1:6" x14ac:dyDescent="0.25">
      <c r="A59" s="11">
        <v>4.1666666666666664E-2</v>
      </c>
      <c r="B59" s="11">
        <v>0.125</v>
      </c>
      <c r="C59" s="11">
        <v>0</v>
      </c>
      <c r="D59" s="11">
        <v>0</v>
      </c>
      <c r="E59">
        <f t="shared" si="0"/>
        <v>4.1666666666666664E-2</v>
      </c>
      <c r="F59">
        <f t="shared" si="1"/>
        <v>0.125</v>
      </c>
    </row>
    <row r="60" spans="1:6" x14ac:dyDescent="0.25">
      <c r="A60" s="11">
        <v>8.3333333333333329E-2</v>
      </c>
      <c r="B60" s="11">
        <v>0.16666666666666666</v>
      </c>
      <c r="C60" s="11">
        <v>4.1666666666666664E-2</v>
      </c>
      <c r="D60" s="11">
        <v>0.16666666666666666</v>
      </c>
      <c r="E60">
        <f t="shared" si="0"/>
        <v>0.11458333333333334</v>
      </c>
      <c r="F60">
        <f t="shared" si="1"/>
        <v>0.16666666666666666</v>
      </c>
    </row>
    <row r="61" spans="1:6" x14ac:dyDescent="0.25">
      <c r="A61" s="11">
        <v>2.0833333333333332E-2</v>
      </c>
      <c r="B61" s="11">
        <v>4.1666666666666664E-2</v>
      </c>
      <c r="C61" s="11">
        <v>2.0833333333333332E-2</v>
      </c>
      <c r="D61" s="11">
        <v>4.1666666666666664E-2</v>
      </c>
      <c r="E61">
        <f t="shared" si="0"/>
        <v>3.125E-2</v>
      </c>
      <c r="F61">
        <f t="shared" si="1"/>
        <v>4.1666666666666664E-2</v>
      </c>
    </row>
    <row r="62" spans="1:6" x14ac:dyDescent="0.25">
      <c r="A62" s="11">
        <v>0</v>
      </c>
      <c r="B62" s="11">
        <v>0</v>
      </c>
      <c r="C62" s="11">
        <v>0</v>
      </c>
      <c r="D62" s="11">
        <v>0</v>
      </c>
      <c r="E62">
        <f t="shared" si="0"/>
        <v>0</v>
      </c>
      <c r="F62">
        <f t="shared" si="1"/>
        <v>0</v>
      </c>
    </row>
    <row r="63" spans="1:6" x14ac:dyDescent="0.25">
      <c r="A63" s="11">
        <v>0.16666666666666666</v>
      </c>
      <c r="B63" s="11">
        <v>0.33333333333333331</v>
      </c>
      <c r="C63" s="11">
        <v>0.16666666666666666</v>
      </c>
      <c r="D63" s="11">
        <v>0.33333333333333331</v>
      </c>
      <c r="E63">
        <f t="shared" si="0"/>
        <v>0.25</v>
      </c>
      <c r="F63">
        <f t="shared" si="1"/>
        <v>0.33333333333333331</v>
      </c>
    </row>
    <row r="64" spans="1:6" x14ac:dyDescent="0.25">
      <c r="A64" s="11">
        <v>0</v>
      </c>
      <c r="B64" s="11">
        <v>0</v>
      </c>
      <c r="C64" s="11">
        <v>0</v>
      </c>
      <c r="D64" s="11">
        <v>0</v>
      </c>
      <c r="E64">
        <f t="shared" si="0"/>
        <v>0</v>
      </c>
      <c r="F64">
        <f t="shared" si="1"/>
        <v>0</v>
      </c>
    </row>
    <row r="65" spans="1:6" x14ac:dyDescent="0.25">
      <c r="A65" s="11">
        <v>0.16666666666666666</v>
      </c>
      <c r="B65" s="11">
        <v>0.16666666666666666</v>
      </c>
      <c r="C65" s="11">
        <v>0.16666666666666666</v>
      </c>
      <c r="D65" s="11">
        <v>0.16666666666666666</v>
      </c>
      <c r="E65">
        <f t="shared" si="0"/>
        <v>0.16666666666666666</v>
      </c>
      <c r="F65">
        <f t="shared" si="1"/>
        <v>0.16666666666666666</v>
      </c>
    </row>
    <row r="66" spans="1:6" x14ac:dyDescent="0.25">
      <c r="A66" s="11">
        <v>0</v>
      </c>
      <c r="B66" s="11">
        <v>0</v>
      </c>
      <c r="C66" s="11">
        <v>0</v>
      </c>
      <c r="D66" s="11">
        <v>0</v>
      </c>
      <c r="E66">
        <f t="shared" si="0"/>
        <v>0</v>
      </c>
      <c r="F66">
        <f t="shared" si="1"/>
        <v>0</v>
      </c>
    </row>
    <row r="67" spans="1:6" x14ac:dyDescent="0.25">
      <c r="A67" s="11">
        <v>0.125</v>
      </c>
      <c r="B67" s="11">
        <v>0.125</v>
      </c>
      <c r="C67" s="11">
        <v>0.125</v>
      </c>
      <c r="D67" s="11">
        <v>0.125</v>
      </c>
      <c r="E67">
        <f t="shared" ref="E67:E111" si="2">+AVERAGE(A67:D67)</f>
        <v>0.125</v>
      </c>
      <c r="F67">
        <f t="shared" ref="F67:F111" si="3">+MAX(B67:E67)</f>
        <v>0.125</v>
      </c>
    </row>
    <row r="68" spans="1:6" x14ac:dyDescent="0.25">
      <c r="A68" s="11">
        <v>0.125</v>
      </c>
      <c r="B68" s="11">
        <v>0.125</v>
      </c>
      <c r="C68" s="11">
        <v>0.125</v>
      </c>
      <c r="D68" s="11">
        <v>0.125</v>
      </c>
      <c r="E68">
        <f t="shared" si="2"/>
        <v>0.125</v>
      </c>
      <c r="F68">
        <f t="shared" si="3"/>
        <v>0.125</v>
      </c>
    </row>
    <row r="69" spans="1:6" x14ac:dyDescent="0.25">
      <c r="A69" s="11">
        <v>0</v>
      </c>
      <c r="B69" s="11">
        <v>0</v>
      </c>
      <c r="C69" s="11">
        <v>0.125</v>
      </c>
      <c r="D69" s="11">
        <v>0.125</v>
      </c>
      <c r="E69">
        <f t="shared" si="2"/>
        <v>6.25E-2</v>
      </c>
      <c r="F69">
        <f t="shared" si="3"/>
        <v>0.125</v>
      </c>
    </row>
    <row r="70" spans="1:6" x14ac:dyDescent="0.25">
      <c r="A70" s="11">
        <v>0.42857142857142855</v>
      </c>
      <c r="B70" s="11">
        <v>0.5714285714285714</v>
      </c>
      <c r="C70" s="11">
        <v>4.7142857142857144</v>
      </c>
      <c r="D70" s="11">
        <v>0.5714285714285714</v>
      </c>
      <c r="E70">
        <f t="shared" si="2"/>
        <v>1.5714285714285714</v>
      </c>
      <c r="F70">
        <f t="shared" si="3"/>
        <v>4.7142857142857144</v>
      </c>
    </row>
    <row r="71" spans="1:6" x14ac:dyDescent="0.25">
      <c r="A71" s="11">
        <v>0</v>
      </c>
      <c r="B71" s="11">
        <v>0</v>
      </c>
      <c r="C71" s="11">
        <v>0.125</v>
      </c>
      <c r="D71" s="11">
        <v>0.25</v>
      </c>
      <c r="E71">
        <f t="shared" si="2"/>
        <v>9.375E-2</v>
      </c>
      <c r="F71">
        <f t="shared" si="3"/>
        <v>0.25</v>
      </c>
    </row>
    <row r="72" spans="1:6" x14ac:dyDescent="0.25">
      <c r="A72" s="11">
        <v>0</v>
      </c>
      <c r="B72" s="11">
        <v>0</v>
      </c>
      <c r="C72" s="11">
        <v>0</v>
      </c>
      <c r="D72" s="11">
        <v>0</v>
      </c>
      <c r="E72">
        <f t="shared" si="2"/>
        <v>0</v>
      </c>
      <c r="F72">
        <f t="shared" si="3"/>
        <v>0</v>
      </c>
    </row>
    <row r="73" spans="1:6" x14ac:dyDescent="0.25">
      <c r="A73" s="11">
        <v>0.1111111111111111</v>
      </c>
      <c r="B73" s="11">
        <v>0.33333333333333331</v>
      </c>
      <c r="C73" s="11">
        <v>0.1111111111111111</v>
      </c>
      <c r="D73" s="11">
        <v>0.33333333333333331</v>
      </c>
      <c r="E73">
        <f t="shared" si="2"/>
        <v>0.22222222222222221</v>
      </c>
      <c r="F73">
        <f t="shared" si="3"/>
        <v>0.33333333333333331</v>
      </c>
    </row>
    <row r="74" spans="1:6" x14ac:dyDescent="0.25">
      <c r="A74" s="11">
        <v>0</v>
      </c>
      <c r="B74" s="11">
        <v>0.125</v>
      </c>
      <c r="C74" s="11">
        <v>0</v>
      </c>
      <c r="D74" s="11">
        <v>0.125</v>
      </c>
      <c r="E74">
        <f t="shared" si="2"/>
        <v>6.25E-2</v>
      </c>
      <c r="F74">
        <f t="shared" si="3"/>
        <v>0.125</v>
      </c>
    </row>
    <row r="75" spans="1:6" x14ac:dyDescent="0.25">
      <c r="A75" s="11">
        <v>4.1666666666666664E-2</v>
      </c>
      <c r="B75" s="11">
        <v>0.125</v>
      </c>
      <c r="C75" s="11">
        <v>4.1666666666666664E-2</v>
      </c>
      <c r="D75" s="11">
        <v>0.125</v>
      </c>
      <c r="E75">
        <f t="shared" si="2"/>
        <v>8.3333333333333329E-2</v>
      </c>
      <c r="F75">
        <f t="shared" si="3"/>
        <v>0.125</v>
      </c>
    </row>
    <row r="76" spans="1:6" x14ac:dyDescent="0.25">
      <c r="A76" s="11">
        <v>0</v>
      </c>
      <c r="B76" s="11">
        <v>0</v>
      </c>
      <c r="C76" s="11">
        <v>0.5</v>
      </c>
      <c r="D76" s="11">
        <v>1</v>
      </c>
      <c r="E76">
        <f t="shared" si="2"/>
        <v>0.375</v>
      </c>
      <c r="F76">
        <f t="shared" si="3"/>
        <v>1</v>
      </c>
    </row>
    <row r="77" spans="1:6" x14ac:dyDescent="0.25">
      <c r="A77" s="11">
        <v>4.1666666666666664E-2</v>
      </c>
      <c r="B77" s="11">
        <v>0.16666666666666666</v>
      </c>
      <c r="C77" s="11">
        <v>4.1666666666666664E-2</v>
      </c>
      <c r="D77" s="11">
        <v>0.16666666666666666</v>
      </c>
      <c r="E77">
        <f t="shared" si="2"/>
        <v>0.10416666666666666</v>
      </c>
      <c r="F77">
        <f t="shared" si="3"/>
        <v>0.16666666666666666</v>
      </c>
    </row>
    <row r="78" spans="1:6" x14ac:dyDescent="0.25">
      <c r="A78" s="11">
        <v>0</v>
      </c>
      <c r="B78" s="11">
        <v>0</v>
      </c>
      <c r="C78" s="11">
        <v>4.1666666666666664E-2</v>
      </c>
      <c r="D78" s="11">
        <v>4.1666666666666664E-2</v>
      </c>
      <c r="E78">
        <f t="shared" si="2"/>
        <v>2.0833333333333332E-2</v>
      </c>
      <c r="F78">
        <f t="shared" si="3"/>
        <v>4.1666666666666664E-2</v>
      </c>
    </row>
    <row r="79" spans="1:6" x14ac:dyDescent="0.25">
      <c r="A79" s="11">
        <v>0</v>
      </c>
      <c r="B79" s="11">
        <v>0</v>
      </c>
      <c r="C79" s="11">
        <v>0.16666666666666666</v>
      </c>
      <c r="D79" s="11">
        <v>0.16666666666666666</v>
      </c>
      <c r="E79">
        <f t="shared" si="2"/>
        <v>8.3333333333333329E-2</v>
      </c>
      <c r="F79">
        <f t="shared" si="3"/>
        <v>0.16666666666666666</v>
      </c>
    </row>
    <row r="80" spans="1:6" x14ac:dyDescent="0.25">
      <c r="A80" s="11">
        <v>0</v>
      </c>
      <c r="B80" s="11">
        <v>0</v>
      </c>
      <c r="C80" s="11">
        <v>0</v>
      </c>
      <c r="D80" s="11">
        <v>0</v>
      </c>
      <c r="E80">
        <f t="shared" si="2"/>
        <v>0</v>
      </c>
      <c r="F80">
        <f t="shared" si="3"/>
        <v>0</v>
      </c>
    </row>
    <row r="81" spans="1:6" x14ac:dyDescent="0.25">
      <c r="A81" s="11">
        <v>0</v>
      </c>
      <c r="B81" s="11">
        <v>0</v>
      </c>
      <c r="C81" s="11">
        <v>0</v>
      </c>
      <c r="D81" s="11">
        <v>0</v>
      </c>
      <c r="E81">
        <f t="shared" si="2"/>
        <v>0</v>
      </c>
      <c r="F81">
        <f t="shared" si="3"/>
        <v>0</v>
      </c>
    </row>
    <row r="82" spans="1:6" x14ac:dyDescent="0.25">
      <c r="A82" s="11">
        <v>0</v>
      </c>
      <c r="B82" s="11">
        <v>0</v>
      </c>
      <c r="C82" s="11">
        <v>0</v>
      </c>
      <c r="D82" s="11">
        <v>0</v>
      </c>
      <c r="E82">
        <f t="shared" si="2"/>
        <v>0</v>
      </c>
      <c r="F82">
        <f t="shared" si="3"/>
        <v>0</v>
      </c>
    </row>
    <row r="83" spans="1:6" x14ac:dyDescent="0.25">
      <c r="A83" s="11">
        <v>0</v>
      </c>
      <c r="B83" s="11">
        <v>0</v>
      </c>
      <c r="C83" s="11">
        <v>0</v>
      </c>
      <c r="D83" s="11">
        <v>0</v>
      </c>
      <c r="E83">
        <f t="shared" si="2"/>
        <v>0</v>
      </c>
      <c r="F83">
        <f t="shared" si="3"/>
        <v>0</v>
      </c>
    </row>
    <row r="84" spans="1:6" x14ac:dyDescent="0.25">
      <c r="A84" s="11">
        <v>0.16666666666666666</v>
      </c>
      <c r="B84" s="11">
        <v>0.33333333333333331</v>
      </c>
      <c r="C84" s="11">
        <v>0.33333333333333331</v>
      </c>
      <c r="D84" s="11">
        <v>0.66666666666666663</v>
      </c>
      <c r="E84">
        <f t="shared" si="2"/>
        <v>0.375</v>
      </c>
      <c r="F84">
        <f t="shared" si="3"/>
        <v>0.66666666666666663</v>
      </c>
    </row>
    <row r="85" spans="1:6" x14ac:dyDescent="0.25">
      <c r="A85" s="11">
        <v>0</v>
      </c>
      <c r="B85" s="11">
        <v>0</v>
      </c>
      <c r="C85" s="11">
        <v>0</v>
      </c>
      <c r="D85" s="11">
        <v>0</v>
      </c>
      <c r="E85">
        <f t="shared" si="2"/>
        <v>0</v>
      </c>
      <c r="F85">
        <f t="shared" si="3"/>
        <v>0</v>
      </c>
    </row>
    <row r="86" spans="1:6" x14ac:dyDescent="0.25">
      <c r="A86" s="11">
        <v>0</v>
      </c>
      <c r="B86" s="11">
        <v>0</v>
      </c>
      <c r="C86" s="11">
        <v>0.16666666666666666</v>
      </c>
      <c r="D86" s="11">
        <v>0.16666666666666666</v>
      </c>
      <c r="E86">
        <f t="shared" si="2"/>
        <v>8.3333333333333329E-2</v>
      </c>
      <c r="F86">
        <f t="shared" si="3"/>
        <v>0.16666666666666666</v>
      </c>
    </row>
    <row r="87" spans="1:6" x14ac:dyDescent="0.25">
      <c r="A87" s="11">
        <v>8.3333333333333329E-2</v>
      </c>
      <c r="B87" s="11">
        <v>0.33333333333333331</v>
      </c>
      <c r="C87" s="11">
        <v>4.1666666666666664E-2</v>
      </c>
      <c r="D87" s="11">
        <v>8.3333333333333329E-2</v>
      </c>
      <c r="E87">
        <f t="shared" si="2"/>
        <v>0.13541666666666666</v>
      </c>
      <c r="F87">
        <f t="shared" si="3"/>
        <v>0.33333333333333331</v>
      </c>
    </row>
    <row r="88" spans="1:6" x14ac:dyDescent="0.25">
      <c r="A88" s="11">
        <v>4.1666666666666664E-2</v>
      </c>
      <c r="B88" s="11">
        <v>8.3333333333333329E-2</v>
      </c>
      <c r="C88" s="11">
        <v>0</v>
      </c>
      <c r="D88" s="11">
        <v>0</v>
      </c>
      <c r="E88">
        <f t="shared" si="2"/>
        <v>3.125E-2</v>
      </c>
      <c r="F88">
        <f t="shared" si="3"/>
        <v>8.3333333333333329E-2</v>
      </c>
    </row>
    <row r="89" spans="1:6" x14ac:dyDescent="0.25">
      <c r="A89" s="11">
        <v>0</v>
      </c>
      <c r="B89" s="11">
        <v>4.1666666666666664E-2</v>
      </c>
      <c r="C89" s="11">
        <v>0</v>
      </c>
      <c r="D89" s="11">
        <v>0</v>
      </c>
      <c r="E89">
        <f t="shared" si="2"/>
        <v>1.0416666666666666E-2</v>
      </c>
      <c r="F89">
        <f t="shared" si="3"/>
        <v>4.1666666666666664E-2</v>
      </c>
    </row>
    <row r="90" spans="1:6" x14ac:dyDescent="0.25">
      <c r="A90" s="11">
        <v>2.0833333333333332E-2</v>
      </c>
      <c r="B90" s="11">
        <v>0.16666666666666666</v>
      </c>
      <c r="C90" s="11">
        <v>0</v>
      </c>
      <c r="D90" s="11">
        <v>0</v>
      </c>
      <c r="E90">
        <f t="shared" si="2"/>
        <v>4.6875E-2</v>
      </c>
      <c r="F90">
        <f t="shared" si="3"/>
        <v>0.16666666666666666</v>
      </c>
    </row>
    <row r="91" spans="1:6" x14ac:dyDescent="0.25">
      <c r="A91" s="11">
        <v>0</v>
      </c>
      <c r="B91" s="11">
        <v>4.1666666666666664E-2</v>
      </c>
      <c r="C91" s="11">
        <v>0</v>
      </c>
      <c r="D91" s="11">
        <v>0</v>
      </c>
      <c r="E91">
        <f t="shared" si="2"/>
        <v>1.0416666666666666E-2</v>
      </c>
      <c r="F91">
        <f t="shared" si="3"/>
        <v>4.1666666666666664E-2</v>
      </c>
    </row>
    <row r="92" spans="1:6" x14ac:dyDescent="0.25">
      <c r="A92" s="11">
        <v>0</v>
      </c>
      <c r="B92" s="11">
        <v>0</v>
      </c>
      <c r="C92" s="11">
        <v>0</v>
      </c>
      <c r="D92" s="11">
        <v>0</v>
      </c>
      <c r="E92">
        <f t="shared" si="2"/>
        <v>0</v>
      </c>
      <c r="F92">
        <f t="shared" si="3"/>
        <v>0</v>
      </c>
    </row>
    <row r="93" spans="1:6" x14ac:dyDescent="0.25">
      <c r="A93" s="11">
        <v>0</v>
      </c>
      <c r="B93" s="11">
        <v>4.1666666666666664E-2</v>
      </c>
      <c r="C93" s="11">
        <v>0</v>
      </c>
      <c r="D93" s="11">
        <v>4.1666666666666664E-2</v>
      </c>
      <c r="E93">
        <f t="shared" si="2"/>
        <v>2.0833333333333332E-2</v>
      </c>
      <c r="F93">
        <f t="shared" si="3"/>
        <v>4.1666666666666664E-2</v>
      </c>
    </row>
    <row r="94" spans="1:6" x14ac:dyDescent="0.25">
      <c r="A94" s="11">
        <v>0</v>
      </c>
      <c r="B94" s="11">
        <v>0</v>
      </c>
      <c r="C94" s="11">
        <v>0.16666666666666666</v>
      </c>
      <c r="D94" s="11">
        <v>0.33333333333333331</v>
      </c>
      <c r="E94">
        <f t="shared" si="2"/>
        <v>0.125</v>
      </c>
      <c r="F94">
        <f t="shared" si="3"/>
        <v>0.33333333333333331</v>
      </c>
    </row>
    <row r="95" spans="1:6" x14ac:dyDescent="0.25">
      <c r="A95" s="11">
        <v>0</v>
      </c>
      <c r="B95" s="11">
        <v>0</v>
      </c>
      <c r="C95" s="11">
        <v>0.125</v>
      </c>
      <c r="D95" s="11">
        <v>0.5</v>
      </c>
      <c r="E95">
        <f t="shared" si="2"/>
        <v>0.15625</v>
      </c>
      <c r="F95">
        <f t="shared" si="3"/>
        <v>0.5</v>
      </c>
    </row>
    <row r="96" spans="1:6" x14ac:dyDescent="0.25">
      <c r="A96" s="11">
        <v>0</v>
      </c>
      <c r="B96" s="11">
        <v>0</v>
      </c>
      <c r="C96" s="11">
        <v>0</v>
      </c>
      <c r="D96" s="11">
        <v>0.5</v>
      </c>
      <c r="E96">
        <f t="shared" si="2"/>
        <v>0.125</v>
      </c>
      <c r="F96">
        <f t="shared" si="3"/>
        <v>0.5</v>
      </c>
    </row>
    <row r="97" spans="1:6" x14ac:dyDescent="0.25">
      <c r="A97" s="11">
        <v>1</v>
      </c>
      <c r="B97" s="11">
        <v>0</v>
      </c>
      <c r="C97" s="11">
        <v>1</v>
      </c>
      <c r="D97" s="11">
        <v>0</v>
      </c>
      <c r="E97">
        <f t="shared" si="2"/>
        <v>0.5</v>
      </c>
      <c r="F97">
        <f t="shared" si="3"/>
        <v>1</v>
      </c>
    </row>
    <row r="98" spans="1:6" x14ac:dyDescent="0.25">
      <c r="A98" s="11">
        <v>0</v>
      </c>
      <c r="B98" s="11">
        <v>0</v>
      </c>
      <c r="C98" s="11">
        <v>0.5</v>
      </c>
      <c r="D98" s="11">
        <v>0.5</v>
      </c>
      <c r="E98">
        <f t="shared" si="2"/>
        <v>0.25</v>
      </c>
      <c r="F98">
        <f t="shared" si="3"/>
        <v>0.5</v>
      </c>
    </row>
    <row r="99" spans="1:6" x14ac:dyDescent="0.25">
      <c r="A99" s="11">
        <v>0</v>
      </c>
      <c r="B99" s="11">
        <v>0</v>
      </c>
      <c r="C99" s="11">
        <v>0</v>
      </c>
      <c r="D99" s="11">
        <v>0</v>
      </c>
      <c r="E99">
        <f t="shared" si="2"/>
        <v>0</v>
      </c>
      <c r="F99">
        <f t="shared" si="3"/>
        <v>0</v>
      </c>
    </row>
    <row r="100" spans="1:6" x14ac:dyDescent="0.25">
      <c r="A100" s="11">
        <v>0</v>
      </c>
      <c r="B100" s="11">
        <v>0.33333333333333331</v>
      </c>
      <c r="C100" s="20">
        <v>0.33333333333333331</v>
      </c>
      <c r="D100" s="11">
        <v>0.66666666666666663</v>
      </c>
      <c r="E100">
        <f t="shared" si="2"/>
        <v>0.33333333333333331</v>
      </c>
      <c r="F100">
        <f t="shared" si="3"/>
        <v>0.66666666666666663</v>
      </c>
    </row>
    <row r="101" spans="1:6" x14ac:dyDescent="0.25">
      <c r="A101" s="11">
        <v>0.25</v>
      </c>
      <c r="B101" s="11">
        <v>1</v>
      </c>
      <c r="C101" s="11">
        <v>0.66666666666666663</v>
      </c>
      <c r="D101" s="11">
        <v>2</v>
      </c>
      <c r="E101">
        <f t="shared" si="2"/>
        <v>0.97916666666666663</v>
      </c>
      <c r="F101">
        <f t="shared" si="3"/>
        <v>2</v>
      </c>
    </row>
    <row r="102" spans="1:6" x14ac:dyDescent="0.25">
      <c r="A102" s="11">
        <v>0</v>
      </c>
      <c r="B102" s="11">
        <v>0</v>
      </c>
      <c r="C102" s="11">
        <v>0.33333333333333331</v>
      </c>
      <c r="D102" s="11">
        <v>0.33333333333333331</v>
      </c>
      <c r="E102">
        <f t="shared" si="2"/>
        <v>0.16666666666666666</v>
      </c>
      <c r="F102">
        <f t="shared" si="3"/>
        <v>0.33333333333333331</v>
      </c>
    </row>
    <row r="103" spans="1:6" x14ac:dyDescent="0.25">
      <c r="A103" s="11">
        <v>0</v>
      </c>
      <c r="B103" s="11">
        <v>0</v>
      </c>
      <c r="C103" s="11">
        <v>0</v>
      </c>
      <c r="D103" s="11">
        <v>0</v>
      </c>
      <c r="E103">
        <f t="shared" si="2"/>
        <v>0</v>
      </c>
      <c r="F103">
        <f t="shared" si="3"/>
        <v>0</v>
      </c>
    </row>
    <row r="104" spans="1:6" x14ac:dyDescent="0.25">
      <c r="A104" s="11">
        <v>0</v>
      </c>
      <c r="B104" s="11">
        <v>0</v>
      </c>
      <c r="C104" s="11">
        <v>0.33333333333333331</v>
      </c>
      <c r="D104" s="11">
        <v>0.5</v>
      </c>
      <c r="E104">
        <f t="shared" si="2"/>
        <v>0.20833333333333331</v>
      </c>
      <c r="F104">
        <f t="shared" si="3"/>
        <v>0.5</v>
      </c>
    </row>
    <row r="105" spans="1:6" x14ac:dyDescent="0.25">
      <c r="A105" s="11">
        <v>0</v>
      </c>
      <c r="B105" s="11">
        <v>0</v>
      </c>
      <c r="C105" s="11">
        <v>0</v>
      </c>
      <c r="D105" s="11">
        <v>0</v>
      </c>
      <c r="E105">
        <f t="shared" si="2"/>
        <v>0</v>
      </c>
      <c r="F105">
        <f t="shared" si="3"/>
        <v>0</v>
      </c>
    </row>
    <row r="106" spans="1:6" x14ac:dyDescent="0.25">
      <c r="A106" s="11">
        <v>0</v>
      </c>
      <c r="B106" s="11">
        <v>0</v>
      </c>
      <c r="C106" s="11">
        <v>0</v>
      </c>
      <c r="D106" s="11">
        <v>0</v>
      </c>
      <c r="E106">
        <f t="shared" si="2"/>
        <v>0</v>
      </c>
      <c r="F106">
        <f t="shared" si="3"/>
        <v>0</v>
      </c>
    </row>
    <row r="107" spans="1:6" x14ac:dyDescent="0.25">
      <c r="A107" s="11">
        <v>0</v>
      </c>
      <c r="B107" s="11">
        <v>0</v>
      </c>
      <c r="C107" s="11">
        <v>0</v>
      </c>
      <c r="D107" s="11">
        <v>0</v>
      </c>
      <c r="E107">
        <f t="shared" si="2"/>
        <v>0</v>
      </c>
      <c r="F107">
        <f t="shared" si="3"/>
        <v>0</v>
      </c>
    </row>
    <row r="108" spans="1:6" x14ac:dyDescent="0.25">
      <c r="A108" s="11">
        <v>1</v>
      </c>
      <c r="B108" s="11">
        <v>1</v>
      </c>
      <c r="C108" s="11">
        <v>1</v>
      </c>
      <c r="D108" s="11">
        <v>1</v>
      </c>
      <c r="E108">
        <f t="shared" si="2"/>
        <v>1</v>
      </c>
      <c r="F108">
        <f t="shared" si="3"/>
        <v>1</v>
      </c>
    </row>
    <row r="109" spans="1:6" x14ac:dyDescent="0.25">
      <c r="A109" s="11">
        <v>0</v>
      </c>
      <c r="B109" s="11">
        <v>0</v>
      </c>
      <c r="C109" s="11">
        <v>8.3333333333333329E-2</v>
      </c>
      <c r="D109" s="11">
        <v>0.16666666666666666</v>
      </c>
      <c r="E109">
        <f t="shared" si="2"/>
        <v>6.25E-2</v>
      </c>
      <c r="F109">
        <f t="shared" si="3"/>
        <v>0.16666666666666666</v>
      </c>
    </row>
    <row r="110" spans="1:6" x14ac:dyDescent="0.25">
      <c r="A110" s="11">
        <v>0</v>
      </c>
      <c r="B110" s="11">
        <v>0</v>
      </c>
      <c r="C110" s="11">
        <v>0</v>
      </c>
      <c r="D110" s="11">
        <v>0</v>
      </c>
      <c r="E110">
        <f t="shared" si="2"/>
        <v>0</v>
      </c>
      <c r="F110">
        <f t="shared" si="3"/>
        <v>0</v>
      </c>
    </row>
    <row r="111" spans="1:6" x14ac:dyDescent="0.25">
      <c r="A111" s="11">
        <v>0</v>
      </c>
      <c r="B111" s="11">
        <v>0</v>
      </c>
      <c r="C111" s="11">
        <v>8.3333333333333329E-2</v>
      </c>
      <c r="D111" s="11">
        <v>8.3333333333333329E-2</v>
      </c>
      <c r="E111">
        <f t="shared" si="2"/>
        <v>4.1666666666666664E-2</v>
      </c>
      <c r="F111">
        <f t="shared" si="3"/>
        <v>8.3333333333333329E-2</v>
      </c>
    </row>
    <row r="112" spans="1:6" x14ac:dyDescent="0.25">
      <c r="A112"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17A3D5A0DB4F74683D903D98C126007" ma:contentTypeVersion="11" ma:contentTypeDescription="Create a new document." ma:contentTypeScope="" ma:versionID="f67eedbd173cb1f4de96cf8606778640">
  <xsd:schema xmlns:xsd="http://www.w3.org/2001/XMLSchema" xmlns:xs="http://www.w3.org/2001/XMLSchema" xmlns:p="http://schemas.microsoft.com/office/2006/metadata/properties" xmlns:ns2="88f4536f-52e6-4ec8-bf9f-a073af9e9df9" xmlns:ns3="03053d0f-8fc0-4d48-ba29-91587e1cb55a" targetNamespace="http://schemas.microsoft.com/office/2006/metadata/properties" ma:root="true" ma:fieldsID="a17a5d0f4d8731d5b43d8aa03ad4b2be" ns2:_="" ns3:_="">
    <xsd:import namespace="88f4536f-52e6-4ec8-bf9f-a073af9e9df9"/>
    <xsd:import namespace="03053d0f-8fc0-4d48-ba29-91587e1cb55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f4536f-52e6-4ec8-bf9f-a073af9e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3053d0f-8fc0-4d48-ba29-91587e1cb55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B7A074-D07C-4B15-BB4A-4FE9C536D681}">
  <ds:schemaRefs>
    <ds:schemaRef ds:uri="http://schemas.microsoft.com/sharepoint/v3/contenttype/forms"/>
  </ds:schemaRefs>
</ds:datastoreItem>
</file>

<file path=customXml/itemProps2.xml><?xml version="1.0" encoding="utf-8"?>
<ds:datastoreItem xmlns:ds="http://schemas.openxmlformats.org/officeDocument/2006/customXml" ds:itemID="{7CA53004-495C-41E0-861B-A1141DAC64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f4536f-52e6-4ec8-bf9f-a073af9e9df9"/>
    <ds:schemaRef ds:uri="03053d0f-8fc0-4d48-ba29-91587e1cb5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B0A8C5-A11A-416B-B133-6DDD4AF2B007}">
  <ds:schemaRefs>
    <ds:schemaRef ds:uri="http://schemas.microsoft.com/office/infopath/2007/PartnerControls"/>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purl.org/dc/dcmitype/"/>
    <ds:schemaRef ds:uri="88f4536f-52e6-4ec8-bf9f-a073af9e9df9"/>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for Javier</vt:lpstr>
      <vt:lpstr>Scores</vt:lpstr>
      <vt:lpstr>hazard score</vt:lpstr>
      <vt:lpstr>weighted score calc</vt:lpstr>
      <vt:lpstr>weighted score</vt:lpstr>
      <vt:lpstr>Summed_score</vt:lpstr>
      <vt:lpstr>score data R</vt:lpstr>
      <vt:lpstr>MaxVol</vt:lpstr>
      <vt:lpstr>rate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Fletcher</dc:creator>
  <cp:lastModifiedBy>Lauren Fletcher</cp:lastModifiedBy>
  <dcterms:created xsi:type="dcterms:W3CDTF">2018-04-23T22:49:16Z</dcterms:created>
  <dcterms:modified xsi:type="dcterms:W3CDTF">2020-09-07T01:59:59Z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0x010100F17A3D5A0DB4F74683D903D98C126007</vt:lpwstr>
  </property>
  <property fmtid="{D5CDD505-2E9C-101B-9397-08002B2CF9AE}" pid="3" name="AuthorIds_UIVersion_16384">
    <vt:lpwstr>13</vt:lpwstr>
  </property>
</Properties>
</file>