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a\Cawthron\Biosecurity Team - Pyura impacts experiment\Results\Data Analyis\"/>
    </mc:Choice>
  </mc:AlternateContent>
  <xr:revisionPtr revIDLastSave="0" documentId="114_{7767F6C6-7D01-4221-866F-2B4475B3B9C8}" xr6:coauthVersionLast="43" xr6:coauthVersionMax="43" xr10:uidLastSave="{00000000-0000-0000-0000-000000000000}"/>
  <bookViews>
    <workbookView xWindow="-120" yWindow="-120" windowWidth="29040" windowHeight="15840" activeTab="2" xr2:uid="{D75E6AE3-A634-453C-B475-A64329A18413}"/>
  </bookViews>
  <sheets>
    <sheet name="pyura_raw" sheetId="3" r:id="rId1"/>
    <sheet name="pyura_imgsummary" sheetId="4" r:id="rId2"/>
    <sheet name="pyura_%cover" sheetId="5" r:id="rId3"/>
    <sheet name="pyura" sheetId="6" r:id="rId4"/>
    <sheet name="pyura_archive" sheetId="7" r:id="rId5"/>
    <sheet name="Data Summar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8" l="1"/>
  <c r="B24" i="6"/>
  <c r="B70" i="8" s="1"/>
  <c r="B23" i="6"/>
  <c r="B69" i="8" s="1"/>
  <c r="B22" i="6"/>
  <c r="B68" i="8" s="1"/>
  <c r="B21" i="6"/>
  <c r="B67" i="8" s="1"/>
  <c r="B20" i="6"/>
  <c r="B66" i="8" s="1"/>
  <c r="B19" i="6"/>
  <c r="B65" i="8" s="1"/>
  <c r="B18" i="6"/>
  <c r="B64" i="8" s="1"/>
  <c r="B17" i="6"/>
  <c r="B63" i="8" s="1"/>
  <c r="B16" i="6"/>
  <c r="B62" i="8" s="1"/>
  <c r="B10" i="6"/>
  <c r="H49" i="6"/>
  <c r="B107" i="8" s="1"/>
  <c r="D107" i="8" s="1"/>
  <c r="H47" i="6"/>
  <c r="B105" i="8" s="1"/>
  <c r="H45" i="6"/>
  <c r="B103" i="8" s="1"/>
  <c r="H43" i="6"/>
  <c r="B101" i="8" s="1"/>
  <c r="H42" i="6"/>
  <c r="J42" i="6" s="1"/>
  <c r="H41" i="6"/>
  <c r="B99" i="8" s="1"/>
  <c r="H40" i="6"/>
  <c r="B98" i="8" s="1"/>
  <c r="H39" i="6"/>
  <c r="B97" i="8" s="1"/>
  <c r="H38" i="6"/>
  <c r="B96" i="8" s="1"/>
  <c r="D96" i="8" s="1"/>
  <c r="H36" i="6"/>
  <c r="K36" i="6" s="1"/>
  <c r="H35" i="6"/>
  <c r="B93" i="8" s="1"/>
  <c r="D93" i="8" s="1"/>
  <c r="H34" i="6"/>
  <c r="B92" i="8" s="1"/>
  <c r="H33" i="6"/>
  <c r="B91" i="8" s="1"/>
  <c r="H31" i="6"/>
  <c r="B89" i="8" s="1"/>
  <c r="H30" i="6"/>
  <c r="B88" i="8" s="1"/>
  <c r="D88" i="8" s="1"/>
  <c r="H29" i="6"/>
  <c r="B87" i="8" s="1"/>
  <c r="H28" i="6"/>
  <c r="B86" i="8" s="1"/>
  <c r="H27" i="6"/>
  <c r="B85" i="8" s="1"/>
  <c r="H25" i="6"/>
  <c r="B83" i="8" s="1"/>
  <c r="H23" i="6"/>
  <c r="B81" i="8" s="1"/>
  <c r="H22" i="6"/>
  <c r="B80" i="8" s="1"/>
  <c r="D80" i="8" s="1"/>
  <c r="H21" i="6"/>
  <c r="B79" i="8" s="1"/>
  <c r="H20" i="6"/>
  <c r="B78" i="8" s="1"/>
  <c r="H19" i="6"/>
  <c r="B77" i="8" s="1"/>
  <c r="H17" i="6"/>
  <c r="B75" i="8" s="1"/>
  <c r="D75" i="8" s="1"/>
  <c r="AX32" i="5"/>
  <c r="AQ32" i="5"/>
  <c r="AM32" i="5"/>
  <c r="AH32" i="5"/>
  <c r="AC32" i="5"/>
  <c r="W32" i="5"/>
  <c r="R32" i="5"/>
  <c r="K32" i="5"/>
  <c r="G32" i="5"/>
  <c r="O32" i="5"/>
  <c r="AT32" i="5" s="1"/>
  <c r="AX31" i="5"/>
  <c r="AV31" i="5"/>
  <c r="AR31" i="5"/>
  <c r="AQ31" i="5"/>
  <c r="AP31" i="5"/>
  <c r="AN31" i="5"/>
  <c r="AM31" i="5"/>
  <c r="AK31" i="5"/>
  <c r="AI31" i="5"/>
  <c r="AH31" i="5"/>
  <c r="AF31" i="5"/>
  <c r="AD31" i="5"/>
  <c r="AC31" i="5"/>
  <c r="AB31" i="5"/>
  <c r="X31" i="5"/>
  <c r="W31" i="5"/>
  <c r="V31" i="5"/>
  <c r="T31" i="5"/>
  <c r="R31" i="5"/>
  <c r="N31" i="5"/>
  <c r="L31" i="5"/>
  <c r="K31" i="5"/>
  <c r="J31" i="5"/>
  <c r="H31" i="5"/>
  <c r="G31" i="5"/>
  <c r="F31" i="5"/>
  <c r="O31" i="5"/>
  <c r="AT31" i="5" s="1"/>
  <c r="AX30" i="5"/>
  <c r="AM30" i="5"/>
  <c r="J30" i="5"/>
  <c r="O30" i="5"/>
  <c r="AX29" i="5"/>
  <c r="AV29" i="5"/>
  <c r="AR29" i="5"/>
  <c r="AP29" i="5"/>
  <c r="AO29" i="5"/>
  <c r="AK29" i="5"/>
  <c r="AJ29" i="5"/>
  <c r="AI29" i="5"/>
  <c r="AE29" i="5"/>
  <c r="AD29" i="5"/>
  <c r="AB29" i="5"/>
  <c r="X29" i="5"/>
  <c r="V29" i="5"/>
  <c r="U29" i="5"/>
  <c r="N29" i="5"/>
  <c r="M29" i="5"/>
  <c r="L29" i="5"/>
  <c r="I29" i="5"/>
  <c r="H29" i="5"/>
  <c r="F29" i="5"/>
  <c r="O29" i="5"/>
  <c r="AX28" i="5"/>
  <c r="AT28" i="5"/>
  <c r="AR28" i="5"/>
  <c r="AN28" i="5"/>
  <c r="AM28" i="5"/>
  <c r="AI28" i="5"/>
  <c r="AE28" i="5"/>
  <c r="AC28" i="5"/>
  <c r="Z28" i="5"/>
  <c r="U28" i="5"/>
  <c r="T28" i="5"/>
  <c r="R28" i="5"/>
  <c r="K28" i="5"/>
  <c r="I28" i="5"/>
  <c r="G28" i="5"/>
  <c r="O28" i="5"/>
  <c r="AX27" i="5"/>
  <c r="AV27" i="5"/>
  <c r="AR27" i="5"/>
  <c r="AQ27" i="5"/>
  <c r="AP27" i="5"/>
  <c r="AN27" i="5"/>
  <c r="AM27" i="5"/>
  <c r="AK27" i="5"/>
  <c r="AI27" i="5"/>
  <c r="AH27" i="5"/>
  <c r="AF27" i="5"/>
  <c r="AD27" i="5"/>
  <c r="AC27" i="5"/>
  <c r="AB27" i="5"/>
  <c r="X27" i="5"/>
  <c r="W27" i="5"/>
  <c r="V27" i="5"/>
  <c r="T27" i="5"/>
  <c r="R27" i="5"/>
  <c r="N27" i="5"/>
  <c r="L27" i="5"/>
  <c r="K27" i="5"/>
  <c r="J27" i="5"/>
  <c r="H27" i="5"/>
  <c r="G27" i="5"/>
  <c r="F27" i="5"/>
  <c r="O27" i="5"/>
  <c r="AT27" i="5" s="1"/>
  <c r="AX26" i="5"/>
  <c r="AV26" i="5"/>
  <c r="AQ26" i="5"/>
  <c r="AP26" i="5"/>
  <c r="AK26" i="5"/>
  <c r="AJ26" i="5"/>
  <c r="AH26" i="5"/>
  <c r="AC26" i="5"/>
  <c r="AB26" i="5"/>
  <c r="W26" i="5"/>
  <c r="U26" i="5"/>
  <c r="N26" i="5"/>
  <c r="M26" i="5"/>
  <c r="I26" i="5"/>
  <c r="H26" i="5"/>
  <c r="G26" i="5"/>
  <c r="O26" i="5"/>
  <c r="AX25" i="5"/>
  <c r="AV25" i="5"/>
  <c r="AR25" i="5"/>
  <c r="AQ25" i="5"/>
  <c r="AP25" i="5"/>
  <c r="AN25" i="5"/>
  <c r="AM25" i="5"/>
  <c r="AK25" i="5"/>
  <c r="AI25" i="5"/>
  <c r="AH25" i="5"/>
  <c r="AF25" i="5"/>
  <c r="AD25" i="5"/>
  <c r="AC25" i="5"/>
  <c r="AB25" i="5"/>
  <c r="X25" i="5"/>
  <c r="W25" i="5"/>
  <c r="V25" i="5"/>
  <c r="T25" i="5"/>
  <c r="R25" i="5"/>
  <c r="N25" i="5"/>
  <c r="L25" i="5"/>
  <c r="K25" i="5"/>
  <c r="J25" i="5"/>
  <c r="H25" i="5"/>
  <c r="G25" i="5"/>
  <c r="F25" i="5"/>
  <c r="O25" i="5"/>
  <c r="AT25" i="5" s="1"/>
  <c r="AX24" i="5"/>
  <c r="AT24" i="5"/>
  <c r="AK24" i="5"/>
  <c r="AB24" i="5"/>
  <c r="R24" i="5"/>
  <c r="I24" i="5"/>
  <c r="O24" i="5"/>
  <c r="AX23" i="5"/>
  <c r="AT23" i="5"/>
  <c r="AK23" i="5"/>
  <c r="AD23" i="5"/>
  <c r="T23" i="5"/>
  <c r="I23" i="5"/>
  <c r="O23" i="5"/>
  <c r="AX22" i="5"/>
  <c r="AT22" i="5"/>
  <c r="AJ22" i="5"/>
  <c r="AC22" i="5"/>
  <c r="T22" i="5"/>
  <c r="H22" i="5"/>
  <c r="O22" i="5"/>
  <c r="AX21" i="5"/>
  <c r="AV21" i="5"/>
  <c r="AR21" i="5"/>
  <c r="AQ21" i="5"/>
  <c r="AP21" i="5"/>
  <c r="AN21" i="5"/>
  <c r="AM21" i="5"/>
  <c r="AK21" i="5"/>
  <c r="AI21" i="5"/>
  <c r="AH21" i="5"/>
  <c r="AF21" i="5"/>
  <c r="AD21" i="5"/>
  <c r="AC21" i="5"/>
  <c r="AB21" i="5"/>
  <c r="X21" i="5"/>
  <c r="W21" i="5"/>
  <c r="V21" i="5"/>
  <c r="T21" i="5"/>
  <c r="R21" i="5"/>
  <c r="N21" i="5"/>
  <c r="L21" i="5"/>
  <c r="K21" i="5"/>
  <c r="J21" i="5"/>
  <c r="H21" i="5"/>
  <c r="G21" i="5"/>
  <c r="F21" i="5"/>
  <c r="O21" i="5"/>
  <c r="AT21" i="5" s="1"/>
  <c r="AX20" i="5"/>
  <c r="AT20" i="5"/>
  <c r="AQ20" i="5"/>
  <c r="AM20" i="5"/>
  <c r="AK20" i="5"/>
  <c r="AJ20" i="5"/>
  <c r="AE20" i="5"/>
  <c r="AC20" i="5"/>
  <c r="Z20" i="5"/>
  <c r="V20" i="5"/>
  <c r="R20" i="5"/>
  <c r="N20" i="5"/>
  <c r="J20" i="5"/>
  <c r="I20" i="5"/>
  <c r="G20" i="5"/>
  <c r="O20" i="5"/>
  <c r="AX19" i="5"/>
  <c r="AR19" i="5"/>
  <c r="AO19" i="5"/>
  <c r="AJ19" i="5"/>
  <c r="AE19" i="5"/>
  <c r="AB19" i="5"/>
  <c r="V19" i="5"/>
  <c r="N19" i="5"/>
  <c r="L19" i="5"/>
  <c r="I19" i="5"/>
  <c r="F19" i="5"/>
  <c r="O19" i="5"/>
  <c r="AP19" i="5" s="1"/>
  <c r="AX18" i="5"/>
  <c r="AR18" i="5"/>
  <c r="AQ18" i="5"/>
  <c r="AO18" i="5"/>
  <c r="AM18" i="5"/>
  <c r="AJ18" i="5"/>
  <c r="AI18" i="5"/>
  <c r="AE18" i="5"/>
  <c r="AD18" i="5"/>
  <c r="AC18" i="5"/>
  <c r="X18" i="5"/>
  <c r="W18" i="5"/>
  <c r="U18" i="5"/>
  <c r="R18" i="5"/>
  <c r="M18" i="5"/>
  <c r="L18" i="5"/>
  <c r="I18" i="5"/>
  <c r="H18" i="5"/>
  <c r="G18" i="5"/>
  <c r="O18" i="5"/>
  <c r="AX17" i="5"/>
  <c r="AV17" i="5"/>
  <c r="AR17" i="5"/>
  <c r="AQ17" i="5"/>
  <c r="AP17" i="5"/>
  <c r="AN17" i="5"/>
  <c r="AM17" i="5"/>
  <c r="AK17" i="5"/>
  <c r="AI17" i="5"/>
  <c r="AH17" i="5"/>
  <c r="AF17" i="5"/>
  <c r="AD17" i="5"/>
  <c r="AC17" i="5"/>
  <c r="AB17" i="5"/>
  <c r="X17" i="5"/>
  <c r="W17" i="5"/>
  <c r="V17" i="5"/>
  <c r="T17" i="5"/>
  <c r="R17" i="5"/>
  <c r="N17" i="5"/>
  <c r="L17" i="5"/>
  <c r="K17" i="5"/>
  <c r="J17" i="5"/>
  <c r="H17" i="5"/>
  <c r="G17" i="5"/>
  <c r="F17" i="5"/>
  <c r="O17" i="5"/>
  <c r="AT17" i="5" s="1"/>
  <c r="AX16" i="5"/>
  <c r="AV16" i="5"/>
  <c r="AQ16" i="5"/>
  <c r="AO16" i="5"/>
  <c r="AK16" i="5"/>
  <c r="AH16" i="5"/>
  <c r="AE16" i="5"/>
  <c r="AB16" i="5"/>
  <c r="W16" i="5"/>
  <c r="U16" i="5"/>
  <c r="N16" i="5"/>
  <c r="K16" i="5"/>
  <c r="I16" i="5"/>
  <c r="F16" i="5"/>
  <c r="O16" i="5"/>
  <c r="AP16" i="5" s="1"/>
  <c r="AX15" i="5"/>
  <c r="AP15" i="5"/>
  <c r="AJ15" i="5"/>
  <c r="AD15" i="5"/>
  <c r="V15" i="5"/>
  <c r="M15" i="5"/>
  <c r="H15" i="5"/>
  <c r="O15" i="5"/>
  <c r="AX14" i="5"/>
  <c r="AT14" i="5"/>
  <c r="AQ14" i="5"/>
  <c r="AN14" i="5"/>
  <c r="AJ14" i="5"/>
  <c r="AH14" i="5"/>
  <c r="AD14" i="5"/>
  <c r="Z14" i="5"/>
  <c r="W14" i="5"/>
  <c r="T14" i="5"/>
  <c r="N14" i="5"/>
  <c r="L14" i="5"/>
  <c r="J14" i="5"/>
  <c r="H14" i="5"/>
  <c r="F14" i="5"/>
  <c r="O14" i="5"/>
  <c r="AR14" i="5" s="1"/>
  <c r="AX13" i="5"/>
  <c r="AQ13" i="5"/>
  <c r="AM13" i="5"/>
  <c r="AH13" i="5"/>
  <c r="AC13" i="5"/>
  <c r="W13" i="5"/>
  <c r="R13" i="5"/>
  <c r="K13" i="5"/>
  <c r="G13" i="5"/>
  <c r="O13" i="5"/>
  <c r="AR13" i="5" s="1"/>
  <c r="AX12" i="5"/>
  <c r="AV12" i="5"/>
  <c r="AR12" i="5"/>
  <c r="AQ12" i="5"/>
  <c r="AP12" i="5"/>
  <c r="AN12" i="5"/>
  <c r="AM12" i="5"/>
  <c r="AK12" i="5"/>
  <c r="AI12" i="5"/>
  <c r="AH12" i="5"/>
  <c r="AF12" i="5"/>
  <c r="AD12" i="5"/>
  <c r="AC12" i="5"/>
  <c r="AB12" i="5"/>
  <c r="X12" i="5"/>
  <c r="W12" i="5"/>
  <c r="V12" i="5"/>
  <c r="T12" i="5"/>
  <c r="R12" i="5"/>
  <c r="N12" i="5"/>
  <c r="L12" i="5"/>
  <c r="K12" i="5"/>
  <c r="J12" i="5"/>
  <c r="H12" i="5"/>
  <c r="G12" i="5"/>
  <c r="F12" i="5"/>
  <c r="O12" i="5"/>
  <c r="AT12" i="5" s="1"/>
  <c r="AX11" i="5"/>
  <c r="O11" i="5"/>
  <c r="AM11" i="5" s="1"/>
  <c r="AX10" i="5"/>
  <c r="AV10" i="5"/>
  <c r="AR10" i="5"/>
  <c r="AP10" i="5"/>
  <c r="AN10" i="5"/>
  <c r="AK10" i="5"/>
  <c r="AI10" i="5"/>
  <c r="AF10" i="5"/>
  <c r="AD10" i="5"/>
  <c r="AB10" i="5"/>
  <c r="X10" i="5"/>
  <c r="V10" i="5"/>
  <c r="T10" i="5"/>
  <c r="N10" i="5"/>
  <c r="L10" i="5"/>
  <c r="J10" i="5"/>
  <c r="H10" i="5"/>
  <c r="F10" i="5"/>
  <c r="O10" i="5"/>
  <c r="AT10" i="5" s="1"/>
  <c r="AX9" i="5"/>
  <c r="AO9" i="5"/>
  <c r="AM9" i="5"/>
  <c r="AE9" i="5"/>
  <c r="AC9" i="5"/>
  <c r="U9" i="5"/>
  <c r="R9" i="5"/>
  <c r="I9" i="5"/>
  <c r="G9" i="5"/>
  <c r="O9" i="5"/>
  <c r="AX8" i="5"/>
  <c r="AV8" i="5"/>
  <c r="AR8" i="5"/>
  <c r="AQ8" i="5"/>
  <c r="AP8" i="5"/>
  <c r="AN8" i="5"/>
  <c r="AM8" i="5"/>
  <c r="AK8" i="5"/>
  <c r="AI8" i="5"/>
  <c r="AH8" i="5"/>
  <c r="AF8" i="5"/>
  <c r="AD8" i="5"/>
  <c r="AC8" i="5"/>
  <c r="AB8" i="5"/>
  <c r="X8" i="5"/>
  <c r="W8" i="5"/>
  <c r="V8" i="5"/>
  <c r="T8" i="5"/>
  <c r="R8" i="5"/>
  <c r="N8" i="5"/>
  <c r="L8" i="5"/>
  <c r="K8" i="5"/>
  <c r="J8" i="5"/>
  <c r="H8" i="5"/>
  <c r="G8" i="5"/>
  <c r="F8" i="5"/>
  <c r="O8" i="5"/>
  <c r="AT8" i="5" s="1"/>
  <c r="AX7" i="5"/>
  <c r="AQ7" i="5"/>
  <c r="AO7" i="5"/>
  <c r="AM7" i="5"/>
  <c r="AH7" i="5"/>
  <c r="AE7" i="5"/>
  <c r="AC7" i="5"/>
  <c r="W7" i="5"/>
  <c r="U7" i="5"/>
  <c r="R7" i="5"/>
  <c r="K7" i="5"/>
  <c r="I7" i="5"/>
  <c r="G7" i="5"/>
  <c r="O7" i="5"/>
  <c r="AX6" i="5"/>
  <c r="AV6" i="5"/>
  <c r="AR6" i="5"/>
  <c r="AP6" i="5"/>
  <c r="AN6" i="5"/>
  <c r="AK6" i="5"/>
  <c r="AI6" i="5"/>
  <c r="AF6" i="5"/>
  <c r="AD6" i="5"/>
  <c r="AB6" i="5"/>
  <c r="X6" i="5"/>
  <c r="V6" i="5"/>
  <c r="T6" i="5"/>
  <c r="N6" i="5"/>
  <c r="L6" i="5"/>
  <c r="J6" i="5"/>
  <c r="H6" i="5"/>
  <c r="F6" i="5"/>
  <c r="O6" i="5"/>
  <c r="AT6" i="5" s="1"/>
  <c r="AX5" i="5"/>
  <c r="AR5" i="5"/>
  <c r="AM5" i="5"/>
  <c r="AE5" i="5"/>
  <c r="X5" i="5"/>
  <c r="R5" i="5"/>
  <c r="I5" i="5"/>
  <c r="O5" i="5"/>
  <c r="AQ5" i="5" s="1"/>
  <c r="AX4" i="5"/>
  <c r="AV4" i="5"/>
  <c r="AR4" i="5"/>
  <c r="AQ4" i="5"/>
  <c r="AP4" i="5"/>
  <c r="AN4" i="5"/>
  <c r="AM4" i="5"/>
  <c r="AK4" i="5"/>
  <c r="AI4" i="5"/>
  <c r="AH4" i="5"/>
  <c r="AF4" i="5"/>
  <c r="AD4" i="5"/>
  <c r="AC4" i="5"/>
  <c r="AB4" i="5"/>
  <c r="X4" i="5"/>
  <c r="W4" i="5"/>
  <c r="V4" i="5"/>
  <c r="T4" i="5"/>
  <c r="R4" i="5"/>
  <c r="N4" i="5"/>
  <c r="L4" i="5"/>
  <c r="K4" i="5"/>
  <c r="J4" i="5"/>
  <c r="H4" i="5"/>
  <c r="G4" i="5"/>
  <c r="F4" i="5"/>
  <c r="O4" i="5"/>
  <c r="AT4" i="5" s="1"/>
  <c r="AX3" i="5"/>
  <c r="AV3" i="5"/>
  <c r="AO3" i="5"/>
  <c r="AH3" i="5"/>
  <c r="AB3" i="5"/>
  <c r="U3" i="5"/>
  <c r="K3" i="5"/>
  <c r="F3" i="5"/>
  <c r="O3" i="5"/>
  <c r="B100" i="8" l="1"/>
  <c r="D100" i="8" s="1"/>
  <c r="E77" i="8"/>
  <c r="F77" i="8" s="1"/>
  <c r="D77" i="8"/>
  <c r="E87" i="8"/>
  <c r="F87" i="8" s="1"/>
  <c r="D87" i="8"/>
  <c r="E92" i="8"/>
  <c r="F92" i="8" s="1"/>
  <c r="D92" i="8"/>
  <c r="E97" i="8"/>
  <c r="F97" i="8" s="1"/>
  <c r="D97" i="8"/>
  <c r="E101" i="8"/>
  <c r="F101" i="8" s="1"/>
  <c r="D101" i="8"/>
  <c r="E65" i="8"/>
  <c r="F65" i="8" s="1"/>
  <c r="C65" i="8"/>
  <c r="D78" i="8"/>
  <c r="C78" i="8"/>
  <c r="E78" i="8"/>
  <c r="F78" i="8" s="1"/>
  <c r="D83" i="8"/>
  <c r="C83" i="8"/>
  <c r="E83" i="8"/>
  <c r="F83" i="8" s="1"/>
  <c r="D98" i="8"/>
  <c r="C98" i="8"/>
  <c r="E98" i="8"/>
  <c r="F98" i="8" s="1"/>
  <c r="D103" i="8"/>
  <c r="C103" i="8"/>
  <c r="E103" i="8"/>
  <c r="F103" i="8" s="1"/>
  <c r="E62" i="8"/>
  <c r="F62" i="8" s="1"/>
  <c r="D62" i="8"/>
  <c r="E66" i="8"/>
  <c r="F66" i="8" s="1"/>
  <c r="D66" i="8"/>
  <c r="C70" i="8"/>
  <c r="E70" i="8"/>
  <c r="F70" i="8" s="1"/>
  <c r="D70" i="8"/>
  <c r="C79" i="8"/>
  <c r="D79" i="8"/>
  <c r="E79" i="8"/>
  <c r="F79" i="8" s="1"/>
  <c r="C85" i="8"/>
  <c r="E85" i="8"/>
  <c r="F85" i="8" s="1"/>
  <c r="D85" i="8"/>
  <c r="C89" i="8"/>
  <c r="G89" i="8" s="1"/>
  <c r="D89" i="8"/>
  <c r="E89" i="8"/>
  <c r="F89" i="8" s="1"/>
  <c r="C99" i="8"/>
  <c r="E99" i="8"/>
  <c r="F99" i="8" s="1"/>
  <c r="D99" i="8"/>
  <c r="C105" i="8"/>
  <c r="D105" i="8"/>
  <c r="B71" i="8"/>
  <c r="C67" i="8"/>
  <c r="H99" i="8" s="1"/>
  <c r="E67" i="8"/>
  <c r="F67" i="8" s="1"/>
  <c r="E81" i="8"/>
  <c r="F81" i="8" s="1"/>
  <c r="D81" i="8"/>
  <c r="D86" i="8"/>
  <c r="C86" i="8"/>
  <c r="E86" i="8"/>
  <c r="F86" i="8" s="1"/>
  <c r="D91" i="8"/>
  <c r="E91" i="8"/>
  <c r="F91" i="8" s="1"/>
  <c r="C91" i="8"/>
  <c r="D64" i="8"/>
  <c r="D68" i="8"/>
  <c r="B94" i="8"/>
  <c r="D69" i="8"/>
  <c r="C63" i="8"/>
  <c r="D65" i="8"/>
  <c r="C80" i="8"/>
  <c r="C93" i="8"/>
  <c r="C100" i="8"/>
  <c r="C107" i="8"/>
  <c r="H107" i="8" s="1"/>
  <c r="D63" i="8"/>
  <c r="E69" i="8"/>
  <c r="F69" i="8" s="1"/>
  <c r="E75" i="8"/>
  <c r="F75" i="8" s="1"/>
  <c r="E88" i="8"/>
  <c r="F88" i="8" s="1"/>
  <c r="E96" i="8"/>
  <c r="F96" i="8" s="1"/>
  <c r="E63" i="8"/>
  <c r="F63" i="8" s="1"/>
  <c r="D67" i="8"/>
  <c r="C69" i="8"/>
  <c r="H105" i="8" s="1"/>
  <c r="H104" i="8" s="1"/>
  <c r="H69" i="8" s="1"/>
  <c r="C75" i="8"/>
  <c r="E80" i="8"/>
  <c r="F80" i="8" s="1"/>
  <c r="C88" i="8"/>
  <c r="E93" i="8"/>
  <c r="F93" i="8" s="1"/>
  <c r="C96" i="8"/>
  <c r="E100" i="8"/>
  <c r="F100" i="8" s="1"/>
  <c r="E107" i="8"/>
  <c r="F107" i="8" s="1"/>
  <c r="C62" i="8"/>
  <c r="E64" i="8"/>
  <c r="F64" i="8" s="1"/>
  <c r="C66" i="8"/>
  <c r="G91" i="8" s="1"/>
  <c r="E68" i="8"/>
  <c r="F68" i="8" s="1"/>
  <c r="C77" i="8"/>
  <c r="C81" i="8"/>
  <c r="C87" i="8"/>
  <c r="C92" i="8"/>
  <c r="C97" i="8"/>
  <c r="C101" i="8"/>
  <c r="E105" i="8"/>
  <c r="F105" i="8" s="1"/>
  <c r="C64" i="8"/>
  <c r="G83" i="8" s="1"/>
  <c r="G82" i="8" s="1"/>
  <c r="G64" i="8" s="1"/>
  <c r="C68" i="8"/>
  <c r="J17" i="6"/>
  <c r="D16" i="6" s="1"/>
  <c r="K27" i="6"/>
  <c r="K31" i="6"/>
  <c r="K40" i="6"/>
  <c r="K20" i="6"/>
  <c r="J38" i="6"/>
  <c r="K21" i="6"/>
  <c r="K47" i="6"/>
  <c r="E23" i="6" s="1"/>
  <c r="J22" i="6"/>
  <c r="J33" i="6"/>
  <c r="K35" i="6"/>
  <c r="J28" i="6"/>
  <c r="K41" i="6"/>
  <c r="K30" i="6"/>
  <c r="K25" i="6"/>
  <c r="E18" i="6" s="1"/>
  <c r="K45" i="6"/>
  <c r="E22" i="6" s="1"/>
  <c r="B25" i="6"/>
  <c r="J35" i="6"/>
  <c r="J40" i="6"/>
  <c r="J45" i="6"/>
  <c r="D22" i="6" s="1"/>
  <c r="I49" i="6"/>
  <c r="B56" i="8" s="1"/>
  <c r="J20" i="6"/>
  <c r="J25" i="6"/>
  <c r="D18" i="6" s="1"/>
  <c r="J30" i="6"/>
  <c r="K49" i="6"/>
  <c r="AR3" i="5"/>
  <c r="AN3" i="5"/>
  <c r="AI3" i="5"/>
  <c r="AD3" i="5"/>
  <c r="X3" i="5"/>
  <c r="T3" i="5"/>
  <c r="L3" i="5"/>
  <c r="H3" i="5"/>
  <c r="J3" i="5"/>
  <c r="R3" i="5"/>
  <c r="Z3" i="5"/>
  <c r="AF3" i="5"/>
  <c r="AM3" i="5"/>
  <c r="AT3" i="5"/>
  <c r="H5" i="5"/>
  <c r="M5" i="5"/>
  <c r="W5" i="5"/>
  <c r="AD5" i="5"/>
  <c r="AJ5" i="5"/>
  <c r="AR9" i="5"/>
  <c r="AN9" i="5"/>
  <c r="AI9" i="5"/>
  <c r="AD9" i="5"/>
  <c r="X9" i="5"/>
  <c r="T9" i="5"/>
  <c r="L9" i="5"/>
  <c r="H9" i="5"/>
  <c r="AV9" i="5"/>
  <c r="AP9" i="5"/>
  <c r="AK9" i="5"/>
  <c r="AF9" i="5"/>
  <c r="AB9" i="5"/>
  <c r="V9" i="5"/>
  <c r="N9" i="5"/>
  <c r="J9" i="5"/>
  <c r="F9" i="5"/>
  <c r="M9" i="5"/>
  <c r="Z9" i="5"/>
  <c r="AJ9" i="5"/>
  <c r="AT9" i="5"/>
  <c r="K11" i="5"/>
  <c r="W11" i="5"/>
  <c r="AH11" i="5"/>
  <c r="AT11" i="5"/>
  <c r="G11" i="5"/>
  <c r="R11" i="5"/>
  <c r="AC11" i="5"/>
  <c r="AV11" i="5"/>
  <c r="AP11" i="5"/>
  <c r="AK11" i="5"/>
  <c r="AF11" i="5"/>
  <c r="AB11" i="5"/>
  <c r="V11" i="5"/>
  <c r="N11" i="5"/>
  <c r="J11" i="5"/>
  <c r="F11" i="5"/>
  <c r="AR11" i="5"/>
  <c r="AN11" i="5"/>
  <c r="AI11" i="5"/>
  <c r="AD11" i="5"/>
  <c r="X11" i="5"/>
  <c r="T11" i="5"/>
  <c r="L11" i="5"/>
  <c r="H11" i="5"/>
  <c r="AQ11" i="5"/>
  <c r="M11" i="5"/>
  <c r="Z11" i="5"/>
  <c r="AJ11" i="5"/>
  <c r="G3" i="5"/>
  <c r="M3" i="5"/>
  <c r="V3" i="5"/>
  <c r="AC3" i="5"/>
  <c r="AJ3" i="5"/>
  <c r="AP3" i="5"/>
  <c r="AV5" i="5"/>
  <c r="AP5" i="5"/>
  <c r="AK5" i="5"/>
  <c r="AF5" i="5"/>
  <c r="AB5" i="5"/>
  <c r="V5" i="5"/>
  <c r="N5" i="5"/>
  <c r="J5" i="5"/>
  <c r="F5" i="5"/>
  <c r="K5" i="5"/>
  <c r="T5" i="5"/>
  <c r="Z5" i="5"/>
  <c r="AH5" i="5"/>
  <c r="AN5" i="5"/>
  <c r="AT5" i="5"/>
  <c r="I3" i="5"/>
  <c r="N3" i="5"/>
  <c r="W3" i="5"/>
  <c r="AE3" i="5"/>
  <c r="AK3" i="5"/>
  <c r="AQ3" i="5"/>
  <c r="G5" i="5"/>
  <c r="L5" i="5"/>
  <c r="U5" i="5"/>
  <c r="AC5" i="5"/>
  <c r="AI5" i="5"/>
  <c r="AO5" i="5"/>
  <c r="AV7" i="5"/>
  <c r="AP7" i="5"/>
  <c r="AK7" i="5"/>
  <c r="AF7" i="5"/>
  <c r="AB7" i="5"/>
  <c r="V7" i="5"/>
  <c r="N7" i="5"/>
  <c r="J7" i="5"/>
  <c r="F7" i="5"/>
  <c r="AR7" i="5"/>
  <c r="AN7" i="5"/>
  <c r="AI7" i="5"/>
  <c r="AD7" i="5"/>
  <c r="X7" i="5"/>
  <c r="T7" i="5"/>
  <c r="L7" i="5"/>
  <c r="H7" i="5"/>
  <c r="M7" i="5"/>
  <c r="Z7" i="5"/>
  <c r="AJ7" i="5"/>
  <c r="AT7" i="5"/>
  <c r="K9" i="5"/>
  <c r="W9" i="5"/>
  <c r="AH9" i="5"/>
  <c r="AQ9" i="5"/>
  <c r="I11" i="5"/>
  <c r="U11" i="5"/>
  <c r="AE11" i="5"/>
  <c r="AO11" i="5"/>
  <c r="I13" i="5"/>
  <c r="M13" i="5"/>
  <c r="U13" i="5"/>
  <c r="Z13" i="5"/>
  <c r="AE13" i="5"/>
  <c r="AJ13" i="5"/>
  <c r="AO13" i="5"/>
  <c r="AT13" i="5"/>
  <c r="AQ15" i="5"/>
  <c r="AM15" i="5"/>
  <c r="AH15" i="5"/>
  <c r="AC15" i="5"/>
  <c r="W15" i="5"/>
  <c r="R15" i="5"/>
  <c r="K15" i="5"/>
  <c r="G15" i="5"/>
  <c r="J15" i="5"/>
  <c r="T15" i="5"/>
  <c r="Z15" i="5"/>
  <c r="AF15" i="5"/>
  <c r="AN15" i="5"/>
  <c r="AT15" i="5"/>
  <c r="AV22" i="5"/>
  <c r="AP22" i="5"/>
  <c r="AK22" i="5"/>
  <c r="AF22" i="5"/>
  <c r="AB22" i="5"/>
  <c r="V22" i="5"/>
  <c r="N22" i="5"/>
  <c r="J22" i="5"/>
  <c r="F22" i="5"/>
  <c r="AR22" i="5"/>
  <c r="AM22" i="5"/>
  <c r="AE22" i="5"/>
  <c r="X22" i="5"/>
  <c r="R22" i="5"/>
  <c r="I22" i="5"/>
  <c r="L22" i="5"/>
  <c r="W22" i="5"/>
  <c r="AH22" i="5"/>
  <c r="AO22" i="5"/>
  <c r="AQ23" i="5"/>
  <c r="AM23" i="5"/>
  <c r="AH23" i="5"/>
  <c r="AC23" i="5"/>
  <c r="W23" i="5"/>
  <c r="R23" i="5"/>
  <c r="K23" i="5"/>
  <c r="G23" i="5"/>
  <c r="AV23" i="5"/>
  <c r="AO23" i="5"/>
  <c r="AI23" i="5"/>
  <c r="AB23" i="5"/>
  <c r="U23" i="5"/>
  <c r="L23" i="5"/>
  <c r="F23" i="5"/>
  <c r="M23" i="5"/>
  <c r="X23" i="5"/>
  <c r="AF23" i="5"/>
  <c r="AP23" i="5"/>
  <c r="AR24" i="5"/>
  <c r="AN24" i="5"/>
  <c r="AI24" i="5"/>
  <c r="AD24" i="5"/>
  <c r="X24" i="5"/>
  <c r="T24" i="5"/>
  <c r="L24" i="5"/>
  <c r="H24" i="5"/>
  <c r="AP24" i="5"/>
  <c r="AJ24" i="5"/>
  <c r="AC24" i="5"/>
  <c r="V24" i="5"/>
  <c r="M24" i="5"/>
  <c r="G24" i="5"/>
  <c r="K24" i="5"/>
  <c r="W24" i="5"/>
  <c r="AF24" i="5"/>
  <c r="AO24" i="5"/>
  <c r="I4" i="5"/>
  <c r="M4" i="5"/>
  <c r="U4" i="5"/>
  <c r="Z4" i="5"/>
  <c r="AE4" i="5"/>
  <c r="AJ4" i="5"/>
  <c r="AO4" i="5"/>
  <c r="G6" i="5"/>
  <c r="K6" i="5"/>
  <c r="R6" i="5"/>
  <c r="W6" i="5"/>
  <c r="AC6" i="5"/>
  <c r="AH6" i="5"/>
  <c r="AM6" i="5"/>
  <c r="AQ6" i="5"/>
  <c r="I8" i="5"/>
  <c r="M8" i="5"/>
  <c r="U8" i="5"/>
  <c r="Z8" i="5"/>
  <c r="AE8" i="5"/>
  <c r="AJ8" i="5"/>
  <c r="AO8" i="5"/>
  <c r="G10" i="5"/>
  <c r="K10" i="5"/>
  <c r="R10" i="5"/>
  <c r="W10" i="5"/>
  <c r="AC10" i="5"/>
  <c r="AH10" i="5"/>
  <c r="AM10" i="5"/>
  <c r="AQ10" i="5"/>
  <c r="I12" i="5"/>
  <c r="M12" i="5"/>
  <c r="U12" i="5"/>
  <c r="Z12" i="5"/>
  <c r="AE12" i="5"/>
  <c r="AJ12" i="5"/>
  <c r="AO12" i="5"/>
  <c r="F13" i="5"/>
  <c r="J13" i="5"/>
  <c r="N13" i="5"/>
  <c r="V13" i="5"/>
  <c r="AB13" i="5"/>
  <c r="AF13" i="5"/>
  <c r="AK13" i="5"/>
  <c r="AP13" i="5"/>
  <c r="AV13" i="5"/>
  <c r="G14" i="5"/>
  <c r="K14" i="5"/>
  <c r="R14" i="5"/>
  <c r="X14" i="5"/>
  <c r="AE14" i="5"/>
  <c r="AM14" i="5"/>
  <c r="F15" i="5"/>
  <c r="L15" i="5"/>
  <c r="U15" i="5"/>
  <c r="AB15" i="5"/>
  <c r="AI15" i="5"/>
  <c r="AO15" i="5"/>
  <c r="AV15" i="5"/>
  <c r="G16" i="5"/>
  <c r="M16" i="5"/>
  <c r="V16" i="5"/>
  <c r="AC16" i="5"/>
  <c r="AJ16" i="5"/>
  <c r="AV18" i="5"/>
  <c r="AP18" i="5"/>
  <c r="AK18" i="5"/>
  <c r="AF18" i="5"/>
  <c r="AB18" i="5"/>
  <c r="V18" i="5"/>
  <c r="N18" i="5"/>
  <c r="J18" i="5"/>
  <c r="F18" i="5"/>
  <c r="K18" i="5"/>
  <c r="T18" i="5"/>
  <c r="Z18" i="5"/>
  <c r="AH18" i="5"/>
  <c r="AN18" i="5"/>
  <c r="AT18" i="5"/>
  <c r="H19" i="5"/>
  <c r="M19" i="5"/>
  <c r="X19" i="5"/>
  <c r="AI19" i="5"/>
  <c r="AR20" i="5"/>
  <c r="AN20" i="5"/>
  <c r="AI20" i="5"/>
  <c r="AD20" i="5"/>
  <c r="X20" i="5"/>
  <c r="T20" i="5"/>
  <c r="L20" i="5"/>
  <c r="H20" i="5"/>
  <c r="AV20" i="5"/>
  <c r="AO20" i="5"/>
  <c r="AH20" i="5"/>
  <c r="AB20" i="5"/>
  <c r="U20" i="5"/>
  <c r="K20" i="5"/>
  <c r="F20" i="5"/>
  <c r="M20" i="5"/>
  <c r="W20" i="5"/>
  <c r="AF20" i="5"/>
  <c r="AP20" i="5"/>
  <c r="G22" i="5"/>
  <c r="M22" i="5"/>
  <c r="Z22" i="5"/>
  <c r="AI22" i="5"/>
  <c r="AQ22" i="5"/>
  <c r="H23" i="5"/>
  <c r="N23" i="5"/>
  <c r="Z23" i="5"/>
  <c r="AJ23" i="5"/>
  <c r="AR23" i="5"/>
  <c r="F24" i="5"/>
  <c r="N24" i="5"/>
  <c r="Z24" i="5"/>
  <c r="AH24" i="5"/>
  <c r="AQ24" i="5"/>
  <c r="I6" i="5"/>
  <c r="M6" i="5"/>
  <c r="U6" i="5"/>
  <c r="Z6" i="5"/>
  <c r="AE6" i="5"/>
  <c r="AJ6" i="5"/>
  <c r="AO6" i="5"/>
  <c r="I10" i="5"/>
  <c r="M10" i="5"/>
  <c r="U10" i="5"/>
  <c r="Z10" i="5"/>
  <c r="AE10" i="5"/>
  <c r="AJ10" i="5"/>
  <c r="AO10" i="5"/>
  <c r="H13" i="5"/>
  <c r="L13" i="5"/>
  <c r="T13" i="5"/>
  <c r="X13" i="5"/>
  <c r="AD13" i="5"/>
  <c r="AI13" i="5"/>
  <c r="AN13" i="5"/>
  <c r="AV14" i="5"/>
  <c r="AP14" i="5"/>
  <c r="AK14" i="5"/>
  <c r="AF14" i="5"/>
  <c r="AB14" i="5"/>
  <c r="V14" i="5"/>
  <c r="I14" i="5"/>
  <c r="M14" i="5"/>
  <c r="U14" i="5"/>
  <c r="AC14" i="5"/>
  <c r="AI14" i="5"/>
  <c r="AO14" i="5"/>
  <c r="I15" i="5"/>
  <c r="N15" i="5"/>
  <c r="X15" i="5"/>
  <c r="AE15" i="5"/>
  <c r="AK15" i="5"/>
  <c r="AR15" i="5"/>
  <c r="AR16" i="5"/>
  <c r="AN16" i="5"/>
  <c r="AI16" i="5"/>
  <c r="AD16" i="5"/>
  <c r="X16" i="5"/>
  <c r="T16" i="5"/>
  <c r="L16" i="5"/>
  <c r="H16" i="5"/>
  <c r="J16" i="5"/>
  <c r="R16" i="5"/>
  <c r="Z16" i="5"/>
  <c r="AF16" i="5"/>
  <c r="AM16" i="5"/>
  <c r="AT16" i="5"/>
  <c r="AQ19" i="5"/>
  <c r="AM19" i="5"/>
  <c r="AH19" i="5"/>
  <c r="AC19" i="5"/>
  <c r="W19" i="5"/>
  <c r="R19" i="5"/>
  <c r="AT19" i="5"/>
  <c r="AN19" i="5"/>
  <c r="AF19" i="5"/>
  <c r="Z19" i="5"/>
  <c r="T19" i="5"/>
  <c r="K19" i="5"/>
  <c r="G19" i="5"/>
  <c r="J19" i="5"/>
  <c r="U19" i="5"/>
  <c r="AD19" i="5"/>
  <c r="AK19" i="5"/>
  <c r="AV19" i="5"/>
  <c r="K22" i="5"/>
  <c r="U22" i="5"/>
  <c r="AD22" i="5"/>
  <c r="AN22" i="5"/>
  <c r="J23" i="5"/>
  <c r="V23" i="5"/>
  <c r="AE23" i="5"/>
  <c r="AN23" i="5"/>
  <c r="J24" i="5"/>
  <c r="U24" i="5"/>
  <c r="AE24" i="5"/>
  <c r="AM24" i="5"/>
  <c r="AV24" i="5"/>
  <c r="AR30" i="5"/>
  <c r="AN30" i="5"/>
  <c r="AI30" i="5"/>
  <c r="AD30" i="5"/>
  <c r="X30" i="5"/>
  <c r="T30" i="5"/>
  <c r="L30" i="5"/>
  <c r="H30" i="5"/>
  <c r="AQ30" i="5"/>
  <c r="AK30" i="5"/>
  <c r="AE30" i="5"/>
  <c r="W30" i="5"/>
  <c r="N30" i="5"/>
  <c r="I30" i="5"/>
  <c r="AP30" i="5"/>
  <c r="AJ30" i="5"/>
  <c r="AC30" i="5"/>
  <c r="V30" i="5"/>
  <c r="M30" i="5"/>
  <c r="G30" i="5"/>
  <c r="AV30" i="5"/>
  <c r="AO30" i="5"/>
  <c r="AH30" i="5"/>
  <c r="AB30" i="5"/>
  <c r="U30" i="5"/>
  <c r="K30" i="5"/>
  <c r="F30" i="5"/>
  <c r="AF30" i="5"/>
  <c r="R30" i="5"/>
  <c r="AT30" i="5"/>
  <c r="I17" i="5"/>
  <c r="M17" i="5"/>
  <c r="U17" i="5"/>
  <c r="Z17" i="5"/>
  <c r="AE17" i="5"/>
  <c r="AJ17" i="5"/>
  <c r="AO17" i="5"/>
  <c r="AR26" i="5"/>
  <c r="AN26" i="5"/>
  <c r="AI26" i="5"/>
  <c r="AD26" i="5"/>
  <c r="X26" i="5"/>
  <c r="T26" i="5"/>
  <c r="L26" i="5"/>
  <c r="AT26" i="5"/>
  <c r="AM26" i="5"/>
  <c r="AF26" i="5"/>
  <c r="Z26" i="5"/>
  <c r="R26" i="5"/>
  <c r="J26" i="5"/>
  <c r="F26" i="5"/>
  <c r="K26" i="5"/>
  <c r="V26" i="5"/>
  <c r="AE26" i="5"/>
  <c r="AO26" i="5"/>
  <c r="AV28" i="5"/>
  <c r="AP28" i="5"/>
  <c r="AK28" i="5"/>
  <c r="AF28" i="5"/>
  <c r="AB28" i="5"/>
  <c r="V28" i="5"/>
  <c r="N28" i="5"/>
  <c r="J28" i="5"/>
  <c r="F28" i="5"/>
  <c r="AQ28" i="5"/>
  <c r="AJ28" i="5"/>
  <c r="AD28" i="5"/>
  <c r="W28" i="5"/>
  <c r="M28" i="5"/>
  <c r="H28" i="5"/>
  <c r="L28" i="5"/>
  <c r="X28" i="5"/>
  <c r="AH28" i="5"/>
  <c r="AO28" i="5"/>
  <c r="Z30" i="5"/>
  <c r="I21" i="5"/>
  <c r="M21" i="5"/>
  <c r="U21" i="5"/>
  <c r="Z21" i="5"/>
  <c r="AE21" i="5"/>
  <c r="AJ21" i="5"/>
  <c r="AO21" i="5"/>
  <c r="I25" i="5"/>
  <c r="M25" i="5"/>
  <c r="U25" i="5"/>
  <c r="Z25" i="5"/>
  <c r="AE25" i="5"/>
  <c r="AJ25" i="5"/>
  <c r="AO25" i="5"/>
  <c r="AQ29" i="5"/>
  <c r="AM29" i="5"/>
  <c r="AH29" i="5"/>
  <c r="AC29" i="5"/>
  <c r="W29" i="5"/>
  <c r="R29" i="5"/>
  <c r="K29" i="5"/>
  <c r="G29" i="5"/>
  <c r="J29" i="5"/>
  <c r="T29" i="5"/>
  <c r="Z29" i="5"/>
  <c r="AF29" i="5"/>
  <c r="AN29" i="5"/>
  <c r="AT29" i="5"/>
  <c r="K19" i="6"/>
  <c r="J19" i="6"/>
  <c r="K23" i="6"/>
  <c r="J23" i="6"/>
  <c r="K29" i="6"/>
  <c r="J29" i="6"/>
  <c r="K34" i="6"/>
  <c r="J34" i="6"/>
  <c r="K39" i="6"/>
  <c r="J39" i="6"/>
  <c r="K43" i="6"/>
  <c r="J43" i="6"/>
  <c r="I27" i="5"/>
  <c r="M27" i="5"/>
  <c r="U27" i="5"/>
  <c r="Z27" i="5"/>
  <c r="AE27" i="5"/>
  <c r="AJ27" i="5"/>
  <c r="AO27" i="5"/>
  <c r="I31" i="5"/>
  <c r="M31" i="5"/>
  <c r="U31" i="5"/>
  <c r="Z31" i="5"/>
  <c r="AE31" i="5"/>
  <c r="AJ31" i="5"/>
  <c r="AO31" i="5"/>
  <c r="F32" i="5"/>
  <c r="J32" i="5"/>
  <c r="N32" i="5"/>
  <c r="V32" i="5"/>
  <c r="AB32" i="5"/>
  <c r="AF32" i="5"/>
  <c r="AK32" i="5"/>
  <c r="AP32" i="5"/>
  <c r="AV32" i="5"/>
  <c r="K17" i="6"/>
  <c r="E16" i="6" s="1"/>
  <c r="J21" i="6"/>
  <c r="K22" i="6"/>
  <c r="J27" i="6"/>
  <c r="K28" i="6"/>
  <c r="J31" i="6"/>
  <c r="K33" i="6"/>
  <c r="J36" i="6"/>
  <c r="K38" i="6"/>
  <c r="J41" i="6"/>
  <c r="K42" i="6"/>
  <c r="J47" i="6"/>
  <c r="D23" i="6" s="1"/>
  <c r="H50" i="6"/>
  <c r="H32" i="5"/>
  <c r="L32" i="5"/>
  <c r="T32" i="5"/>
  <c r="X32" i="5"/>
  <c r="AD32" i="5"/>
  <c r="AI32" i="5"/>
  <c r="AN32" i="5"/>
  <c r="AR32" i="5"/>
  <c r="I32" i="5"/>
  <c r="M32" i="5"/>
  <c r="U32" i="5"/>
  <c r="Z32" i="5"/>
  <c r="AE32" i="5"/>
  <c r="AJ32" i="5"/>
  <c r="AO32" i="5"/>
  <c r="G105" i="8" l="1"/>
  <c r="G104" i="8" s="1"/>
  <c r="G69" i="8" s="1"/>
  <c r="G103" i="8"/>
  <c r="G102" i="8" s="1"/>
  <c r="G68" i="8" s="1"/>
  <c r="G99" i="8"/>
  <c r="G79" i="8"/>
  <c r="G98" i="8"/>
  <c r="G86" i="8"/>
  <c r="C94" i="8"/>
  <c r="E94" i="8"/>
  <c r="F94" i="8" s="1"/>
  <c r="D94" i="8"/>
  <c r="G85" i="8"/>
  <c r="H79" i="8"/>
  <c r="I17" i="6"/>
  <c r="B24" i="8" s="1"/>
  <c r="B9" i="8"/>
  <c r="E56" i="8"/>
  <c r="F56" i="8" s="1"/>
  <c r="D56" i="8"/>
  <c r="C24" i="6"/>
  <c r="B19" i="8" s="1"/>
  <c r="B8" i="8"/>
  <c r="H85" i="8"/>
  <c r="H91" i="8"/>
  <c r="H86" i="8"/>
  <c r="H98" i="8"/>
  <c r="H89" i="8"/>
  <c r="H83" i="8"/>
  <c r="H82" i="8" s="1"/>
  <c r="H64" i="8" s="1"/>
  <c r="G97" i="8"/>
  <c r="H97" i="8"/>
  <c r="G77" i="8"/>
  <c r="H77" i="8"/>
  <c r="G88" i="8"/>
  <c r="H88" i="8"/>
  <c r="H103" i="8"/>
  <c r="H102" i="8" s="1"/>
  <c r="H68" i="8" s="1"/>
  <c r="G80" i="8"/>
  <c r="H80" i="8"/>
  <c r="G92" i="8"/>
  <c r="H92" i="8"/>
  <c r="G87" i="8"/>
  <c r="H87" i="8"/>
  <c r="H78" i="8"/>
  <c r="G100" i="8"/>
  <c r="H100" i="8"/>
  <c r="C71" i="8"/>
  <c r="G75" i="8"/>
  <c r="G74" i="8" s="1"/>
  <c r="G62" i="8" s="1"/>
  <c r="H75" i="8"/>
  <c r="H74" i="8" s="1"/>
  <c r="H62" i="8" s="1"/>
  <c r="G101" i="8"/>
  <c r="H101" i="8"/>
  <c r="G81" i="8"/>
  <c r="H81" i="8"/>
  <c r="G96" i="8"/>
  <c r="H96" i="8"/>
  <c r="G78" i="8"/>
  <c r="G93" i="8"/>
  <c r="H93" i="8"/>
  <c r="E21" i="6"/>
  <c r="E19" i="6"/>
  <c r="D20" i="6"/>
  <c r="C17" i="6"/>
  <c r="B12" i="8" s="1"/>
  <c r="C20" i="6"/>
  <c r="B15" i="8" s="1"/>
  <c r="I28" i="6"/>
  <c r="B35" i="8" s="1"/>
  <c r="D19" i="6"/>
  <c r="C23" i="6"/>
  <c r="B18" i="8" s="1"/>
  <c r="I47" i="6"/>
  <c r="B54" i="8" s="1"/>
  <c r="I41" i="6"/>
  <c r="B48" i="8" s="1"/>
  <c r="I36" i="6"/>
  <c r="B43" i="8" s="1"/>
  <c r="I31" i="6"/>
  <c r="B38" i="8" s="1"/>
  <c r="I27" i="6"/>
  <c r="B34" i="8" s="1"/>
  <c r="I21" i="6"/>
  <c r="B28" i="8" s="1"/>
  <c r="C22" i="6"/>
  <c r="B17" i="8" s="1"/>
  <c r="I42" i="6"/>
  <c r="B49" i="8" s="1"/>
  <c r="I22" i="6"/>
  <c r="B29" i="8" s="1"/>
  <c r="E17" i="6"/>
  <c r="E20" i="6"/>
  <c r="C21" i="6"/>
  <c r="B16" i="8" s="1"/>
  <c r="I43" i="6"/>
  <c r="B50" i="8" s="1"/>
  <c r="I39" i="6"/>
  <c r="B46" i="8" s="1"/>
  <c r="I34" i="6"/>
  <c r="B41" i="8" s="1"/>
  <c r="I29" i="6"/>
  <c r="B36" i="8" s="1"/>
  <c r="I23" i="6"/>
  <c r="B30" i="8" s="1"/>
  <c r="I19" i="6"/>
  <c r="B26" i="8" s="1"/>
  <c r="C18" i="6"/>
  <c r="B13" i="8" s="1"/>
  <c r="C16" i="6"/>
  <c r="B11" i="8" s="1"/>
  <c r="I38" i="6"/>
  <c r="B45" i="8" s="1"/>
  <c r="I45" i="6"/>
  <c r="B52" i="8" s="1"/>
  <c r="I25" i="6"/>
  <c r="B32" i="8" s="1"/>
  <c r="I40" i="6"/>
  <c r="B47" i="8" s="1"/>
  <c r="I20" i="6"/>
  <c r="B27" i="8" s="1"/>
  <c r="I35" i="6"/>
  <c r="B42" i="8" s="1"/>
  <c r="I30" i="6"/>
  <c r="B37" i="8" s="1"/>
  <c r="C19" i="6"/>
  <c r="B14" i="8" s="1"/>
  <c r="D21" i="6"/>
  <c r="D17" i="6"/>
  <c r="I33" i="6"/>
  <c r="B40" i="8" s="1"/>
  <c r="H84" i="8" l="1"/>
  <c r="H65" i="8" s="1"/>
  <c r="E52" i="8"/>
  <c r="F52" i="8" s="1"/>
  <c r="D52" i="8"/>
  <c r="E46" i="8"/>
  <c r="F46" i="8" s="1"/>
  <c r="D46" i="8"/>
  <c r="E48" i="8"/>
  <c r="F48" i="8" s="1"/>
  <c r="D48" i="8"/>
  <c r="E27" i="8"/>
  <c r="F27" i="8" s="1"/>
  <c r="D27" i="8"/>
  <c r="E45" i="8"/>
  <c r="F45" i="8" s="1"/>
  <c r="D45" i="8"/>
  <c r="E30" i="8"/>
  <c r="F30" i="8" s="1"/>
  <c r="D30" i="8"/>
  <c r="E50" i="8"/>
  <c r="F50" i="8" s="1"/>
  <c r="D50" i="8"/>
  <c r="E29" i="8"/>
  <c r="F29" i="8" s="1"/>
  <c r="D29" i="8"/>
  <c r="E34" i="8"/>
  <c r="F34" i="8" s="1"/>
  <c r="D34" i="8"/>
  <c r="E54" i="8"/>
  <c r="F54" i="8" s="1"/>
  <c r="D54" i="8"/>
  <c r="D15" i="8"/>
  <c r="E15" i="8"/>
  <c r="F15" i="8" s="1"/>
  <c r="B113" i="8"/>
  <c r="B117" i="8"/>
  <c r="B118" i="8"/>
  <c r="B125" i="8"/>
  <c r="B129" i="8"/>
  <c r="B123" i="8"/>
  <c r="B130" i="8"/>
  <c r="B116" i="8"/>
  <c r="B128" i="8"/>
  <c r="B114" i="8"/>
  <c r="B115" i="8"/>
  <c r="B124" i="8"/>
  <c r="B127" i="8"/>
  <c r="B119" i="8"/>
  <c r="B120" i="8"/>
  <c r="B126" i="8"/>
  <c r="E42" i="8"/>
  <c r="F42" i="8" s="1"/>
  <c r="D42" i="8"/>
  <c r="E35" i="8"/>
  <c r="F35" i="8" s="1"/>
  <c r="D35" i="8"/>
  <c r="E47" i="8"/>
  <c r="F47" i="8" s="1"/>
  <c r="D47" i="8"/>
  <c r="E36" i="8"/>
  <c r="F36" i="8" s="1"/>
  <c r="D36" i="8"/>
  <c r="E49" i="8"/>
  <c r="F49" i="8" s="1"/>
  <c r="D49" i="8"/>
  <c r="E38" i="8"/>
  <c r="F38" i="8" s="1"/>
  <c r="D38" i="8"/>
  <c r="D18" i="8"/>
  <c r="E18" i="8"/>
  <c r="F18" i="8" s="1"/>
  <c r="D12" i="8"/>
  <c r="E12" i="8"/>
  <c r="F12" i="8" s="1"/>
  <c r="G95" i="8"/>
  <c r="G67" i="8" s="1"/>
  <c r="D19" i="8"/>
  <c r="E19" i="8"/>
  <c r="F19" i="8" s="1"/>
  <c r="E24" i="8"/>
  <c r="F24" i="8" s="1"/>
  <c r="D24" i="8"/>
  <c r="E26" i="8"/>
  <c r="F26" i="8" s="1"/>
  <c r="D26" i="8"/>
  <c r="E28" i="8"/>
  <c r="F28" i="8" s="1"/>
  <c r="D28" i="8"/>
  <c r="D14" i="8"/>
  <c r="E14" i="8"/>
  <c r="F14" i="8" s="1"/>
  <c r="D11" i="8"/>
  <c r="E11" i="8"/>
  <c r="F11" i="8" s="1"/>
  <c r="B20" i="8"/>
  <c r="D16" i="8"/>
  <c r="E16" i="8"/>
  <c r="F16" i="8" s="1"/>
  <c r="E40" i="8"/>
  <c r="F40" i="8" s="1"/>
  <c r="D40" i="8"/>
  <c r="E37" i="8"/>
  <c r="F37" i="8" s="1"/>
  <c r="D37" i="8"/>
  <c r="E32" i="8"/>
  <c r="F32" i="8" s="1"/>
  <c r="D32" i="8"/>
  <c r="D13" i="8"/>
  <c r="E13" i="8"/>
  <c r="F13" i="8" s="1"/>
  <c r="E41" i="8"/>
  <c r="F41" i="8" s="1"/>
  <c r="D41" i="8"/>
  <c r="D17" i="8"/>
  <c r="E17" i="8"/>
  <c r="F17" i="8" s="1"/>
  <c r="E43" i="8"/>
  <c r="F43" i="8" s="1"/>
  <c r="D43" i="8"/>
  <c r="G84" i="8"/>
  <c r="G65" i="8" s="1"/>
  <c r="G94" i="8"/>
  <c r="G90" i="8" s="1"/>
  <c r="G66" i="8" s="1"/>
  <c r="H94" i="8"/>
  <c r="H90" i="8" s="1"/>
  <c r="H66" i="8" s="1"/>
  <c r="G76" i="8"/>
  <c r="G63" i="8" s="1"/>
  <c r="H95" i="8"/>
  <c r="H67" i="8" s="1"/>
  <c r="H76" i="8"/>
  <c r="H63" i="8" s="1"/>
  <c r="I50" i="6"/>
  <c r="C25" i="6"/>
  <c r="B122" i="8" l="1"/>
  <c r="B112" i="8"/>
</calcChain>
</file>

<file path=xl/sharedStrings.xml><?xml version="1.0" encoding="utf-8"?>
<sst xmlns="http://schemas.openxmlformats.org/spreadsheetml/2006/main" count="34449" uniqueCount="514">
  <si>
    <t>Photo Name</t>
  </si>
  <si>
    <t>X</t>
  </si>
  <si>
    <t>Y</t>
  </si>
  <si>
    <t>s_pt1</t>
  </si>
  <si>
    <t>Sub-categories</t>
  </si>
  <si>
    <t>s_pt2</t>
  </si>
  <si>
    <t>s_pt3</t>
  </si>
  <si>
    <t>s_pt4</t>
  </si>
  <si>
    <t>s_pt5</t>
  </si>
  <si>
    <t>s_pt6</t>
  </si>
  <si>
    <t>s_pt7</t>
  </si>
  <si>
    <t>s_pt8</t>
  </si>
  <si>
    <t>s_pt9</t>
  </si>
  <si>
    <t>s_pt10</t>
  </si>
  <si>
    <t>s_pt11</t>
  </si>
  <si>
    <t>s_pt12</t>
  </si>
  <si>
    <t>s_pt13</t>
  </si>
  <si>
    <t>s_pt14</t>
  </si>
  <si>
    <t>s_pt15</t>
  </si>
  <si>
    <t>s_pt16</t>
  </si>
  <si>
    <t>s_pt17</t>
  </si>
  <si>
    <t>s_pt18</t>
  </si>
  <si>
    <t>s_pt19</t>
  </si>
  <si>
    <t>s_pt20</t>
  </si>
  <si>
    <t>s_pt21</t>
  </si>
  <si>
    <t>s_pt22</t>
  </si>
  <si>
    <t>s_pt23</t>
  </si>
  <si>
    <t>s_pt24</t>
  </si>
  <si>
    <t>s_pt25</t>
  </si>
  <si>
    <t>s_pt26</t>
  </si>
  <si>
    <t>s_pt27</t>
  </si>
  <si>
    <t>s_pt28</t>
  </si>
  <si>
    <t>s_pt29</t>
  </si>
  <si>
    <t>s_pt30</t>
  </si>
  <si>
    <t>s_pt31</t>
  </si>
  <si>
    <t>s_pt32</t>
  </si>
  <si>
    <t>s_pt33</t>
  </si>
  <si>
    <t>s_pt34</t>
  </si>
  <si>
    <t>s_pt35</t>
  </si>
  <si>
    <t>s_pt36</t>
  </si>
  <si>
    <t>s_pt37</t>
  </si>
  <si>
    <t>s_pt38</t>
  </si>
  <si>
    <t>s_pt39</t>
  </si>
  <si>
    <t>s_pt40</t>
  </si>
  <si>
    <t>s_pt41</t>
  </si>
  <si>
    <t>s_pt42</t>
  </si>
  <si>
    <t>s_pt43</t>
  </si>
  <si>
    <t>s_pt44</t>
  </si>
  <si>
    <t>s_pt45</t>
  </si>
  <si>
    <t>s_pt46</t>
  </si>
  <si>
    <t>s_pt47</t>
  </si>
  <si>
    <t>s_pt48</t>
  </si>
  <si>
    <t>s_pt49</t>
  </si>
  <si>
    <t>s_pt50</t>
  </si>
  <si>
    <t>m_pt1</t>
  </si>
  <si>
    <t>Major categories</t>
  </si>
  <si>
    <t>m_pt2</t>
  </si>
  <si>
    <t>m_pt3</t>
  </si>
  <si>
    <t>m_pt4</t>
  </si>
  <si>
    <t>m_pt5</t>
  </si>
  <si>
    <t>m_pt6</t>
  </si>
  <si>
    <t>m_pt7</t>
  </si>
  <si>
    <t>m_pt8</t>
  </si>
  <si>
    <t>m_pt9</t>
  </si>
  <si>
    <t>m_pt10</t>
  </si>
  <si>
    <t>m_pt11</t>
  </si>
  <si>
    <t>m_pt12</t>
  </si>
  <si>
    <t>m_pt13</t>
  </si>
  <si>
    <t>m_pt14</t>
  </si>
  <si>
    <t>m_pt15</t>
  </si>
  <si>
    <t>m_pt16</t>
  </si>
  <si>
    <t>m_pt17</t>
  </si>
  <si>
    <t>m_pt18</t>
  </si>
  <si>
    <t>m_pt19</t>
  </si>
  <si>
    <t>m_pt20</t>
  </si>
  <si>
    <t>m_pt21</t>
  </si>
  <si>
    <t>m_pt22</t>
  </si>
  <si>
    <t>m_pt23</t>
  </si>
  <si>
    <t>m_pt24</t>
  </si>
  <si>
    <t>m_pt25</t>
  </si>
  <si>
    <t>m_pt26</t>
  </si>
  <si>
    <t>m_pt27</t>
  </si>
  <si>
    <t>m_pt28</t>
  </si>
  <si>
    <t>m_pt29</t>
  </si>
  <si>
    <t>m_pt30</t>
  </si>
  <si>
    <t>m_pt31</t>
  </si>
  <si>
    <t>m_pt32</t>
  </si>
  <si>
    <t>m_pt33</t>
  </si>
  <si>
    <t>m_pt34</t>
  </si>
  <si>
    <t>m_pt35</t>
  </si>
  <si>
    <t>m_pt36</t>
  </si>
  <si>
    <t>m_pt37</t>
  </si>
  <si>
    <t>m_pt38</t>
  </si>
  <si>
    <t>m_pt39</t>
  </si>
  <si>
    <t>m_pt40</t>
  </si>
  <si>
    <t>m_pt41</t>
  </si>
  <si>
    <t>m_pt42</t>
  </si>
  <si>
    <t>m_pt43</t>
  </si>
  <si>
    <t>m_pt44</t>
  </si>
  <si>
    <t>m_pt45</t>
  </si>
  <si>
    <t>m_pt46</t>
  </si>
  <si>
    <t>m_pt47</t>
  </si>
  <si>
    <t>m_pt48</t>
  </si>
  <si>
    <t>m_pt49</t>
  </si>
  <si>
    <t>m_pt50</t>
  </si>
  <si>
    <t>n_pt1</t>
  </si>
  <si>
    <t>Notes</t>
  </si>
  <si>
    <t>n_pt2</t>
  </si>
  <si>
    <t>n_pt3</t>
  </si>
  <si>
    <t>n_pt4</t>
  </si>
  <si>
    <t>n_pt5</t>
  </si>
  <si>
    <t>n_pt6</t>
  </si>
  <si>
    <t>n_pt7</t>
  </si>
  <si>
    <t>n_pt8</t>
  </si>
  <si>
    <t>n_pt9</t>
  </si>
  <si>
    <t>n_pt10</t>
  </si>
  <si>
    <t>n_pt11</t>
  </si>
  <si>
    <t>n_pt12</t>
  </si>
  <si>
    <t>n_pt13</t>
  </si>
  <si>
    <t>n_pt14</t>
  </si>
  <si>
    <t>n_pt15</t>
  </si>
  <si>
    <t>n_pt16</t>
  </si>
  <si>
    <t>n_pt17</t>
  </si>
  <si>
    <t>n_pt18</t>
  </si>
  <si>
    <t>n_pt19</t>
  </si>
  <si>
    <t>n_pt20</t>
  </si>
  <si>
    <t>n_pt21</t>
  </si>
  <si>
    <t>n_pt22</t>
  </si>
  <si>
    <t>n_pt23</t>
  </si>
  <si>
    <t>n_pt24</t>
  </si>
  <si>
    <t>n_pt25</t>
  </si>
  <si>
    <t>n_pt26</t>
  </si>
  <si>
    <t>n_pt27</t>
  </si>
  <si>
    <t>n_pt28</t>
  </si>
  <si>
    <t>n_pt29</t>
  </si>
  <si>
    <t>n_pt30</t>
  </si>
  <si>
    <t>n_pt31</t>
  </si>
  <si>
    <t>n_pt32</t>
  </si>
  <si>
    <t>n_pt33</t>
  </si>
  <si>
    <t>n_pt34</t>
  </si>
  <si>
    <t>n_pt35</t>
  </si>
  <si>
    <t>n_pt36</t>
  </si>
  <si>
    <t>n_pt37</t>
  </si>
  <si>
    <t>n_pt38</t>
  </si>
  <si>
    <t>n_pt39</t>
  </si>
  <si>
    <t>n_pt40</t>
  </si>
  <si>
    <t>n_pt41</t>
  </si>
  <si>
    <t>n_pt42</t>
  </si>
  <si>
    <t>n_pt43</t>
  </si>
  <si>
    <t>n_pt44</t>
  </si>
  <si>
    <t>n_pt45</t>
  </si>
  <si>
    <t>n_pt46</t>
  </si>
  <si>
    <t>n_pt47</t>
  </si>
  <si>
    <t>n_pt48</t>
  </si>
  <si>
    <t>n_pt49</t>
  </si>
  <si>
    <t>n_pt50</t>
  </si>
  <si>
    <t>IMG_8581.JPG</t>
  </si>
  <si>
    <t>PYU</t>
  </si>
  <si>
    <t>ULV</t>
  </si>
  <si>
    <t>GS</t>
  </si>
  <si>
    <t>RALF</t>
  </si>
  <si>
    <t>BS</t>
  </si>
  <si>
    <t>SCY</t>
  </si>
  <si>
    <t>XEN</t>
  </si>
  <si>
    <t>MOL</t>
  </si>
  <si>
    <t>SAND</t>
  </si>
  <si>
    <t>OTHER</t>
  </si>
  <si>
    <t>GEL</t>
  </si>
  <si>
    <t>RS</t>
  </si>
  <si>
    <t>BARE</t>
  </si>
  <si>
    <t>PET</t>
  </si>
  <si>
    <t>IMG_8591.JPG</t>
  </si>
  <si>
    <t>CORA</t>
  </si>
  <si>
    <t>IMG_8638.JPG</t>
  </si>
  <si>
    <t>CEL</t>
  </si>
  <si>
    <t>HAU</t>
  </si>
  <si>
    <t>EPO</t>
  </si>
  <si>
    <t>BAR</t>
  </si>
  <si>
    <t>TWS</t>
  </si>
  <si>
    <t>PER</t>
  </si>
  <si>
    <t>IMG_8660.JPG</t>
  </si>
  <si>
    <t>IMG_8677.JPG</t>
  </si>
  <si>
    <t>ANE</t>
  </si>
  <si>
    <t>IMG_8617.JPG</t>
  </si>
  <si>
    <t>DIL</t>
  </si>
  <si>
    <t>IMG_8572.JPG</t>
  </si>
  <si>
    <t>IMG_8568.JPG</t>
  </si>
  <si>
    <t>IMG_8633.JPG</t>
  </si>
  <si>
    <t>IMG_8669.JPG</t>
  </si>
  <si>
    <t>IMG_8683.JPG</t>
  </si>
  <si>
    <t>IMG_8611.JPG</t>
  </si>
  <si>
    <t>IMG_8608.JPG</t>
  </si>
  <si>
    <t>IMG_8646.JPG</t>
  </si>
  <si>
    <t>IMG_8663.JPG</t>
  </si>
  <si>
    <t>SPI</t>
  </si>
  <si>
    <t>IMG_8753.JPG</t>
  </si>
  <si>
    <t>CCA</t>
  </si>
  <si>
    <t>IMG_8743.JPG</t>
  </si>
  <si>
    <t>SPL</t>
  </si>
  <si>
    <t>BOT</t>
  </si>
  <si>
    <t>IMG_8732.JPG</t>
  </si>
  <si>
    <t>IMG_8728.JPG</t>
  </si>
  <si>
    <t>IMG_8748.JPG</t>
  </si>
  <si>
    <t>BIOF</t>
  </si>
  <si>
    <t>IMG_8761.JPG</t>
  </si>
  <si>
    <t>IMG_8757.JPG</t>
  </si>
  <si>
    <t>IMG_8762.JPG</t>
  </si>
  <si>
    <t>IMG_8720.JPG</t>
  </si>
  <si>
    <t>COR</t>
  </si>
  <si>
    <t>C</t>
  </si>
  <si>
    <t>IMG_8716.JPG</t>
  </si>
  <si>
    <t>IMG_8772.JPG</t>
  </si>
  <si>
    <t>IMG_8766.JPG</t>
  </si>
  <si>
    <t>IMG_8737.JPG</t>
  </si>
  <si>
    <t>IMG_8740.JPG</t>
  </si>
  <si>
    <t>IMG_8725.JPG</t>
  </si>
  <si>
    <t>Major Categories (% of photo excluding TWS)</t>
  </si>
  <si>
    <t>Coral</t>
  </si>
  <si>
    <t>Mollusc</t>
  </si>
  <si>
    <t>Green Seaweed</t>
  </si>
  <si>
    <t>Brown Seaweed</t>
  </si>
  <si>
    <t>Red seaweed</t>
  </si>
  <si>
    <t>Other</t>
  </si>
  <si>
    <t>Pyura</t>
  </si>
  <si>
    <t>Barnacles</t>
  </si>
  <si>
    <t>Tape, wand, shadow</t>
  </si>
  <si>
    <t>Number of points classified in image</t>
  </si>
  <si>
    <t>Sub-Categories (% of photo excluding TWS)</t>
  </si>
  <si>
    <t>Coral (Cor)</t>
  </si>
  <si>
    <t>Cor</t>
  </si>
  <si>
    <t>Cellana_ornata (Cel)</t>
  </si>
  <si>
    <t>Cel</t>
  </si>
  <si>
    <t>Diloma _sp. (Dil)</t>
  </si>
  <si>
    <t>Dil</t>
  </si>
  <si>
    <t>Haustrum_scobina (Hau)</t>
  </si>
  <si>
    <t>Hau</t>
  </si>
  <si>
    <t>Perna (PER)</t>
  </si>
  <si>
    <t>Xenostrobus (Xen)</t>
  </si>
  <si>
    <t>Xen</t>
  </si>
  <si>
    <t>Ulva. (Ulv)</t>
  </si>
  <si>
    <t>Ulv</t>
  </si>
  <si>
    <t>Bostrychia_arbuscula (Bot)</t>
  </si>
  <si>
    <t>Bot</t>
  </si>
  <si>
    <t>Petalonia binghamiae (Pet)</t>
  </si>
  <si>
    <t>Pet</t>
  </si>
  <si>
    <t>Ralfsia (Ralf)</t>
  </si>
  <si>
    <t>Ralf</t>
  </si>
  <si>
    <t>Scytothamnus (Scy)</t>
  </si>
  <si>
    <t>Scy</t>
  </si>
  <si>
    <t>Splachnidium (Spl)</t>
  </si>
  <si>
    <t>Spl</t>
  </si>
  <si>
    <t>Corallina_sp (Cora)</t>
  </si>
  <si>
    <t>Cora</t>
  </si>
  <si>
    <t>Crustose_Coralline (CCA)</t>
  </si>
  <si>
    <t>Gelidium (Gel)</t>
  </si>
  <si>
    <t>Gel</t>
  </si>
  <si>
    <t>Red_filamentous (RFil)</t>
  </si>
  <si>
    <t>RFil</t>
  </si>
  <si>
    <t>Anemone (Ane)</t>
  </si>
  <si>
    <t>Ane</t>
  </si>
  <si>
    <t>Biofilm (Biof)</t>
  </si>
  <si>
    <t>Biof</t>
  </si>
  <si>
    <t>Spirobranchus (Spi)</t>
  </si>
  <si>
    <t>Spi</t>
  </si>
  <si>
    <t>bare_ space (Bare)</t>
  </si>
  <si>
    <t>Bare</t>
  </si>
  <si>
    <t>detri (Det)</t>
  </si>
  <si>
    <t>Det</t>
  </si>
  <si>
    <t>sand (Sand)</t>
  </si>
  <si>
    <t>Sand</t>
  </si>
  <si>
    <t>Pyura_doppel (Pyu)</t>
  </si>
  <si>
    <t>Pyu</t>
  </si>
  <si>
    <t>Epopella plicata (Epo)</t>
  </si>
  <si>
    <t>Epo</t>
  </si>
  <si>
    <t>tape, wand, shadow (TWS)</t>
  </si>
  <si>
    <t>NOTES (% of image)</t>
  </si>
  <si>
    <t>Project:</t>
  </si>
  <si>
    <t>Location:</t>
  </si>
  <si>
    <t>Lat:</t>
  </si>
  <si>
    <t>Long:</t>
  </si>
  <si>
    <t>Transect name/number:</t>
  </si>
  <si>
    <t>Tape Number:</t>
  </si>
  <si>
    <t>Date of Filming:</t>
  </si>
  <si>
    <t>Transect length:</t>
  </si>
  <si>
    <t>Random points/frame:</t>
  </si>
  <si>
    <t>Codefile:</t>
  </si>
  <si>
    <t>C:\Users\javiera\Cawthron\Biosecurity Team - Pyura impacts experiment\Results\image_analysis\taxa list.txt</t>
  </si>
  <si>
    <t>Number of frames:</t>
  </si>
  <si>
    <t>Frames start row:</t>
  </si>
  <si>
    <t>Frames end row:</t>
  </si>
  <si>
    <t>Number of data points:</t>
  </si>
  <si>
    <t>Analysis by:</t>
  </si>
  <si>
    <t>Date of Analysis:</t>
  </si>
  <si>
    <t>File/sheetname:</t>
  </si>
  <si>
    <t>CATEGORIES</t>
  </si>
  <si>
    <t># Points</t>
  </si>
  <si>
    <t>%</t>
  </si>
  <si>
    <t>SW Index</t>
  </si>
  <si>
    <t>Simpson (1-D)</t>
  </si>
  <si>
    <t>Total pts. minus (tape+wand+shadow):</t>
  </si>
  <si>
    <t>Raw Data</t>
  </si>
  <si>
    <t>Major Category</t>
  </si>
  <si>
    <t>Frame limits</t>
  </si>
  <si>
    <t>Frame image name</t>
  </si>
  <si>
    <t>CPC filename</t>
  </si>
  <si>
    <t>Institution</t>
  </si>
  <si>
    <t>Project</t>
  </si>
  <si>
    <t>Station</t>
  </si>
  <si>
    <t>Location</t>
  </si>
  <si>
    <t>Country</t>
  </si>
  <si>
    <t>Sitename</t>
  </si>
  <si>
    <t>Site ID</t>
  </si>
  <si>
    <t>Site Code</t>
  </si>
  <si>
    <t>Latitude</t>
  </si>
  <si>
    <t>Longtitude</t>
  </si>
  <si>
    <t>Easting</t>
  </si>
  <si>
    <t>Northing</t>
  </si>
  <si>
    <t>Projection</t>
  </si>
  <si>
    <t>Datum</t>
  </si>
  <si>
    <t>Transect</t>
  </si>
  <si>
    <t>Transect Direction</t>
  </si>
  <si>
    <t>Transect Length</t>
  </si>
  <si>
    <t>Depth</t>
  </si>
  <si>
    <t>Quad</t>
  </si>
  <si>
    <t>Habitat</t>
  </si>
  <si>
    <t>Water Quality</t>
  </si>
  <si>
    <t>Photo date</t>
  </si>
  <si>
    <t>Photo time</t>
  </si>
  <si>
    <t>Photographer</t>
  </si>
  <si>
    <t>Camera</t>
  </si>
  <si>
    <t>Lens</t>
  </si>
  <si>
    <t>Analysis date</t>
  </si>
  <si>
    <t>Analysis tech</t>
  </si>
  <si>
    <t>RESULTS SUMMARY CHART</t>
  </si>
  <si>
    <t>CORAL (C)</t>
  </si>
  <si>
    <t>MOLLUSC (MOL)</t>
  </si>
  <si>
    <t>GREEN SEAWEED (GS)</t>
  </si>
  <si>
    <t>BROWN SEAWEED (BS)</t>
  </si>
  <si>
    <t>RED SEAWEED (RS)</t>
  </si>
  <si>
    <t>OTHER (OTHER)</t>
  </si>
  <si>
    <t>PYURA (PYU)</t>
  </si>
  <si>
    <t>BARNACLES (BAR)</t>
  </si>
  <si>
    <t>TAPE, WAND, SHADOW (TWS)</t>
  </si>
  <si>
    <t>TOTALS</t>
  </si>
  <si>
    <t>NOTES (% of transect)</t>
  </si>
  <si>
    <t>NOTES (% of coral)</t>
  </si>
  <si>
    <t>K_H_C_1</t>
  </si>
  <si>
    <t>C:\Users\javiera\Desktop\Photos_Nov_18\IMG_8581.JPG</t>
  </si>
  <si>
    <t>C:\Users\javiera\Cawthron\Biosecurity Team - Pyura impacts experiment\Results\image_analysis\K_H_C_1.cpc</t>
  </si>
  <si>
    <t>*</t>
  </si>
  <si>
    <t>**</t>
  </si>
  <si>
    <t>Project Name</t>
  </si>
  <si>
    <t>Site Name</t>
  </si>
  <si>
    <t>Longitude</t>
  </si>
  <si>
    <t>Transect Dir.</t>
  </si>
  <si>
    <t>Water Qual.</t>
  </si>
  <si>
    <t>Image Date</t>
  </si>
  <si>
    <t>Image Time</t>
  </si>
  <si>
    <t>Analysis Date</t>
  </si>
  <si>
    <t>Analysis Tech.</t>
  </si>
  <si>
    <t>File Name</t>
  </si>
  <si>
    <t>Image Name</t>
  </si>
  <si>
    <t>Total Points</t>
  </si>
  <si>
    <t>Point #</t>
  </si>
  <si>
    <t>Class ID</t>
  </si>
  <si>
    <t>ID Name</t>
  </si>
  <si>
    <t>ID Code</t>
  </si>
  <si>
    <t>Subcategory</t>
  </si>
  <si>
    <t>Pyura_doppel</t>
  </si>
  <si>
    <t>Ulva.</t>
  </si>
  <si>
    <t>Ralfsia</t>
  </si>
  <si>
    <t>Scytothamnus</t>
  </si>
  <si>
    <t>Xenostrobus</t>
  </si>
  <si>
    <t>sand</t>
  </si>
  <si>
    <t>Gelidium</t>
  </si>
  <si>
    <t>bare_ space</t>
  </si>
  <si>
    <t>Petalonia binghamiae</t>
  </si>
  <si>
    <t>K_H_C_2</t>
  </si>
  <si>
    <t>C:\Users\javiera\Cawthron\Biosecurity Team - Pyura impacts experiment\Results\image_analysis\IMG_8591.JPG</t>
  </si>
  <si>
    <t>C:\Users\javiera\Cawthron\Biosecurity Team - Pyura impacts experiment\Results\image_analysis\K_H_C_2.cpc</t>
  </si>
  <si>
    <t>Corallina_sp</t>
  </si>
  <si>
    <t>K_H_C_3</t>
  </si>
  <si>
    <t>C:\Users\javiera\Cawthron\Biosecurity Team - Pyura impacts experiment\Results\image_analysis\IMG_8638.JPG</t>
  </si>
  <si>
    <t>C:\Users\javiera\Cawthron\Biosecurity Team - Pyura impacts experiment\Results\image_analysis\K_H_C_3.cpc</t>
  </si>
  <si>
    <t>Cellana_ornata</t>
  </si>
  <si>
    <t>Haustrum_scobina</t>
  </si>
  <si>
    <t>Epopella plicata</t>
  </si>
  <si>
    <t>tape, wand, shadow</t>
  </si>
  <si>
    <t>Perna</t>
  </si>
  <si>
    <t>K_H_C_4</t>
  </si>
  <si>
    <t>C:\Users\javiera\Cawthron\Biosecurity Team - Pyura impacts experiment\Results\image_analysis\IMG_8660.JPG</t>
  </si>
  <si>
    <t>C:\Users\javiera\Cawthron\Biosecurity Team - Pyura impacts experiment\Results\image_analysis\K_H_C_4.cpc</t>
  </si>
  <si>
    <t>K_H_C_5</t>
  </si>
  <si>
    <t>C:\Users\javiera\Cawthron\Biosecurity Team - Pyura impacts experiment\Results\image_analysis\IMG_8677.JPG</t>
  </si>
  <si>
    <t>C:\Users\javiera\Cawthron\Biosecurity Team - Pyura impacts experiment\Results\image_analysis\K_H_C_5.cpc</t>
  </si>
  <si>
    <t>Anemone</t>
  </si>
  <si>
    <t>K_L_C_1</t>
  </si>
  <si>
    <t>C:\Users\javiera\Cawthron\Biosecurity Team - Pyura impacts experiment\Results\image_analysis\IMG_8617.JPG</t>
  </si>
  <si>
    <t>C:\Users\javiera\Cawthron\Biosecurity Team - Pyura impacts experiment\Results\image_analysis\K_L_C_1.cpc</t>
  </si>
  <si>
    <t>Diloma _sp.</t>
  </si>
  <si>
    <t>K_L_C_2</t>
  </si>
  <si>
    <t>C:\Users\javiera\Cawthron\Biosecurity Team - Pyura impacts experiment\Results\image_analysis\IMG_8572.JPG</t>
  </si>
  <si>
    <t>C:\Users\javiera\Cawthron\Biosecurity Team - Pyura impacts experiment\Results\image_analysis\K_L_C_2.cpc</t>
  </si>
  <si>
    <t>K_L_C_3</t>
  </si>
  <si>
    <t>C:\Users\javiera\Cawthron\Biosecurity Team - Pyura impacts experiment\Results\image_analysis\IMG_8568.JPG</t>
  </si>
  <si>
    <t>C:\Users\javiera\Cawthron\Biosecurity Team - Pyura impacts experiment\Results\image_analysis\K_L_C_3.cpc</t>
  </si>
  <si>
    <t>K_L_C_4</t>
  </si>
  <si>
    <t>C:\Users\javiera\Cawthron\Biosecurity Team - Pyura impacts experiment\Results\image_analysis\IMG_8633.JPG</t>
  </si>
  <si>
    <t>C:\Users\javiera\Cawthron\Biosecurity Team - Pyura impacts experiment\Results\image_analysis\K_L_C_4.cpc</t>
  </si>
  <si>
    <t>K-L-C-5</t>
  </si>
  <si>
    <t>C:\Users\javiera\Desktop\pics_pyura\IMG_8669.JPG</t>
  </si>
  <si>
    <t>C:\Users\javiera\Cawthron\Biosecurity Team - Pyura impacts experiment\Results\image_analysis\K_L_C_5.cpc</t>
  </si>
  <si>
    <t>C:\Users\javiera\Cawthron\Biosecurity Team - Pyura impacts experiment\Results\image_analysis\IMG_8683.JPG</t>
  </si>
  <si>
    <t>C:\Users\javiera\Cawthron\Biosecurity Team - Pyura impacts experiment\Results\image_analysis\K_O_C_1.cpc</t>
  </si>
  <si>
    <t xml:space="preserve"> </t>
  </si>
  <si>
    <t>K_O_C_2</t>
  </si>
  <si>
    <t>C:\Users\javiera\Cawthron\Biosecurity Team - Pyura impacts experiment\Results\image_analysis\IMG_8611.JPG</t>
  </si>
  <si>
    <t>C:\Users\javiera\Cawthron\Biosecurity Team - Pyura impacts experiment\Results\image_analysis\K_O_C_2.cpc</t>
  </si>
  <si>
    <t>K_O_C_3</t>
  </si>
  <si>
    <t>C:\Users\javiera\Cawthron\Biosecurity Team - Pyura impacts experiment\Results\image_analysis\IMG_8608.JPG</t>
  </si>
  <si>
    <t>C:\Users\javiera\Cawthron\Biosecurity Team - Pyura impacts experiment\Results\image_analysis\K_O_C_3.cpc</t>
  </si>
  <si>
    <t>K_O_C_4</t>
  </si>
  <si>
    <t>C:\Users\javiera\Cawthron\Biosecurity Team - Pyura impacts experiment\Results\image_analysis\IMG_8646.JPG</t>
  </si>
  <si>
    <t>C:\Users\javiera\Cawthron\Biosecurity Team - Pyura impacts experiment\Results\image_analysis\K_O_C_4.cpc</t>
  </si>
  <si>
    <t>K_O_C_5</t>
  </si>
  <si>
    <t>C:\Users\javiera\Cawthron\Biosecurity Team - Pyura impacts experiment\Results\image_analysis\IMG_8663.JPG</t>
  </si>
  <si>
    <t>C:\Users\javiera\Cawthron\Biosecurity Team - Pyura impacts experiment\Results\image_analysis\K_O_C_5.cpc</t>
  </si>
  <si>
    <t>Spirobranchus</t>
  </si>
  <si>
    <t>C:\Users\javiera\Cawthron\Biosecurity Team - Pyura impacts experiment\Results\image_analysis\IMG_8753.JPG</t>
  </si>
  <si>
    <t>C:\Users\javiera\Cawthron\Biosecurity Team - Pyura impacts experiment\Results\image_analysis\S_H_C_1.cpc</t>
  </si>
  <si>
    <t>Crustose_Coralline</t>
  </si>
  <si>
    <t>C:\Users\javiera\Cawthron\Biosecurity Team - Pyura impacts experiment\Results\image_analysis\IMG_8743.JPG</t>
  </si>
  <si>
    <t>C:\Users\javiera\Cawthron\Biosecurity Team - Pyura impacts experiment\Results\image_analysis\S_H_C_2.cpc</t>
  </si>
  <si>
    <t>Splachnidium</t>
  </si>
  <si>
    <t>Bostrychia_arbuscula</t>
  </si>
  <si>
    <t>S_H_C_3</t>
  </si>
  <si>
    <t>C:\Users\javiera\Cawthron\Biosecurity Team - Pyura impacts experiment\Results\image_analysis\IMG_8732.JPG</t>
  </si>
  <si>
    <t>C:\Users\javiera\Cawthron\Biosecurity Team - Pyura impacts experiment\Results\image_analysis\S_H_C_3.cpc</t>
  </si>
  <si>
    <t>S_H_C_4</t>
  </si>
  <si>
    <t>C:\Users\javiera\Cawthron\Biosecurity Team - Pyura impacts experiment\Results\image_analysis\IMG_8728.JPG</t>
  </si>
  <si>
    <t>C:\Users\javiera\Cawthron\Biosecurity Team - Pyura impacts experiment\Results\image_analysis\S_H_C_4.cpc</t>
  </si>
  <si>
    <t>C:\Users\javiera\Cawthron\Biosecurity Team - Pyura impacts experiment\Results\image_analysis\IMG_8748.JPG</t>
  </si>
  <si>
    <t>C:\Users\javiera\Cawthron\Biosecurity Team - Pyura impacts experiment\Results\image_analysis\S_H_C_5.cpc</t>
  </si>
  <si>
    <t>Biofilm</t>
  </si>
  <si>
    <t>C:\Users\javiera\Cawthron\Biosecurity Team - Pyura impacts experiment\Results\image_analysis\IMG_8761.JPG</t>
  </si>
  <si>
    <t>C:\Users\javiera\Cawthron\Biosecurity Team - Pyura impacts experiment\Results\image_analysis\S_L_C_1.cpc</t>
  </si>
  <si>
    <t>C:\Users\javiera\Cawthron\Biosecurity Team - Pyura impacts experiment\Results\image_analysis\IMG_8757.JPG</t>
  </si>
  <si>
    <t>C:\Users\javiera\Cawthron\Biosecurity Team - Pyura impacts experiment\Results\image_analysis\S_L_C_2.cpc</t>
  </si>
  <si>
    <t>C:\Users\javiera\Cawthron\Biosecurity Team - Pyura impacts experiment\Results\image_analysis\IMG_8762.JPG</t>
  </si>
  <si>
    <t>C:\Users\javiera\Cawthron\Biosecurity Team - Pyura impacts experiment\Results\image_analysis\S_L_C_3.cpc</t>
  </si>
  <si>
    <t>S_L_C_4</t>
  </si>
  <si>
    <t>C:\Users\javiera\Cawthron\Biosecurity Team - Pyura impacts experiment\Results\image_analysis\IMG_8720.JPG</t>
  </si>
  <si>
    <t>C:\Users\javiera\Cawthron\Biosecurity Team - Pyura impacts experiment\Results\image_analysis\S_L_C_4.cpc</t>
  </si>
  <si>
    <t>S_L_C_5</t>
  </si>
  <si>
    <t>C:\Users\javiera\Cawthron\Biosecurity Team - Pyura impacts experiment\Results\image_analysis\IMG_8716.JPG</t>
  </si>
  <si>
    <t>C:\Users\javiera\Cawthron\Biosecurity Team - Pyura impacts experiment\Results\image_analysis\S_L_C_5.cpc</t>
  </si>
  <si>
    <t>C:\Users\javiera\Cawthron\Biosecurity Team - Pyura impacts experiment\Results\image_analysis\IMG_8772.JPG</t>
  </si>
  <si>
    <t>C:\Users\javiera\Cawthron\Biosecurity Team - Pyura impacts experiment\Results\image_analysis\S_O_C_1.cpc</t>
  </si>
  <si>
    <t>C:\Users\javiera\Cawthron\Biosecurity Team - Pyura impacts experiment\Results\image_analysis\IMG_8766.JPG</t>
  </si>
  <si>
    <t>C:\Users\javiera\Cawthron\Biosecurity Team - Pyura impacts experiment\Results\image_analysis\S_O_C_2.cpc</t>
  </si>
  <si>
    <t>C:\Users\javiera\Cawthron\Biosecurity Team - Pyura impacts experiment\Results\image_analysis\IMG_8737.JPG</t>
  </si>
  <si>
    <t>C:\Users\javiera\Cawthron\Biosecurity Team - Pyura impacts experiment\Results\image_analysis\S_O_C_3.cpc</t>
  </si>
  <si>
    <t>C:\Users\javiera\Cawthron\Biosecurity Team - Pyura impacts experiment\Results\image_analysis\IMG_8740.JPG</t>
  </si>
  <si>
    <t>C:\Users\javiera\Cawthron\Biosecurity Team - Pyura impacts experiment\Results\image_analysis\S_O_C_4.cpc</t>
  </si>
  <si>
    <t>S_O_C_5</t>
  </si>
  <si>
    <t>C:\Users\javiera\Cawthron\Biosecurity Team - Pyura impacts experiment\Results\image_analysis\IMG_8725.JPG</t>
  </si>
  <si>
    <t>C:\Users\javiera\Cawthron\Biosecurity Team - Pyura impacts experiment\Results\image_analysis\S_O_C_5.cpc</t>
  </si>
  <si>
    <t>Dataset name:</t>
  </si>
  <si>
    <t>Analysis date:</t>
  </si>
  <si>
    <t>TRANSECT NAME</t>
  </si>
  <si>
    <t>pyura</t>
  </si>
  <si>
    <t>Number of frames</t>
  </si>
  <si>
    <t>Total points</t>
  </si>
  <si>
    <t>Total points (minus tape+wand+shadow)</t>
  </si>
  <si>
    <t>MAJOR CATEGORY (% of transect)</t>
  </si>
  <si>
    <t>MEAN</t>
  </si>
  <si>
    <t>STD. DEV.</t>
  </si>
  <si>
    <t>STD. ERROR</t>
  </si>
  <si>
    <t>Sum (excluding tape+shadow+wand)</t>
  </si>
  <si>
    <t>SUBCATEGORIES (% of transect)</t>
  </si>
  <si>
    <t>Coral (COR)</t>
  </si>
  <si>
    <t>Cellana_ornata (CEL)</t>
  </si>
  <si>
    <t>Diloma _sp. (DIL)</t>
  </si>
  <si>
    <t>Haustrum_scobina (HAU)</t>
  </si>
  <si>
    <t>Xenostrobus (XEN)</t>
  </si>
  <si>
    <t>Ulva. (ULV)</t>
  </si>
  <si>
    <t>Bostrychia_arbuscula (BOT)</t>
  </si>
  <si>
    <t>Petalonia binghamiae (PET)</t>
  </si>
  <si>
    <t>Ralfsia (RALF)</t>
  </si>
  <si>
    <t>Scytothamnus (SCY)</t>
  </si>
  <si>
    <t>Splachnidium (SPL)</t>
  </si>
  <si>
    <t>Corallina_sp (CORA)</t>
  </si>
  <si>
    <t>Gelidium (GEL)</t>
  </si>
  <si>
    <t>Red_filamentous (RFIL)</t>
  </si>
  <si>
    <t>Anemone (ANE)</t>
  </si>
  <si>
    <t>Biofilm (BIOF)</t>
  </si>
  <si>
    <t>Spirobranchus (SPI)</t>
  </si>
  <si>
    <t>bare_ space (BARE)</t>
  </si>
  <si>
    <t>detri (DET)</t>
  </si>
  <si>
    <t>sand (SAND)</t>
  </si>
  <si>
    <t>Pyura_doppel (PYU)</t>
  </si>
  <si>
    <t>Epopella plicata (EPO)</t>
  </si>
  <si>
    <t>MAJOR CATEGORY (occurring in transect)</t>
  </si>
  <si>
    <t>SW INDEX</t>
  </si>
  <si>
    <t>SIMPSON (1-D)</t>
  </si>
  <si>
    <t>SUMS</t>
  </si>
  <si>
    <t>TOTAL TRANSECT POINTS</t>
  </si>
  <si>
    <t>SUBCATEGORIES (occurring in transect)</t>
  </si>
  <si>
    <t>NOTES (occurring in transect)</t>
  </si>
  <si>
    <t>NOTES (occurring in coral)</t>
  </si>
  <si>
    <t>Shannon-Weaver Index</t>
  </si>
  <si>
    <t>Simpson Index of Diversity (1-D)</t>
  </si>
  <si>
    <t>C:\Users\javiera\Cawthron\Biosecurity Team - Pyura impacts experiment\Results\image_analysis\pyura.xlsx:Data summary</t>
  </si>
  <si>
    <t>C:\Users\javiera\Cawthron\Biosecurity Team - Pyura impacts experiment\Results\image_analysis\pyura.xlsx:pyura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</si>
</sst>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0" fillId="6" borderId="0" xfId="0" applyFill="1"/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textRotation="90"/>
    </xf>
    <xf numFmtId="0" fontId="1" fillId="7" borderId="0" xfId="0" applyFont="1" applyFill="1" applyAlignment="1">
      <alignment textRotation="90"/>
    </xf>
    <xf numFmtId="0" fontId="0" fillId="7" borderId="0" xfId="0" applyFill="1"/>
    <xf numFmtId="0" fontId="1" fillId="8" borderId="0" xfId="0" applyFont="1" applyFill="1" applyAlignment="1">
      <alignment textRotation="90"/>
    </xf>
    <xf numFmtId="0" fontId="1" fillId="9" borderId="0" xfId="0" applyFont="1" applyFill="1" applyAlignment="1">
      <alignment textRotation="90"/>
    </xf>
    <xf numFmtId="0" fontId="1" fillId="10" borderId="0" xfId="0" applyFont="1" applyFill="1" applyAlignment="1">
      <alignment textRotation="90"/>
    </xf>
    <xf numFmtId="0" fontId="1" fillId="11" borderId="0" xfId="0" applyFont="1" applyFill="1" applyAlignment="1">
      <alignment textRotation="90"/>
    </xf>
    <xf numFmtId="0" fontId="1" fillId="12" borderId="0" xfId="0" applyFont="1" applyFill="1" applyAlignment="1">
      <alignment textRotation="90"/>
    </xf>
    <xf numFmtId="0" fontId="1" fillId="13" borderId="0" xfId="0" applyFont="1" applyFill="1" applyAlignment="1">
      <alignment textRotation="90"/>
    </xf>
    <xf numFmtId="0" fontId="1" fillId="14" borderId="0" xfId="0" applyFont="1" applyFill="1" applyAlignment="1">
      <alignment textRotation="90"/>
    </xf>
    <xf numFmtId="0" fontId="1" fillId="15" borderId="0" xfId="0" applyFont="1" applyFill="1" applyAlignment="1">
      <alignment textRotation="90"/>
    </xf>
    <xf numFmtId="0" fontId="1" fillId="16" borderId="0" xfId="0" applyFont="1" applyFill="1" applyAlignment="1">
      <alignment textRotation="90"/>
    </xf>
    <xf numFmtId="0" fontId="1" fillId="5" borderId="0" xfId="0" applyFont="1" applyFill="1" applyAlignment="1">
      <alignment textRotation="90"/>
    </xf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0" fillId="17" borderId="0" xfId="0" applyFill="1"/>
    <xf numFmtId="2" fontId="0" fillId="17" borderId="0" xfId="0" applyNumberFormat="1" applyFill="1"/>
    <xf numFmtId="2" fontId="1" fillId="0" borderId="0" xfId="0" applyNumberFormat="1" applyFont="1"/>
    <xf numFmtId="0" fontId="1" fillId="0" borderId="1" xfId="0" applyFont="1" applyBorder="1"/>
    <xf numFmtId="0" fontId="1" fillId="0" borderId="5" xfId="0" applyFont="1" applyBorder="1"/>
    <xf numFmtId="0" fontId="0" fillId="0" borderId="5" xfId="0" applyBorder="1"/>
    <xf numFmtId="0" fontId="1" fillId="0" borderId="4" xfId="0" applyFont="1" applyBorder="1"/>
    <xf numFmtId="0" fontId="0" fillId="17" borderId="6" xfId="0" applyFill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2" fontId="0" fillId="17" borderId="9" xfId="0" applyNumberFormat="1" applyFill="1" applyBorder="1"/>
    <xf numFmtId="2" fontId="0" fillId="0" borderId="9" xfId="0" applyNumberFormat="1" applyBorder="1"/>
    <xf numFmtId="0" fontId="0" fillId="17" borderId="9" xfId="0" applyFill="1" applyBorder="1"/>
    <xf numFmtId="0" fontId="0" fillId="0" borderId="9" xfId="0" applyBorder="1"/>
    <xf numFmtId="0" fontId="0" fillId="0" borderId="10" xfId="0" applyBorder="1"/>
    <xf numFmtId="2" fontId="0" fillId="0" borderId="5" xfId="0" applyNumberFormat="1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17" borderId="0" xfId="0" applyFont="1" applyFill="1"/>
    <xf numFmtId="2" fontId="2" fillId="17" borderId="0" xfId="0" applyNumberFormat="1" applyFont="1" applyFill="1"/>
    <xf numFmtId="1" fontId="2" fillId="0" borderId="0" xfId="0" applyNumberFormat="1" applyFont="1"/>
    <xf numFmtId="1" fontId="2" fillId="17" borderId="0" xfId="0" applyNumberFormat="1" applyFont="1" applyFill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5" xfId="0" applyFont="1" applyBorder="1"/>
    <xf numFmtId="0" fontId="3" fillId="0" borderId="2" xfId="0" applyFont="1" applyBorder="1" applyAlignment="1">
      <alignment horizontal="center"/>
    </xf>
    <xf numFmtId="0" fontId="2" fillId="0" borderId="2" xfId="0" applyFont="1" applyBorder="1"/>
    <xf numFmtId="1" fontId="3" fillId="0" borderId="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2" fontId="3" fillId="0" borderId="1" xfId="0" applyNumberFormat="1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2" fillId="17" borderId="13" xfId="0" applyFont="1" applyFill="1" applyBorder="1"/>
    <xf numFmtId="0" fontId="2" fillId="0" borderId="13" xfId="0" applyFont="1" applyBorder="1"/>
    <xf numFmtId="0" fontId="3" fillId="17" borderId="13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17" borderId="17" xfId="0" applyFont="1" applyFill="1" applyBorder="1"/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2" fontId="2" fillId="0" borderId="17" xfId="0" applyNumberFormat="1" applyFont="1" applyBorder="1"/>
    <xf numFmtId="2" fontId="2" fillId="17" borderId="1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CCFFFF"/>
      <rgbColor rgb="00CCFFCC"/>
      <rgbColor rgb="00FFFF99"/>
      <rgbColor rgb="00FF99CC"/>
      <rgbColor rgb="00FFCC99"/>
      <rgbColor rgb="0099CC00"/>
      <rgbColor rgb="00DFDF00"/>
      <rgbColor rgb="0000FFFF"/>
      <rgbColor rgb="00FF00FF"/>
      <rgbColor rgb="00FFFF80"/>
      <rgbColor rgb="00FF0000"/>
      <rgbColor rgb="008000FF"/>
      <rgbColor rgb="00FF8000"/>
      <rgbColor rgb="00FFFFFF"/>
      <rgbColor rgb="00DFDFD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5B85-2740-46D0-AE58-DA07318CD906}">
  <dimension ref="A1:AH1502"/>
  <sheetViews>
    <sheetView workbookViewId="0"/>
  </sheetViews>
  <sheetFormatPr defaultRowHeight="15" x14ac:dyDescent="0.25"/>
  <cols>
    <col min="2" max="2" width="6.28515625" bestFit="1" customWidth="1"/>
    <col min="3" max="3" width="14.7109375" bestFit="1" customWidth="1"/>
    <col min="4" max="4" width="12" bestFit="1" customWidth="1"/>
    <col min="5" max="5" width="103.28515625" bestFit="1" customWidth="1"/>
    <col min="6" max="6" width="102.140625" bestFit="1" customWidth="1"/>
  </cols>
  <sheetData>
    <row r="1" spans="1:34" ht="16.5" thickTop="1" thickBot="1" x14ac:dyDescent="0.3">
      <c r="A1" s="33" t="s">
        <v>300</v>
      </c>
      <c r="B1" s="33" t="s">
        <v>106</v>
      </c>
      <c r="C1" s="33" t="s">
        <v>301</v>
      </c>
      <c r="D1" s="33" t="s">
        <v>302</v>
      </c>
      <c r="E1" s="33" t="s">
        <v>303</v>
      </c>
      <c r="F1" s="33" t="s">
        <v>304</v>
      </c>
      <c r="G1" s="33" t="s">
        <v>305</v>
      </c>
      <c r="H1" s="33" t="s">
        <v>306</v>
      </c>
      <c r="I1" s="33" t="s">
        <v>307</v>
      </c>
      <c r="J1" s="33" t="s">
        <v>308</v>
      </c>
      <c r="K1" s="33" t="s">
        <v>309</v>
      </c>
      <c r="L1" s="33" t="s">
        <v>310</v>
      </c>
      <c r="M1" s="33" t="s">
        <v>311</v>
      </c>
      <c r="N1" s="33" t="s">
        <v>312</v>
      </c>
      <c r="O1" s="33" t="s">
        <v>313</v>
      </c>
      <c r="P1" s="33" t="s">
        <v>314</v>
      </c>
      <c r="Q1" s="33" t="s">
        <v>315</v>
      </c>
      <c r="R1" s="33" t="s">
        <v>316</v>
      </c>
      <c r="S1" s="33" t="s">
        <v>317</v>
      </c>
      <c r="T1" s="33" t="s">
        <v>318</v>
      </c>
      <c r="U1" s="33" t="s">
        <v>319</v>
      </c>
      <c r="V1" s="33" t="s">
        <v>320</v>
      </c>
      <c r="W1" s="33" t="s">
        <v>321</v>
      </c>
      <c r="X1" s="33" t="s">
        <v>322</v>
      </c>
      <c r="Y1" s="33" t="s">
        <v>323</v>
      </c>
      <c r="Z1" s="33" t="s">
        <v>324</v>
      </c>
      <c r="AA1" s="33" t="s">
        <v>325</v>
      </c>
      <c r="AB1" s="33" t="s">
        <v>326</v>
      </c>
      <c r="AC1" s="33" t="s">
        <v>327</v>
      </c>
      <c r="AD1" s="33" t="s">
        <v>328</v>
      </c>
      <c r="AE1" s="33" t="s">
        <v>329</v>
      </c>
      <c r="AF1" s="33" t="s">
        <v>330</v>
      </c>
      <c r="AG1" s="33" t="s">
        <v>331</v>
      </c>
      <c r="AH1" s="33" t="s">
        <v>332</v>
      </c>
    </row>
    <row r="2" spans="1:34" ht="15.75" thickTop="1" x14ac:dyDescent="0.25">
      <c r="A2" s="40" t="s">
        <v>157</v>
      </c>
      <c r="B2" s="37"/>
      <c r="C2" s="53" t="s">
        <v>157</v>
      </c>
      <c r="D2" s="53" t="s">
        <v>349</v>
      </c>
      <c r="E2" s="53" t="s">
        <v>347</v>
      </c>
      <c r="F2" s="53" t="s">
        <v>348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 t="s">
        <v>346</v>
      </c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4"/>
    </row>
    <row r="3" spans="1:34" x14ac:dyDescent="0.25">
      <c r="A3" s="43" t="s">
        <v>158</v>
      </c>
      <c r="B3" s="30"/>
      <c r="C3" t="s">
        <v>159</v>
      </c>
      <c r="E3" t="s">
        <v>347</v>
      </c>
      <c r="F3" t="s">
        <v>348</v>
      </c>
      <c r="U3" t="s">
        <v>346</v>
      </c>
      <c r="AH3" s="49"/>
    </row>
    <row r="4" spans="1:34" x14ac:dyDescent="0.25">
      <c r="A4" s="43" t="s">
        <v>158</v>
      </c>
      <c r="B4" s="30"/>
      <c r="C4" t="s">
        <v>159</v>
      </c>
      <c r="E4" t="s">
        <v>347</v>
      </c>
      <c r="F4" t="s">
        <v>348</v>
      </c>
      <c r="U4" t="s">
        <v>346</v>
      </c>
      <c r="AH4" s="49"/>
    </row>
    <row r="5" spans="1:34" x14ac:dyDescent="0.25">
      <c r="A5" s="43" t="s">
        <v>160</v>
      </c>
      <c r="B5" s="30"/>
      <c r="C5" t="s">
        <v>161</v>
      </c>
      <c r="E5" t="s">
        <v>347</v>
      </c>
      <c r="F5" t="s">
        <v>348</v>
      </c>
      <c r="U5" t="s">
        <v>346</v>
      </c>
      <c r="AH5" s="49"/>
    </row>
    <row r="6" spans="1:34" x14ac:dyDescent="0.25">
      <c r="A6" s="43" t="s">
        <v>160</v>
      </c>
      <c r="B6" s="30"/>
      <c r="C6" t="s">
        <v>161</v>
      </c>
      <c r="E6" t="s">
        <v>347</v>
      </c>
      <c r="F6" t="s">
        <v>348</v>
      </c>
      <c r="U6" t="s">
        <v>346</v>
      </c>
      <c r="AH6" s="49"/>
    </row>
    <row r="7" spans="1:34" x14ac:dyDescent="0.25">
      <c r="A7" s="43" t="s">
        <v>158</v>
      </c>
      <c r="B7" s="30"/>
      <c r="C7" t="s">
        <v>159</v>
      </c>
      <c r="E7" t="s">
        <v>347</v>
      </c>
      <c r="F7" t="s">
        <v>348</v>
      </c>
      <c r="U7" t="s">
        <v>346</v>
      </c>
      <c r="AH7" s="49"/>
    </row>
    <row r="8" spans="1:34" x14ac:dyDescent="0.25">
      <c r="A8" s="43" t="s">
        <v>158</v>
      </c>
      <c r="B8" s="30"/>
      <c r="C8" t="s">
        <v>159</v>
      </c>
      <c r="E8" t="s">
        <v>347</v>
      </c>
      <c r="F8" t="s">
        <v>348</v>
      </c>
      <c r="U8" t="s">
        <v>346</v>
      </c>
      <c r="AH8" s="49"/>
    </row>
    <row r="9" spans="1:34" x14ac:dyDescent="0.25">
      <c r="A9" s="43" t="s">
        <v>158</v>
      </c>
      <c r="B9" s="30"/>
      <c r="C9" t="s">
        <v>159</v>
      </c>
      <c r="E9" t="s">
        <v>347</v>
      </c>
      <c r="F9" t="s">
        <v>348</v>
      </c>
      <c r="U9" t="s">
        <v>346</v>
      </c>
      <c r="AH9" s="49"/>
    </row>
    <row r="10" spans="1:34" x14ac:dyDescent="0.25">
      <c r="A10" s="43" t="s">
        <v>162</v>
      </c>
      <c r="B10" s="30"/>
      <c r="C10" t="s">
        <v>161</v>
      </c>
      <c r="E10" t="s">
        <v>347</v>
      </c>
      <c r="F10" t="s">
        <v>348</v>
      </c>
      <c r="U10" t="s">
        <v>346</v>
      </c>
      <c r="AH10" s="49"/>
    </row>
    <row r="11" spans="1:34" x14ac:dyDescent="0.25">
      <c r="A11" s="43" t="s">
        <v>163</v>
      </c>
      <c r="B11" s="30"/>
      <c r="C11" t="s">
        <v>164</v>
      </c>
      <c r="E11" t="s">
        <v>347</v>
      </c>
      <c r="F11" t="s">
        <v>348</v>
      </c>
      <c r="U11" t="s">
        <v>346</v>
      </c>
      <c r="AH11" s="49"/>
    </row>
    <row r="12" spans="1:34" x14ac:dyDescent="0.25">
      <c r="A12" s="43" t="s">
        <v>165</v>
      </c>
      <c r="B12" s="30"/>
      <c r="C12" t="s">
        <v>166</v>
      </c>
      <c r="E12" t="s">
        <v>347</v>
      </c>
      <c r="F12" t="s">
        <v>348</v>
      </c>
      <c r="U12" t="s">
        <v>346</v>
      </c>
      <c r="AH12" s="49"/>
    </row>
    <row r="13" spans="1:34" x14ac:dyDescent="0.25">
      <c r="A13" s="43" t="s">
        <v>158</v>
      </c>
      <c r="B13" s="30"/>
      <c r="C13" t="s">
        <v>159</v>
      </c>
      <c r="E13" t="s">
        <v>347</v>
      </c>
      <c r="F13" t="s">
        <v>348</v>
      </c>
      <c r="U13" t="s">
        <v>346</v>
      </c>
      <c r="AH13" s="49"/>
    </row>
    <row r="14" spans="1:34" x14ac:dyDescent="0.25">
      <c r="A14" s="43" t="s">
        <v>158</v>
      </c>
      <c r="B14" s="30"/>
      <c r="C14" t="s">
        <v>159</v>
      </c>
      <c r="E14" t="s">
        <v>347</v>
      </c>
      <c r="F14" t="s">
        <v>348</v>
      </c>
      <c r="U14" t="s">
        <v>346</v>
      </c>
      <c r="AH14" s="49"/>
    </row>
    <row r="15" spans="1:34" x14ac:dyDescent="0.25">
      <c r="A15" s="43" t="s">
        <v>167</v>
      </c>
      <c r="B15" s="30"/>
      <c r="C15" t="s">
        <v>168</v>
      </c>
      <c r="E15" t="s">
        <v>347</v>
      </c>
      <c r="F15" t="s">
        <v>348</v>
      </c>
      <c r="U15" t="s">
        <v>346</v>
      </c>
      <c r="AH15" s="49"/>
    </row>
    <row r="16" spans="1:34" x14ac:dyDescent="0.25">
      <c r="A16" s="43" t="s">
        <v>169</v>
      </c>
      <c r="B16" s="30"/>
      <c r="C16" t="s">
        <v>166</v>
      </c>
      <c r="E16" t="s">
        <v>347</v>
      </c>
      <c r="F16" t="s">
        <v>348</v>
      </c>
      <c r="U16" t="s">
        <v>346</v>
      </c>
      <c r="AH16" s="49"/>
    </row>
    <row r="17" spans="1:34" x14ac:dyDescent="0.25">
      <c r="A17" s="43" t="s">
        <v>163</v>
      </c>
      <c r="B17" s="30"/>
      <c r="C17" t="s">
        <v>164</v>
      </c>
      <c r="E17" t="s">
        <v>347</v>
      </c>
      <c r="F17" t="s">
        <v>348</v>
      </c>
      <c r="U17" t="s">
        <v>346</v>
      </c>
      <c r="AH17" s="49"/>
    </row>
    <row r="18" spans="1:34" x14ac:dyDescent="0.25">
      <c r="A18" s="43" t="s">
        <v>165</v>
      </c>
      <c r="B18" s="30"/>
      <c r="C18" t="s">
        <v>166</v>
      </c>
      <c r="E18" t="s">
        <v>347</v>
      </c>
      <c r="F18" t="s">
        <v>348</v>
      </c>
      <c r="U18" t="s">
        <v>346</v>
      </c>
      <c r="AH18" s="49"/>
    </row>
    <row r="19" spans="1:34" x14ac:dyDescent="0.25">
      <c r="A19" s="43" t="s">
        <v>163</v>
      </c>
      <c r="B19" s="30"/>
      <c r="C19" t="s">
        <v>164</v>
      </c>
      <c r="E19" t="s">
        <v>347</v>
      </c>
      <c r="F19" t="s">
        <v>348</v>
      </c>
      <c r="U19" t="s">
        <v>346</v>
      </c>
      <c r="AH19" s="49"/>
    </row>
    <row r="20" spans="1:34" x14ac:dyDescent="0.25">
      <c r="A20" s="43" t="s">
        <v>163</v>
      </c>
      <c r="B20" s="30"/>
      <c r="C20" t="s">
        <v>164</v>
      </c>
      <c r="E20" t="s">
        <v>347</v>
      </c>
      <c r="F20" t="s">
        <v>348</v>
      </c>
      <c r="U20" t="s">
        <v>346</v>
      </c>
      <c r="AH20" s="49"/>
    </row>
    <row r="21" spans="1:34" x14ac:dyDescent="0.25">
      <c r="A21" s="43" t="s">
        <v>163</v>
      </c>
      <c r="B21" s="30"/>
      <c r="C21" t="s">
        <v>164</v>
      </c>
      <c r="E21" t="s">
        <v>347</v>
      </c>
      <c r="F21" t="s">
        <v>348</v>
      </c>
      <c r="U21" t="s">
        <v>346</v>
      </c>
      <c r="AH21" s="49"/>
    </row>
    <row r="22" spans="1:34" x14ac:dyDescent="0.25">
      <c r="A22" s="43" t="s">
        <v>163</v>
      </c>
      <c r="B22" s="30"/>
      <c r="C22" t="s">
        <v>164</v>
      </c>
      <c r="E22" t="s">
        <v>347</v>
      </c>
      <c r="F22" t="s">
        <v>348</v>
      </c>
      <c r="U22" t="s">
        <v>346</v>
      </c>
      <c r="AH22" s="49"/>
    </row>
    <row r="23" spans="1:34" x14ac:dyDescent="0.25">
      <c r="A23" s="43" t="s">
        <v>163</v>
      </c>
      <c r="B23" s="30"/>
      <c r="C23" t="s">
        <v>164</v>
      </c>
      <c r="E23" t="s">
        <v>347</v>
      </c>
      <c r="F23" t="s">
        <v>348</v>
      </c>
      <c r="U23" t="s">
        <v>346</v>
      </c>
      <c r="AH23" s="49"/>
    </row>
    <row r="24" spans="1:34" x14ac:dyDescent="0.25">
      <c r="A24" s="43" t="s">
        <v>158</v>
      </c>
      <c r="B24" s="30"/>
      <c r="C24" t="s">
        <v>159</v>
      </c>
      <c r="E24" t="s">
        <v>347</v>
      </c>
      <c r="F24" t="s">
        <v>348</v>
      </c>
      <c r="U24" t="s">
        <v>346</v>
      </c>
      <c r="AH24" s="49"/>
    </row>
    <row r="25" spans="1:34" x14ac:dyDescent="0.25">
      <c r="A25" s="43" t="s">
        <v>163</v>
      </c>
      <c r="B25" s="30"/>
      <c r="C25" t="s">
        <v>164</v>
      </c>
      <c r="E25" t="s">
        <v>347</v>
      </c>
      <c r="F25" t="s">
        <v>348</v>
      </c>
      <c r="U25" t="s">
        <v>346</v>
      </c>
      <c r="AH25" s="49"/>
    </row>
    <row r="26" spans="1:34" x14ac:dyDescent="0.25">
      <c r="A26" s="43" t="s">
        <v>165</v>
      </c>
      <c r="B26" s="30"/>
      <c r="C26" t="s">
        <v>166</v>
      </c>
      <c r="E26" t="s">
        <v>347</v>
      </c>
      <c r="F26" t="s">
        <v>348</v>
      </c>
      <c r="U26" t="s">
        <v>346</v>
      </c>
      <c r="AH26" s="49"/>
    </row>
    <row r="27" spans="1:34" x14ac:dyDescent="0.25">
      <c r="A27" s="43" t="s">
        <v>169</v>
      </c>
      <c r="B27" s="30"/>
      <c r="C27" t="s">
        <v>166</v>
      </c>
      <c r="E27" t="s">
        <v>347</v>
      </c>
      <c r="F27" t="s">
        <v>348</v>
      </c>
      <c r="U27" t="s">
        <v>346</v>
      </c>
      <c r="AH27" s="49"/>
    </row>
    <row r="28" spans="1:34" x14ac:dyDescent="0.25">
      <c r="A28" s="43" t="s">
        <v>158</v>
      </c>
      <c r="B28" s="30"/>
      <c r="C28" t="s">
        <v>159</v>
      </c>
      <c r="E28" t="s">
        <v>347</v>
      </c>
      <c r="F28" t="s">
        <v>348</v>
      </c>
      <c r="U28" t="s">
        <v>346</v>
      </c>
      <c r="AH28" s="49"/>
    </row>
    <row r="29" spans="1:34" x14ac:dyDescent="0.25">
      <c r="A29" s="43" t="s">
        <v>163</v>
      </c>
      <c r="B29" s="30"/>
      <c r="C29" t="s">
        <v>164</v>
      </c>
      <c r="E29" t="s">
        <v>347</v>
      </c>
      <c r="F29" t="s">
        <v>348</v>
      </c>
      <c r="U29" t="s">
        <v>346</v>
      </c>
      <c r="AH29" s="49"/>
    </row>
    <row r="30" spans="1:34" x14ac:dyDescent="0.25">
      <c r="A30" s="43" t="s">
        <v>163</v>
      </c>
      <c r="B30" s="30"/>
      <c r="C30" t="s">
        <v>164</v>
      </c>
      <c r="E30" t="s">
        <v>347</v>
      </c>
      <c r="F30" t="s">
        <v>348</v>
      </c>
      <c r="U30" t="s">
        <v>346</v>
      </c>
      <c r="AH30" s="49"/>
    </row>
    <row r="31" spans="1:34" x14ac:dyDescent="0.25">
      <c r="A31" s="43" t="s">
        <v>165</v>
      </c>
      <c r="B31" s="30"/>
      <c r="C31" t="s">
        <v>166</v>
      </c>
      <c r="E31" t="s">
        <v>347</v>
      </c>
      <c r="F31" t="s">
        <v>348</v>
      </c>
      <c r="U31" t="s">
        <v>346</v>
      </c>
      <c r="AH31" s="49"/>
    </row>
    <row r="32" spans="1:34" x14ac:dyDescent="0.25">
      <c r="A32" s="43" t="s">
        <v>158</v>
      </c>
      <c r="B32" s="30"/>
      <c r="C32" t="s">
        <v>159</v>
      </c>
      <c r="E32" t="s">
        <v>347</v>
      </c>
      <c r="F32" t="s">
        <v>348</v>
      </c>
      <c r="U32" t="s">
        <v>346</v>
      </c>
      <c r="AH32" s="49"/>
    </row>
    <row r="33" spans="1:34" x14ac:dyDescent="0.25">
      <c r="A33" s="43" t="s">
        <v>165</v>
      </c>
      <c r="B33" s="30"/>
      <c r="C33" t="s">
        <v>166</v>
      </c>
      <c r="E33" t="s">
        <v>347</v>
      </c>
      <c r="F33" t="s">
        <v>348</v>
      </c>
      <c r="U33" t="s">
        <v>346</v>
      </c>
      <c r="AH33" s="49"/>
    </row>
    <row r="34" spans="1:34" x14ac:dyDescent="0.25">
      <c r="A34" s="43" t="s">
        <v>163</v>
      </c>
      <c r="B34" s="30"/>
      <c r="C34" t="s">
        <v>164</v>
      </c>
      <c r="E34" t="s">
        <v>347</v>
      </c>
      <c r="F34" t="s">
        <v>348</v>
      </c>
      <c r="U34" t="s">
        <v>346</v>
      </c>
      <c r="AH34" s="49"/>
    </row>
    <row r="35" spans="1:34" x14ac:dyDescent="0.25">
      <c r="A35" s="43" t="s">
        <v>163</v>
      </c>
      <c r="B35" s="30"/>
      <c r="C35" t="s">
        <v>164</v>
      </c>
      <c r="E35" t="s">
        <v>347</v>
      </c>
      <c r="F35" t="s">
        <v>348</v>
      </c>
      <c r="U35" t="s">
        <v>346</v>
      </c>
      <c r="AH35" s="49"/>
    </row>
    <row r="36" spans="1:34" x14ac:dyDescent="0.25">
      <c r="A36" s="43" t="s">
        <v>163</v>
      </c>
      <c r="B36" s="30"/>
      <c r="C36" t="s">
        <v>164</v>
      </c>
      <c r="E36" t="s">
        <v>347</v>
      </c>
      <c r="F36" t="s">
        <v>348</v>
      </c>
      <c r="U36" t="s">
        <v>346</v>
      </c>
      <c r="AH36" s="49"/>
    </row>
    <row r="37" spans="1:34" x14ac:dyDescent="0.25">
      <c r="A37" s="43" t="s">
        <v>158</v>
      </c>
      <c r="B37" s="30"/>
      <c r="C37" t="s">
        <v>159</v>
      </c>
      <c r="E37" t="s">
        <v>347</v>
      </c>
      <c r="F37" t="s">
        <v>348</v>
      </c>
      <c r="U37" t="s">
        <v>346</v>
      </c>
      <c r="AH37" s="49"/>
    </row>
    <row r="38" spans="1:34" x14ac:dyDescent="0.25">
      <c r="A38" s="43" t="s">
        <v>165</v>
      </c>
      <c r="B38" s="30"/>
      <c r="C38" t="s">
        <v>166</v>
      </c>
      <c r="E38" t="s">
        <v>347</v>
      </c>
      <c r="F38" t="s">
        <v>348</v>
      </c>
      <c r="U38" t="s">
        <v>346</v>
      </c>
      <c r="AH38" s="49"/>
    </row>
    <row r="39" spans="1:34" x14ac:dyDescent="0.25">
      <c r="A39" s="43" t="s">
        <v>163</v>
      </c>
      <c r="B39" s="30"/>
      <c r="C39" t="s">
        <v>164</v>
      </c>
      <c r="E39" t="s">
        <v>347</v>
      </c>
      <c r="F39" t="s">
        <v>348</v>
      </c>
      <c r="U39" t="s">
        <v>346</v>
      </c>
      <c r="AH39" s="49"/>
    </row>
    <row r="40" spans="1:34" x14ac:dyDescent="0.25">
      <c r="A40" s="43" t="s">
        <v>158</v>
      </c>
      <c r="B40" s="30"/>
      <c r="C40" t="s">
        <v>159</v>
      </c>
      <c r="E40" t="s">
        <v>347</v>
      </c>
      <c r="F40" t="s">
        <v>348</v>
      </c>
      <c r="U40" t="s">
        <v>346</v>
      </c>
      <c r="AH40" s="49"/>
    </row>
    <row r="41" spans="1:34" x14ac:dyDescent="0.25">
      <c r="A41" s="43" t="s">
        <v>163</v>
      </c>
      <c r="B41" s="30"/>
      <c r="C41" t="s">
        <v>164</v>
      </c>
      <c r="E41" t="s">
        <v>347</v>
      </c>
      <c r="F41" t="s">
        <v>348</v>
      </c>
      <c r="U41" t="s">
        <v>346</v>
      </c>
      <c r="AH41" s="49"/>
    </row>
    <row r="42" spans="1:34" x14ac:dyDescent="0.25">
      <c r="A42" s="43" t="s">
        <v>163</v>
      </c>
      <c r="B42" s="30"/>
      <c r="C42" t="s">
        <v>164</v>
      </c>
      <c r="E42" t="s">
        <v>347</v>
      </c>
      <c r="F42" t="s">
        <v>348</v>
      </c>
      <c r="U42" t="s">
        <v>346</v>
      </c>
      <c r="AH42" s="49"/>
    </row>
    <row r="43" spans="1:34" x14ac:dyDescent="0.25">
      <c r="A43" s="43" t="s">
        <v>170</v>
      </c>
      <c r="B43" s="30"/>
      <c r="C43" t="s">
        <v>161</v>
      </c>
      <c r="E43" t="s">
        <v>347</v>
      </c>
      <c r="F43" t="s">
        <v>348</v>
      </c>
      <c r="U43" t="s">
        <v>346</v>
      </c>
      <c r="AH43" s="49"/>
    </row>
    <row r="44" spans="1:34" x14ac:dyDescent="0.25">
      <c r="A44" s="43" t="s">
        <v>163</v>
      </c>
      <c r="B44" s="30"/>
      <c r="C44" t="s">
        <v>164</v>
      </c>
      <c r="E44" t="s">
        <v>347</v>
      </c>
      <c r="F44" t="s">
        <v>348</v>
      </c>
      <c r="U44" t="s">
        <v>346</v>
      </c>
      <c r="AH44" s="49"/>
    </row>
    <row r="45" spans="1:34" x14ac:dyDescent="0.25">
      <c r="A45" s="43" t="s">
        <v>160</v>
      </c>
      <c r="B45" s="30"/>
      <c r="C45" t="s">
        <v>161</v>
      </c>
      <c r="E45" t="s">
        <v>347</v>
      </c>
      <c r="F45" t="s">
        <v>348</v>
      </c>
      <c r="U45" t="s">
        <v>346</v>
      </c>
      <c r="AH45" s="49"/>
    </row>
    <row r="46" spans="1:34" x14ac:dyDescent="0.25">
      <c r="A46" s="43" t="s">
        <v>163</v>
      </c>
      <c r="B46" s="30"/>
      <c r="C46" t="s">
        <v>164</v>
      </c>
      <c r="E46" t="s">
        <v>347</v>
      </c>
      <c r="F46" t="s">
        <v>348</v>
      </c>
      <c r="U46" t="s">
        <v>346</v>
      </c>
      <c r="AH46" s="49"/>
    </row>
    <row r="47" spans="1:34" x14ac:dyDescent="0.25">
      <c r="A47" s="43" t="s">
        <v>158</v>
      </c>
      <c r="B47" s="30"/>
      <c r="C47" t="s">
        <v>159</v>
      </c>
      <c r="E47" t="s">
        <v>347</v>
      </c>
      <c r="F47" t="s">
        <v>348</v>
      </c>
      <c r="U47" t="s">
        <v>346</v>
      </c>
      <c r="AH47" s="49"/>
    </row>
    <row r="48" spans="1:34" x14ac:dyDescent="0.25">
      <c r="A48" s="43" t="s">
        <v>158</v>
      </c>
      <c r="B48" s="30"/>
      <c r="C48" t="s">
        <v>159</v>
      </c>
      <c r="E48" t="s">
        <v>347</v>
      </c>
      <c r="F48" t="s">
        <v>348</v>
      </c>
      <c r="U48" t="s">
        <v>346</v>
      </c>
      <c r="AH48" s="49"/>
    </row>
    <row r="49" spans="1:34" x14ac:dyDescent="0.25">
      <c r="A49" s="43" t="s">
        <v>167</v>
      </c>
      <c r="B49" s="30"/>
      <c r="C49" t="s">
        <v>168</v>
      </c>
      <c r="E49" t="s">
        <v>347</v>
      </c>
      <c r="F49" t="s">
        <v>348</v>
      </c>
      <c r="U49" t="s">
        <v>346</v>
      </c>
      <c r="AH49" s="49"/>
    </row>
    <row r="50" spans="1:34" x14ac:dyDescent="0.25">
      <c r="A50" s="43" t="s">
        <v>158</v>
      </c>
      <c r="B50" s="30"/>
      <c r="C50" t="s">
        <v>159</v>
      </c>
      <c r="E50" t="s">
        <v>347</v>
      </c>
      <c r="F50" t="s">
        <v>348</v>
      </c>
      <c r="U50" t="s">
        <v>346</v>
      </c>
      <c r="AH50" s="49"/>
    </row>
    <row r="51" spans="1:34" ht="15.75" thickBot="1" x14ac:dyDescent="0.3">
      <c r="A51" s="44" t="s">
        <v>165</v>
      </c>
      <c r="B51" s="38"/>
      <c r="C51" s="39" t="s">
        <v>166</v>
      </c>
      <c r="D51" s="39" t="s">
        <v>350</v>
      </c>
      <c r="E51" s="39" t="s">
        <v>347</v>
      </c>
      <c r="F51" s="39" t="s">
        <v>348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 t="s">
        <v>346</v>
      </c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50"/>
    </row>
    <row r="52" spans="1:34" ht="15.75" thickTop="1" x14ac:dyDescent="0.25">
      <c r="A52" s="40" t="s">
        <v>162</v>
      </c>
      <c r="B52" s="37"/>
      <c r="C52" s="53" t="s">
        <v>161</v>
      </c>
      <c r="D52" s="53" t="s">
        <v>349</v>
      </c>
      <c r="E52" s="53" t="s">
        <v>378</v>
      </c>
      <c r="F52" s="53" t="s">
        <v>379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 t="s">
        <v>377</v>
      </c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4"/>
    </row>
    <row r="53" spans="1:34" x14ac:dyDescent="0.25">
      <c r="A53" s="43" t="s">
        <v>162</v>
      </c>
      <c r="B53" s="30"/>
      <c r="C53" t="s">
        <v>161</v>
      </c>
      <c r="E53" t="s">
        <v>378</v>
      </c>
      <c r="F53" t="s">
        <v>379</v>
      </c>
      <c r="U53" t="s">
        <v>377</v>
      </c>
      <c r="AH53" s="49"/>
    </row>
    <row r="54" spans="1:34" x14ac:dyDescent="0.25">
      <c r="A54" s="43" t="s">
        <v>165</v>
      </c>
      <c r="B54" s="30"/>
      <c r="C54" t="s">
        <v>166</v>
      </c>
      <c r="E54" t="s">
        <v>378</v>
      </c>
      <c r="F54" t="s">
        <v>379</v>
      </c>
      <c r="U54" t="s">
        <v>377</v>
      </c>
      <c r="AH54" s="49"/>
    </row>
    <row r="55" spans="1:34" x14ac:dyDescent="0.25">
      <c r="A55" s="43" t="s">
        <v>165</v>
      </c>
      <c r="B55" s="30"/>
      <c r="C55" t="s">
        <v>166</v>
      </c>
      <c r="E55" t="s">
        <v>378</v>
      </c>
      <c r="F55" t="s">
        <v>379</v>
      </c>
      <c r="U55" t="s">
        <v>377</v>
      </c>
      <c r="AH55" s="49"/>
    </row>
    <row r="56" spans="1:34" x14ac:dyDescent="0.25">
      <c r="A56" s="43" t="s">
        <v>165</v>
      </c>
      <c r="B56" s="30"/>
      <c r="C56" t="s">
        <v>166</v>
      </c>
      <c r="E56" t="s">
        <v>378</v>
      </c>
      <c r="F56" t="s">
        <v>379</v>
      </c>
      <c r="U56" t="s">
        <v>377</v>
      </c>
      <c r="AH56" s="49"/>
    </row>
    <row r="57" spans="1:34" x14ac:dyDescent="0.25">
      <c r="A57" s="43" t="s">
        <v>162</v>
      </c>
      <c r="B57" s="30"/>
      <c r="C57" t="s">
        <v>161</v>
      </c>
      <c r="E57" t="s">
        <v>378</v>
      </c>
      <c r="F57" t="s">
        <v>379</v>
      </c>
      <c r="U57" t="s">
        <v>377</v>
      </c>
      <c r="AH57" s="49"/>
    </row>
    <row r="58" spans="1:34" x14ac:dyDescent="0.25">
      <c r="A58" s="43" t="s">
        <v>162</v>
      </c>
      <c r="B58" s="30"/>
      <c r="C58" t="s">
        <v>161</v>
      </c>
      <c r="E58" t="s">
        <v>378</v>
      </c>
      <c r="F58" t="s">
        <v>379</v>
      </c>
      <c r="U58" t="s">
        <v>377</v>
      </c>
      <c r="AH58" s="49"/>
    </row>
    <row r="59" spans="1:34" x14ac:dyDescent="0.25">
      <c r="A59" s="43" t="s">
        <v>172</v>
      </c>
      <c r="B59" s="30"/>
      <c r="C59" t="s">
        <v>168</v>
      </c>
      <c r="E59" t="s">
        <v>378</v>
      </c>
      <c r="F59" t="s">
        <v>379</v>
      </c>
      <c r="U59" t="s">
        <v>377</v>
      </c>
      <c r="AH59" s="49"/>
    </row>
    <row r="60" spans="1:34" x14ac:dyDescent="0.25">
      <c r="A60" s="43" t="s">
        <v>172</v>
      </c>
      <c r="B60" s="30"/>
      <c r="C60" t="s">
        <v>168</v>
      </c>
      <c r="E60" t="s">
        <v>378</v>
      </c>
      <c r="F60" t="s">
        <v>379</v>
      </c>
      <c r="U60" t="s">
        <v>377</v>
      </c>
      <c r="AH60" s="49"/>
    </row>
    <row r="61" spans="1:34" x14ac:dyDescent="0.25">
      <c r="A61" s="43" t="s">
        <v>157</v>
      </c>
      <c r="B61" s="30"/>
      <c r="C61" t="s">
        <v>157</v>
      </c>
      <c r="E61" t="s">
        <v>378</v>
      </c>
      <c r="F61" t="s">
        <v>379</v>
      </c>
      <c r="U61" t="s">
        <v>377</v>
      </c>
      <c r="AH61" s="49"/>
    </row>
    <row r="62" spans="1:34" x14ac:dyDescent="0.25">
      <c r="A62" s="43" t="s">
        <v>158</v>
      </c>
      <c r="B62" s="30"/>
      <c r="C62" t="s">
        <v>159</v>
      </c>
      <c r="E62" t="s">
        <v>378</v>
      </c>
      <c r="F62" t="s">
        <v>379</v>
      </c>
      <c r="U62" t="s">
        <v>377</v>
      </c>
      <c r="AH62" s="49"/>
    </row>
    <row r="63" spans="1:34" x14ac:dyDescent="0.25">
      <c r="A63" s="43" t="s">
        <v>158</v>
      </c>
      <c r="B63" s="30"/>
      <c r="C63" t="s">
        <v>159</v>
      </c>
      <c r="E63" t="s">
        <v>378</v>
      </c>
      <c r="F63" t="s">
        <v>379</v>
      </c>
      <c r="U63" t="s">
        <v>377</v>
      </c>
      <c r="AH63" s="49"/>
    </row>
    <row r="64" spans="1:34" x14ac:dyDescent="0.25">
      <c r="A64" s="43" t="s">
        <v>172</v>
      </c>
      <c r="B64" s="30"/>
      <c r="C64" t="s">
        <v>168</v>
      </c>
      <c r="E64" t="s">
        <v>378</v>
      </c>
      <c r="F64" t="s">
        <v>379</v>
      </c>
      <c r="U64" t="s">
        <v>377</v>
      </c>
      <c r="AH64" s="49"/>
    </row>
    <row r="65" spans="1:34" x14ac:dyDescent="0.25">
      <c r="A65" s="43" t="s">
        <v>172</v>
      </c>
      <c r="B65" s="30"/>
      <c r="C65" t="s">
        <v>168</v>
      </c>
      <c r="E65" t="s">
        <v>378</v>
      </c>
      <c r="F65" t="s">
        <v>379</v>
      </c>
      <c r="U65" t="s">
        <v>377</v>
      </c>
      <c r="AH65" s="49"/>
    </row>
    <row r="66" spans="1:34" x14ac:dyDescent="0.25">
      <c r="A66" s="43" t="s">
        <v>163</v>
      </c>
      <c r="B66" s="30"/>
      <c r="C66" t="s">
        <v>164</v>
      </c>
      <c r="E66" t="s">
        <v>378</v>
      </c>
      <c r="F66" t="s">
        <v>379</v>
      </c>
      <c r="U66" t="s">
        <v>377</v>
      </c>
      <c r="AH66" s="49"/>
    </row>
    <row r="67" spans="1:34" x14ac:dyDescent="0.25">
      <c r="A67" s="43" t="s">
        <v>170</v>
      </c>
      <c r="B67" s="30"/>
      <c r="C67" t="s">
        <v>161</v>
      </c>
      <c r="E67" t="s">
        <v>378</v>
      </c>
      <c r="F67" t="s">
        <v>379</v>
      </c>
      <c r="U67" t="s">
        <v>377</v>
      </c>
      <c r="AH67" s="49"/>
    </row>
    <row r="68" spans="1:34" x14ac:dyDescent="0.25">
      <c r="A68" s="43" t="s">
        <v>158</v>
      </c>
      <c r="B68" s="30"/>
      <c r="C68" t="s">
        <v>159</v>
      </c>
      <c r="E68" t="s">
        <v>378</v>
      </c>
      <c r="F68" t="s">
        <v>379</v>
      </c>
      <c r="U68" t="s">
        <v>377</v>
      </c>
      <c r="AH68" s="49"/>
    </row>
    <row r="69" spans="1:34" x14ac:dyDescent="0.25">
      <c r="A69" s="43" t="s">
        <v>172</v>
      </c>
      <c r="B69" s="30"/>
      <c r="C69" t="s">
        <v>168</v>
      </c>
      <c r="E69" t="s">
        <v>378</v>
      </c>
      <c r="F69" t="s">
        <v>379</v>
      </c>
      <c r="U69" t="s">
        <v>377</v>
      </c>
      <c r="AH69" s="49"/>
    </row>
    <row r="70" spans="1:34" x14ac:dyDescent="0.25">
      <c r="A70" s="43" t="s">
        <v>172</v>
      </c>
      <c r="B70" s="30"/>
      <c r="C70" t="s">
        <v>168</v>
      </c>
      <c r="E70" t="s">
        <v>378</v>
      </c>
      <c r="F70" t="s">
        <v>379</v>
      </c>
      <c r="U70" t="s">
        <v>377</v>
      </c>
      <c r="AH70" s="49"/>
    </row>
    <row r="71" spans="1:34" x14ac:dyDescent="0.25">
      <c r="A71" s="43" t="s">
        <v>172</v>
      </c>
      <c r="B71" s="30"/>
      <c r="C71" t="s">
        <v>168</v>
      </c>
      <c r="E71" t="s">
        <v>378</v>
      </c>
      <c r="F71" t="s">
        <v>379</v>
      </c>
      <c r="U71" t="s">
        <v>377</v>
      </c>
      <c r="AH71" s="49"/>
    </row>
    <row r="72" spans="1:34" x14ac:dyDescent="0.25">
      <c r="A72" s="43" t="s">
        <v>163</v>
      </c>
      <c r="B72" s="30"/>
      <c r="C72" t="s">
        <v>164</v>
      </c>
      <c r="E72" t="s">
        <v>378</v>
      </c>
      <c r="F72" t="s">
        <v>379</v>
      </c>
      <c r="U72" t="s">
        <v>377</v>
      </c>
      <c r="AH72" s="49"/>
    </row>
    <row r="73" spans="1:34" x14ac:dyDescent="0.25">
      <c r="A73" s="43" t="s">
        <v>163</v>
      </c>
      <c r="B73" s="30"/>
      <c r="C73" t="s">
        <v>164</v>
      </c>
      <c r="E73" t="s">
        <v>378</v>
      </c>
      <c r="F73" t="s">
        <v>379</v>
      </c>
      <c r="U73" t="s">
        <v>377</v>
      </c>
      <c r="AH73" s="49"/>
    </row>
    <row r="74" spans="1:34" x14ac:dyDescent="0.25">
      <c r="A74" s="43" t="s">
        <v>163</v>
      </c>
      <c r="B74" s="30"/>
      <c r="C74" t="s">
        <v>164</v>
      </c>
      <c r="E74" t="s">
        <v>378</v>
      </c>
      <c r="F74" t="s">
        <v>379</v>
      </c>
      <c r="U74" t="s">
        <v>377</v>
      </c>
      <c r="AH74" s="49"/>
    </row>
    <row r="75" spans="1:34" x14ac:dyDescent="0.25">
      <c r="A75" s="43" t="s">
        <v>158</v>
      </c>
      <c r="B75" s="30"/>
      <c r="C75" t="s">
        <v>159</v>
      </c>
      <c r="E75" t="s">
        <v>378</v>
      </c>
      <c r="F75" t="s">
        <v>379</v>
      </c>
      <c r="U75" t="s">
        <v>377</v>
      </c>
      <c r="AH75" s="49"/>
    </row>
    <row r="76" spans="1:34" x14ac:dyDescent="0.25">
      <c r="A76" s="43" t="s">
        <v>172</v>
      </c>
      <c r="B76" s="30"/>
      <c r="C76" t="s">
        <v>168</v>
      </c>
      <c r="E76" t="s">
        <v>378</v>
      </c>
      <c r="F76" t="s">
        <v>379</v>
      </c>
      <c r="U76" t="s">
        <v>377</v>
      </c>
      <c r="AH76" s="49"/>
    </row>
    <row r="77" spans="1:34" x14ac:dyDescent="0.25">
      <c r="A77" s="43" t="s">
        <v>163</v>
      </c>
      <c r="B77" s="30"/>
      <c r="C77" t="s">
        <v>164</v>
      </c>
      <c r="E77" t="s">
        <v>378</v>
      </c>
      <c r="F77" t="s">
        <v>379</v>
      </c>
      <c r="U77" t="s">
        <v>377</v>
      </c>
      <c r="AH77" s="49"/>
    </row>
    <row r="78" spans="1:34" x14ac:dyDescent="0.25">
      <c r="A78" s="43" t="s">
        <v>163</v>
      </c>
      <c r="B78" s="30"/>
      <c r="C78" t="s">
        <v>164</v>
      </c>
      <c r="E78" t="s">
        <v>378</v>
      </c>
      <c r="F78" t="s">
        <v>379</v>
      </c>
      <c r="U78" t="s">
        <v>377</v>
      </c>
      <c r="AH78" s="49"/>
    </row>
    <row r="79" spans="1:34" x14ac:dyDescent="0.25">
      <c r="A79" s="43" t="s">
        <v>163</v>
      </c>
      <c r="B79" s="30"/>
      <c r="C79" t="s">
        <v>164</v>
      </c>
      <c r="E79" t="s">
        <v>378</v>
      </c>
      <c r="F79" t="s">
        <v>379</v>
      </c>
      <c r="U79" t="s">
        <v>377</v>
      </c>
      <c r="AH79" s="49"/>
    </row>
    <row r="80" spans="1:34" x14ac:dyDescent="0.25">
      <c r="A80" s="43" t="s">
        <v>158</v>
      </c>
      <c r="B80" s="30"/>
      <c r="C80" t="s">
        <v>159</v>
      </c>
      <c r="E80" t="s">
        <v>378</v>
      </c>
      <c r="F80" t="s">
        <v>379</v>
      </c>
      <c r="U80" t="s">
        <v>377</v>
      </c>
      <c r="AH80" s="49"/>
    </row>
    <row r="81" spans="1:34" x14ac:dyDescent="0.25">
      <c r="A81" s="43" t="s">
        <v>172</v>
      </c>
      <c r="B81" s="30"/>
      <c r="C81" t="s">
        <v>168</v>
      </c>
      <c r="E81" t="s">
        <v>378</v>
      </c>
      <c r="F81" t="s">
        <v>379</v>
      </c>
      <c r="U81" t="s">
        <v>377</v>
      </c>
      <c r="AH81" s="49"/>
    </row>
    <row r="82" spans="1:34" x14ac:dyDescent="0.25">
      <c r="A82" s="43" t="s">
        <v>163</v>
      </c>
      <c r="B82" s="30"/>
      <c r="C82" t="s">
        <v>164</v>
      </c>
      <c r="E82" t="s">
        <v>378</v>
      </c>
      <c r="F82" t="s">
        <v>379</v>
      </c>
      <c r="U82" t="s">
        <v>377</v>
      </c>
      <c r="AH82" s="49"/>
    </row>
    <row r="83" spans="1:34" x14ac:dyDescent="0.25">
      <c r="A83" s="43" t="s">
        <v>163</v>
      </c>
      <c r="B83" s="30"/>
      <c r="C83" t="s">
        <v>164</v>
      </c>
      <c r="E83" t="s">
        <v>378</v>
      </c>
      <c r="F83" t="s">
        <v>379</v>
      </c>
      <c r="U83" t="s">
        <v>377</v>
      </c>
      <c r="AH83" s="49"/>
    </row>
    <row r="84" spans="1:34" x14ac:dyDescent="0.25">
      <c r="A84" s="43" t="s">
        <v>163</v>
      </c>
      <c r="B84" s="30"/>
      <c r="C84" t="s">
        <v>164</v>
      </c>
      <c r="E84" t="s">
        <v>378</v>
      </c>
      <c r="F84" t="s">
        <v>379</v>
      </c>
      <c r="U84" t="s">
        <v>377</v>
      </c>
      <c r="AH84" s="49"/>
    </row>
    <row r="85" spans="1:34" x14ac:dyDescent="0.25">
      <c r="A85" s="43" t="s">
        <v>163</v>
      </c>
      <c r="B85" s="30"/>
      <c r="C85" t="s">
        <v>164</v>
      </c>
      <c r="E85" t="s">
        <v>378</v>
      </c>
      <c r="F85" t="s">
        <v>379</v>
      </c>
      <c r="U85" t="s">
        <v>377</v>
      </c>
      <c r="AH85" s="49"/>
    </row>
    <row r="86" spans="1:34" x14ac:dyDescent="0.25">
      <c r="A86" s="43" t="s">
        <v>160</v>
      </c>
      <c r="B86" s="30"/>
      <c r="C86" t="s">
        <v>161</v>
      </c>
      <c r="E86" t="s">
        <v>378</v>
      </c>
      <c r="F86" t="s">
        <v>379</v>
      </c>
      <c r="U86" t="s">
        <v>377</v>
      </c>
      <c r="AH86" s="49"/>
    </row>
    <row r="87" spans="1:34" x14ac:dyDescent="0.25">
      <c r="A87" s="43" t="s">
        <v>165</v>
      </c>
      <c r="B87" s="30"/>
      <c r="C87" t="s">
        <v>166</v>
      </c>
      <c r="E87" t="s">
        <v>378</v>
      </c>
      <c r="F87" t="s">
        <v>379</v>
      </c>
      <c r="U87" t="s">
        <v>377</v>
      </c>
      <c r="AH87" s="49"/>
    </row>
    <row r="88" spans="1:34" x14ac:dyDescent="0.25">
      <c r="A88" s="43" t="s">
        <v>163</v>
      </c>
      <c r="B88" s="30"/>
      <c r="C88" t="s">
        <v>164</v>
      </c>
      <c r="E88" t="s">
        <v>378</v>
      </c>
      <c r="F88" t="s">
        <v>379</v>
      </c>
      <c r="U88" t="s">
        <v>377</v>
      </c>
      <c r="AH88" s="49"/>
    </row>
    <row r="89" spans="1:34" x14ac:dyDescent="0.25">
      <c r="A89" s="43" t="s">
        <v>165</v>
      </c>
      <c r="B89" s="30"/>
      <c r="C89" t="s">
        <v>166</v>
      </c>
      <c r="E89" t="s">
        <v>378</v>
      </c>
      <c r="F89" t="s">
        <v>379</v>
      </c>
      <c r="U89" t="s">
        <v>377</v>
      </c>
      <c r="AH89" s="49"/>
    </row>
    <row r="90" spans="1:34" x14ac:dyDescent="0.25">
      <c r="A90" s="43" t="s">
        <v>165</v>
      </c>
      <c r="B90" s="30"/>
      <c r="C90" t="s">
        <v>166</v>
      </c>
      <c r="E90" t="s">
        <v>378</v>
      </c>
      <c r="F90" t="s">
        <v>379</v>
      </c>
      <c r="U90" t="s">
        <v>377</v>
      </c>
      <c r="AH90" s="49"/>
    </row>
    <row r="91" spans="1:34" x14ac:dyDescent="0.25">
      <c r="A91" s="43" t="s">
        <v>160</v>
      </c>
      <c r="B91" s="30"/>
      <c r="C91" t="s">
        <v>161</v>
      </c>
      <c r="E91" t="s">
        <v>378</v>
      </c>
      <c r="F91" t="s">
        <v>379</v>
      </c>
      <c r="U91" t="s">
        <v>377</v>
      </c>
      <c r="AH91" s="49"/>
    </row>
    <row r="92" spans="1:34" x14ac:dyDescent="0.25">
      <c r="A92" s="43" t="s">
        <v>160</v>
      </c>
      <c r="B92" s="30"/>
      <c r="C92" t="s">
        <v>161</v>
      </c>
      <c r="E92" t="s">
        <v>378</v>
      </c>
      <c r="F92" t="s">
        <v>379</v>
      </c>
      <c r="U92" t="s">
        <v>377</v>
      </c>
      <c r="AH92" s="49"/>
    </row>
    <row r="93" spans="1:34" x14ac:dyDescent="0.25">
      <c r="A93" s="43" t="s">
        <v>163</v>
      </c>
      <c r="B93" s="30"/>
      <c r="C93" t="s">
        <v>164</v>
      </c>
      <c r="E93" t="s">
        <v>378</v>
      </c>
      <c r="F93" t="s">
        <v>379</v>
      </c>
      <c r="U93" t="s">
        <v>377</v>
      </c>
      <c r="AH93" s="49"/>
    </row>
    <row r="94" spans="1:34" x14ac:dyDescent="0.25">
      <c r="A94" s="43" t="s">
        <v>158</v>
      </c>
      <c r="B94" s="30"/>
      <c r="C94" t="s">
        <v>159</v>
      </c>
      <c r="E94" t="s">
        <v>378</v>
      </c>
      <c r="F94" t="s">
        <v>379</v>
      </c>
      <c r="U94" t="s">
        <v>377</v>
      </c>
      <c r="AH94" s="49"/>
    </row>
    <row r="95" spans="1:34" x14ac:dyDescent="0.25">
      <c r="A95" s="43" t="s">
        <v>165</v>
      </c>
      <c r="B95" s="30"/>
      <c r="C95" t="s">
        <v>166</v>
      </c>
      <c r="E95" t="s">
        <v>378</v>
      </c>
      <c r="F95" t="s">
        <v>379</v>
      </c>
      <c r="U95" t="s">
        <v>377</v>
      </c>
      <c r="AH95" s="49"/>
    </row>
    <row r="96" spans="1:34" x14ac:dyDescent="0.25">
      <c r="A96" s="43" t="s">
        <v>158</v>
      </c>
      <c r="B96" s="30"/>
      <c r="C96" t="s">
        <v>159</v>
      </c>
      <c r="E96" t="s">
        <v>378</v>
      </c>
      <c r="F96" t="s">
        <v>379</v>
      </c>
      <c r="U96" t="s">
        <v>377</v>
      </c>
      <c r="AH96" s="49"/>
    </row>
    <row r="97" spans="1:34" x14ac:dyDescent="0.25">
      <c r="A97" s="43" t="s">
        <v>162</v>
      </c>
      <c r="B97" s="30"/>
      <c r="C97" t="s">
        <v>161</v>
      </c>
      <c r="E97" t="s">
        <v>378</v>
      </c>
      <c r="F97" t="s">
        <v>379</v>
      </c>
      <c r="U97" t="s">
        <v>377</v>
      </c>
      <c r="AH97" s="49"/>
    </row>
    <row r="98" spans="1:34" x14ac:dyDescent="0.25">
      <c r="A98" s="43" t="s">
        <v>160</v>
      </c>
      <c r="B98" s="30"/>
      <c r="C98" t="s">
        <v>161</v>
      </c>
      <c r="E98" t="s">
        <v>378</v>
      </c>
      <c r="F98" t="s">
        <v>379</v>
      </c>
      <c r="U98" t="s">
        <v>377</v>
      </c>
      <c r="AH98" s="49"/>
    </row>
    <row r="99" spans="1:34" x14ac:dyDescent="0.25">
      <c r="A99" s="43" t="s">
        <v>162</v>
      </c>
      <c r="B99" s="30"/>
      <c r="C99" t="s">
        <v>161</v>
      </c>
      <c r="E99" t="s">
        <v>378</v>
      </c>
      <c r="F99" t="s">
        <v>379</v>
      </c>
      <c r="U99" t="s">
        <v>377</v>
      </c>
      <c r="AH99" s="49"/>
    </row>
    <row r="100" spans="1:34" x14ac:dyDescent="0.25">
      <c r="A100" s="43" t="s">
        <v>160</v>
      </c>
      <c r="B100" s="30"/>
      <c r="C100" t="s">
        <v>161</v>
      </c>
      <c r="E100" t="s">
        <v>378</v>
      </c>
      <c r="F100" t="s">
        <v>379</v>
      </c>
      <c r="U100" t="s">
        <v>377</v>
      </c>
      <c r="AH100" s="49"/>
    </row>
    <row r="101" spans="1:34" ht="15.75" thickBot="1" x14ac:dyDescent="0.3">
      <c r="A101" s="44" t="s">
        <v>160</v>
      </c>
      <c r="B101" s="38"/>
      <c r="C101" s="39" t="s">
        <v>161</v>
      </c>
      <c r="D101" s="39" t="s">
        <v>350</v>
      </c>
      <c r="E101" s="39" t="s">
        <v>378</v>
      </c>
      <c r="F101" s="39" t="s">
        <v>379</v>
      </c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 t="s">
        <v>377</v>
      </c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50"/>
    </row>
    <row r="102" spans="1:34" ht="15.75" thickTop="1" x14ac:dyDescent="0.25">
      <c r="A102" s="40" t="s">
        <v>162</v>
      </c>
      <c r="B102" s="37"/>
      <c r="C102" s="53" t="s">
        <v>161</v>
      </c>
      <c r="D102" s="53" t="s">
        <v>349</v>
      </c>
      <c r="E102" s="53" t="s">
        <v>382</v>
      </c>
      <c r="F102" s="53" t="s">
        <v>383</v>
      </c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 t="s">
        <v>381</v>
      </c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4"/>
    </row>
    <row r="103" spans="1:34" x14ac:dyDescent="0.25">
      <c r="A103" s="43" t="s">
        <v>163</v>
      </c>
      <c r="B103" s="30"/>
      <c r="C103" t="s">
        <v>164</v>
      </c>
      <c r="E103" t="s">
        <v>382</v>
      </c>
      <c r="F103" t="s">
        <v>383</v>
      </c>
      <c r="U103" t="s">
        <v>381</v>
      </c>
      <c r="AH103" s="49"/>
    </row>
    <row r="104" spans="1:34" x14ac:dyDescent="0.25">
      <c r="A104" s="43" t="s">
        <v>163</v>
      </c>
      <c r="B104" s="30"/>
      <c r="C104" t="s">
        <v>164</v>
      </c>
      <c r="E104" t="s">
        <v>382</v>
      </c>
      <c r="F104" t="s">
        <v>383</v>
      </c>
      <c r="U104" t="s">
        <v>381</v>
      </c>
      <c r="AH104" s="49"/>
    </row>
    <row r="105" spans="1:34" x14ac:dyDescent="0.25">
      <c r="A105" s="43" t="s">
        <v>163</v>
      </c>
      <c r="B105" s="30"/>
      <c r="C105" t="s">
        <v>164</v>
      </c>
      <c r="E105" t="s">
        <v>382</v>
      </c>
      <c r="F105" t="s">
        <v>383</v>
      </c>
      <c r="U105" t="s">
        <v>381</v>
      </c>
      <c r="AH105" s="49"/>
    </row>
    <row r="106" spans="1:34" x14ac:dyDescent="0.25">
      <c r="A106" s="43" t="s">
        <v>162</v>
      </c>
      <c r="B106" s="30"/>
      <c r="C106" t="s">
        <v>161</v>
      </c>
      <c r="E106" t="s">
        <v>382</v>
      </c>
      <c r="F106" t="s">
        <v>383</v>
      </c>
      <c r="U106" t="s">
        <v>381</v>
      </c>
      <c r="AH106" s="49"/>
    </row>
    <row r="107" spans="1:34" x14ac:dyDescent="0.25">
      <c r="A107" s="43" t="s">
        <v>162</v>
      </c>
      <c r="B107" s="30"/>
      <c r="C107" t="s">
        <v>161</v>
      </c>
      <c r="E107" t="s">
        <v>382</v>
      </c>
      <c r="F107" t="s">
        <v>383</v>
      </c>
      <c r="U107" t="s">
        <v>381</v>
      </c>
      <c r="AH107" s="49"/>
    </row>
    <row r="108" spans="1:34" x14ac:dyDescent="0.25">
      <c r="A108" s="43" t="s">
        <v>174</v>
      </c>
      <c r="B108" s="30"/>
      <c r="C108" t="s">
        <v>164</v>
      </c>
      <c r="E108" t="s">
        <v>382</v>
      </c>
      <c r="F108" t="s">
        <v>383</v>
      </c>
      <c r="U108" t="s">
        <v>381</v>
      </c>
      <c r="AH108" s="49"/>
    </row>
    <row r="109" spans="1:34" x14ac:dyDescent="0.25">
      <c r="A109" s="43" t="s">
        <v>175</v>
      </c>
      <c r="B109" s="30"/>
      <c r="C109" t="s">
        <v>164</v>
      </c>
      <c r="E109" t="s">
        <v>382</v>
      </c>
      <c r="F109" t="s">
        <v>383</v>
      </c>
      <c r="U109" t="s">
        <v>381</v>
      </c>
      <c r="AH109" s="49"/>
    </row>
    <row r="110" spans="1:34" x14ac:dyDescent="0.25">
      <c r="A110" s="43" t="s">
        <v>163</v>
      </c>
      <c r="B110" s="30"/>
      <c r="C110" t="s">
        <v>164</v>
      </c>
      <c r="E110" t="s">
        <v>382</v>
      </c>
      <c r="F110" t="s">
        <v>383</v>
      </c>
      <c r="U110" t="s">
        <v>381</v>
      </c>
      <c r="AH110" s="49"/>
    </row>
    <row r="111" spans="1:34" x14ac:dyDescent="0.25">
      <c r="A111" s="43" t="s">
        <v>163</v>
      </c>
      <c r="B111" s="30"/>
      <c r="C111" t="s">
        <v>164</v>
      </c>
      <c r="E111" t="s">
        <v>382</v>
      </c>
      <c r="F111" t="s">
        <v>383</v>
      </c>
      <c r="U111" t="s">
        <v>381</v>
      </c>
      <c r="AH111" s="49"/>
    </row>
    <row r="112" spans="1:34" x14ac:dyDescent="0.25">
      <c r="A112" s="43" t="s">
        <v>162</v>
      </c>
      <c r="B112" s="30"/>
      <c r="C112" t="s">
        <v>161</v>
      </c>
      <c r="E112" t="s">
        <v>382</v>
      </c>
      <c r="F112" t="s">
        <v>383</v>
      </c>
      <c r="U112" t="s">
        <v>381</v>
      </c>
      <c r="AH112" s="49"/>
    </row>
    <row r="113" spans="1:34" x14ac:dyDescent="0.25">
      <c r="A113" s="43" t="s">
        <v>162</v>
      </c>
      <c r="B113" s="30"/>
      <c r="C113" t="s">
        <v>161</v>
      </c>
      <c r="E113" t="s">
        <v>382</v>
      </c>
      <c r="F113" t="s">
        <v>383</v>
      </c>
      <c r="U113" t="s">
        <v>381</v>
      </c>
      <c r="AH113" s="49"/>
    </row>
    <row r="114" spans="1:34" x14ac:dyDescent="0.25">
      <c r="A114" s="43" t="s">
        <v>162</v>
      </c>
      <c r="B114" s="30"/>
      <c r="C114" t="s">
        <v>161</v>
      </c>
      <c r="E114" t="s">
        <v>382</v>
      </c>
      <c r="F114" t="s">
        <v>383</v>
      </c>
      <c r="U114" t="s">
        <v>381</v>
      </c>
      <c r="AH114" s="49"/>
    </row>
    <row r="115" spans="1:34" x14ac:dyDescent="0.25">
      <c r="A115" s="43" t="s">
        <v>175</v>
      </c>
      <c r="B115" s="30"/>
      <c r="C115" t="s">
        <v>164</v>
      </c>
      <c r="E115" t="s">
        <v>382</v>
      </c>
      <c r="F115" t="s">
        <v>383</v>
      </c>
      <c r="U115" t="s">
        <v>381</v>
      </c>
      <c r="AH115" s="49"/>
    </row>
    <row r="116" spans="1:34" x14ac:dyDescent="0.25">
      <c r="A116" s="43" t="s">
        <v>162</v>
      </c>
      <c r="B116" s="30"/>
      <c r="C116" t="s">
        <v>161</v>
      </c>
      <c r="E116" t="s">
        <v>382</v>
      </c>
      <c r="F116" t="s">
        <v>383</v>
      </c>
      <c r="U116" t="s">
        <v>381</v>
      </c>
      <c r="AH116" s="49"/>
    </row>
    <row r="117" spans="1:34" x14ac:dyDescent="0.25">
      <c r="A117" s="43" t="s">
        <v>163</v>
      </c>
      <c r="B117" s="30"/>
      <c r="C117" t="s">
        <v>164</v>
      </c>
      <c r="E117" t="s">
        <v>382</v>
      </c>
      <c r="F117" t="s">
        <v>383</v>
      </c>
      <c r="U117" t="s">
        <v>381</v>
      </c>
      <c r="AH117" s="49"/>
    </row>
    <row r="118" spans="1:34" x14ac:dyDescent="0.25">
      <c r="A118" s="43" t="s">
        <v>169</v>
      </c>
      <c r="B118" s="30"/>
      <c r="C118" t="s">
        <v>166</v>
      </c>
      <c r="E118" t="s">
        <v>382</v>
      </c>
      <c r="F118" t="s">
        <v>383</v>
      </c>
      <c r="U118" t="s">
        <v>381</v>
      </c>
      <c r="AH118" s="49"/>
    </row>
    <row r="119" spans="1:34" x14ac:dyDescent="0.25">
      <c r="A119" s="43" t="s">
        <v>163</v>
      </c>
      <c r="B119" s="30"/>
      <c r="C119" t="s">
        <v>164</v>
      </c>
      <c r="E119" t="s">
        <v>382</v>
      </c>
      <c r="F119" t="s">
        <v>383</v>
      </c>
      <c r="U119" t="s">
        <v>381</v>
      </c>
      <c r="AH119" s="49"/>
    </row>
    <row r="120" spans="1:34" x14ac:dyDescent="0.25">
      <c r="A120" s="43" t="s">
        <v>169</v>
      </c>
      <c r="B120" s="30"/>
      <c r="C120" t="s">
        <v>166</v>
      </c>
      <c r="E120" t="s">
        <v>382</v>
      </c>
      <c r="F120" t="s">
        <v>383</v>
      </c>
      <c r="U120" t="s">
        <v>381</v>
      </c>
      <c r="AH120" s="49"/>
    </row>
    <row r="121" spans="1:34" x14ac:dyDescent="0.25">
      <c r="A121" s="43" t="s">
        <v>163</v>
      </c>
      <c r="B121" s="30"/>
      <c r="C121" t="s">
        <v>164</v>
      </c>
      <c r="E121" t="s">
        <v>382</v>
      </c>
      <c r="F121" t="s">
        <v>383</v>
      </c>
      <c r="U121" t="s">
        <v>381</v>
      </c>
      <c r="AH121" s="49"/>
    </row>
    <row r="122" spans="1:34" x14ac:dyDescent="0.25">
      <c r="A122" s="43" t="s">
        <v>169</v>
      </c>
      <c r="B122" s="30"/>
      <c r="C122" t="s">
        <v>166</v>
      </c>
      <c r="E122" t="s">
        <v>382</v>
      </c>
      <c r="F122" t="s">
        <v>383</v>
      </c>
      <c r="U122" t="s">
        <v>381</v>
      </c>
      <c r="AH122" s="49"/>
    </row>
    <row r="123" spans="1:34" x14ac:dyDescent="0.25">
      <c r="A123" s="43" t="s">
        <v>162</v>
      </c>
      <c r="B123" s="30"/>
      <c r="C123" t="s">
        <v>161</v>
      </c>
      <c r="E123" t="s">
        <v>382</v>
      </c>
      <c r="F123" t="s">
        <v>383</v>
      </c>
      <c r="U123" t="s">
        <v>381</v>
      </c>
      <c r="AH123" s="49"/>
    </row>
    <row r="124" spans="1:34" x14ac:dyDescent="0.25">
      <c r="A124" s="43" t="s">
        <v>160</v>
      </c>
      <c r="B124" s="30"/>
      <c r="C124" t="s">
        <v>161</v>
      </c>
      <c r="E124" t="s">
        <v>382</v>
      </c>
      <c r="F124" t="s">
        <v>383</v>
      </c>
      <c r="U124" t="s">
        <v>381</v>
      </c>
      <c r="AH124" s="49"/>
    </row>
    <row r="125" spans="1:34" x14ac:dyDescent="0.25">
      <c r="A125" s="43" t="s">
        <v>163</v>
      </c>
      <c r="B125" s="30"/>
      <c r="C125" t="s">
        <v>164</v>
      </c>
      <c r="E125" t="s">
        <v>382</v>
      </c>
      <c r="F125" t="s">
        <v>383</v>
      </c>
      <c r="U125" t="s">
        <v>381</v>
      </c>
      <c r="AH125" s="49"/>
    </row>
    <row r="126" spans="1:34" x14ac:dyDescent="0.25">
      <c r="A126" s="43" t="s">
        <v>158</v>
      </c>
      <c r="B126" s="30"/>
      <c r="C126" t="s">
        <v>159</v>
      </c>
      <c r="E126" t="s">
        <v>382</v>
      </c>
      <c r="F126" t="s">
        <v>383</v>
      </c>
      <c r="U126" t="s">
        <v>381</v>
      </c>
      <c r="AH126" s="49"/>
    </row>
    <row r="127" spans="1:34" x14ac:dyDescent="0.25">
      <c r="A127" s="43" t="s">
        <v>158</v>
      </c>
      <c r="B127" s="30"/>
      <c r="C127" t="s">
        <v>159</v>
      </c>
      <c r="E127" t="s">
        <v>382</v>
      </c>
      <c r="F127" t="s">
        <v>383</v>
      </c>
      <c r="U127" t="s">
        <v>381</v>
      </c>
      <c r="AH127" s="49"/>
    </row>
    <row r="128" spans="1:34" x14ac:dyDescent="0.25">
      <c r="A128" s="43" t="s">
        <v>169</v>
      </c>
      <c r="B128" s="30"/>
      <c r="C128" t="s">
        <v>166</v>
      </c>
      <c r="E128" t="s">
        <v>382</v>
      </c>
      <c r="F128" t="s">
        <v>383</v>
      </c>
      <c r="U128" t="s">
        <v>381</v>
      </c>
      <c r="AH128" s="49"/>
    </row>
    <row r="129" spans="1:34" x14ac:dyDescent="0.25">
      <c r="A129" s="43" t="s">
        <v>162</v>
      </c>
      <c r="B129" s="30"/>
      <c r="C129" t="s">
        <v>161</v>
      </c>
      <c r="E129" t="s">
        <v>382</v>
      </c>
      <c r="F129" t="s">
        <v>383</v>
      </c>
      <c r="U129" t="s">
        <v>381</v>
      </c>
      <c r="AH129" s="49"/>
    </row>
    <row r="130" spans="1:34" x14ac:dyDescent="0.25">
      <c r="A130" s="43" t="s">
        <v>176</v>
      </c>
      <c r="B130" s="30"/>
      <c r="C130" t="s">
        <v>177</v>
      </c>
      <c r="E130" t="s">
        <v>382</v>
      </c>
      <c r="F130" t="s">
        <v>383</v>
      </c>
      <c r="U130" t="s">
        <v>381</v>
      </c>
      <c r="AH130" s="49"/>
    </row>
    <row r="131" spans="1:34" x14ac:dyDescent="0.25">
      <c r="A131" s="43" t="s">
        <v>165</v>
      </c>
      <c r="B131" s="30"/>
      <c r="C131" t="s">
        <v>166</v>
      </c>
      <c r="E131" t="s">
        <v>382</v>
      </c>
      <c r="F131" t="s">
        <v>383</v>
      </c>
      <c r="U131" t="s">
        <v>381</v>
      </c>
      <c r="AH131" s="49"/>
    </row>
    <row r="132" spans="1:34" x14ac:dyDescent="0.25">
      <c r="A132" s="43" t="s">
        <v>169</v>
      </c>
      <c r="B132" s="30"/>
      <c r="C132" t="s">
        <v>166</v>
      </c>
      <c r="E132" t="s">
        <v>382</v>
      </c>
      <c r="F132" t="s">
        <v>383</v>
      </c>
      <c r="U132" t="s">
        <v>381</v>
      </c>
      <c r="AH132" s="49"/>
    </row>
    <row r="133" spans="1:34" x14ac:dyDescent="0.25">
      <c r="A133" s="43" t="s">
        <v>165</v>
      </c>
      <c r="B133" s="30"/>
      <c r="C133" t="s">
        <v>166</v>
      </c>
      <c r="E133" t="s">
        <v>382</v>
      </c>
      <c r="F133" t="s">
        <v>383</v>
      </c>
      <c r="U133" t="s">
        <v>381</v>
      </c>
      <c r="AH133" s="49"/>
    </row>
    <row r="134" spans="1:34" x14ac:dyDescent="0.25">
      <c r="A134" s="43" t="s">
        <v>169</v>
      </c>
      <c r="B134" s="30"/>
      <c r="C134" t="s">
        <v>166</v>
      </c>
      <c r="E134" t="s">
        <v>382</v>
      </c>
      <c r="F134" t="s">
        <v>383</v>
      </c>
      <c r="U134" t="s">
        <v>381</v>
      </c>
      <c r="AH134" s="49"/>
    </row>
    <row r="135" spans="1:34" x14ac:dyDescent="0.25">
      <c r="A135" s="43" t="s">
        <v>163</v>
      </c>
      <c r="B135" s="30"/>
      <c r="C135" t="s">
        <v>164</v>
      </c>
      <c r="E135" t="s">
        <v>382</v>
      </c>
      <c r="F135" t="s">
        <v>383</v>
      </c>
      <c r="U135" t="s">
        <v>381</v>
      </c>
      <c r="AH135" s="49"/>
    </row>
    <row r="136" spans="1:34" x14ac:dyDescent="0.25">
      <c r="A136" s="43" t="s">
        <v>165</v>
      </c>
      <c r="B136" s="30"/>
      <c r="C136" t="s">
        <v>166</v>
      </c>
      <c r="E136" t="s">
        <v>382</v>
      </c>
      <c r="F136" t="s">
        <v>383</v>
      </c>
      <c r="U136" t="s">
        <v>381</v>
      </c>
      <c r="AH136" s="49"/>
    </row>
    <row r="137" spans="1:34" x14ac:dyDescent="0.25">
      <c r="A137" s="43" t="s">
        <v>169</v>
      </c>
      <c r="B137" s="30"/>
      <c r="C137" t="s">
        <v>166</v>
      </c>
      <c r="E137" t="s">
        <v>382</v>
      </c>
      <c r="F137" t="s">
        <v>383</v>
      </c>
      <c r="U137" t="s">
        <v>381</v>
      </c>
      <c r="AH137" s="49"/>
    </row>
    <row r="138" spans="1:34" x14ac:dyDescent="0.25">
      <c r="A138" s="43" t="s">
        <v>163</v>
      </c>
      <c r="B138" s="30"/>
      <c r="C138" t="s">
        <v>164</v>
      </c>
      <c r="E138" t="s">
        <v>382</v>
      </c>
      <c r="F138" t="s">
        <v>383</v>
      </c>
      <c r="U138" t="s">
        <v>381</v>
      </c>
      <c r="AH138" s="49"/>
    </row>
    <row r="139" spans="1:34" x14ac:dyDescent="0.25">
      <c r="A139" s="43" t="s">
        <v>169</v>
      </c>
      <c r="B139" s="30"/>
      <c r="C139" t="s">
        <v>166</v>
      </c>
      <c r="E139" t="s">
        <v>382</v>
      </c>
      <c r="F139" t="s">
        <v>383</v>
      </c>
      <c r="U139" t="s">
        <v>381</v>
      </c>
      <c r="AH139" s="49"/>
    </row>
    <row r="140" spans="1:34" x14ac:dyDescent="0.25">
      <c r="A140" s="43" t="s">
        <v>163</v>
      </c>
      <c r="B140" s="30"/>
      <c r="C140" t="s">
        <v>164</v>
      </c>
      <c r="E140" t="s">
        <v>382</v>
      </c>
      <c r="F140" t="s">
        <v>383</v>
      </c>
      <c r="U140" t="s">
        <v>381</v>
      </c>
      <c r="AH140" s="49"/>
    </row>
    <row r="141" spans="1:34" x14ac:dyDescent="0.25">
      <c r="A141" s="43" t="s">
        <v>175</v>
      </c>
      <c r="B141" s="30"/>
      <c r="C141" t="s">
        <v>164</v>
      </c>
      <c r="E141" t="s">
        <v>382</v>
      </c>
      <c r="F141" t="s">
        <v>383</v>
      </c>
      <c r="U141" t="s">
        <v>381</v>
      </c>
      <c r="AH141" s="49"/>
    </row>
    <row r="142" spans="1:34" x14ac:dyDescent="0.25">
      <c r="A142" s="43" t="s">
        <v>178</v>
      </c>
      <c r="B142" s="30"/>
      <c r="C142" t="s">
        <v>178</v>
      </c>
      <c r="E142" t="s">
        <v>382</v>
      </c>
      <c r="F142" t="s">
        <v>383</v>
      </c>
      <c r="U142" t="s">
        <v>381</v>
      </c>
      <c r="AH142" s="49"/>
    </row>
    <row r="143" spans="1:34" x14ac:dyDescent="0.25">
      <c r="A143" s="43" t="s">
        <v>179</v>
      </c>
      <c r="B143" s="30"/>
      <c r="C143" t="s">
        <v>164</v>
      </c>
      <c r="E143" t="s">
        <v>382</v>
      </c>
      <c r="F143" t="s">
        <v>383</v>
      </c>
      <c r="U143" t="s">
        <v>381</v>
      </c>
      <c r="AH143" s="49"/>
    </row>
    <row r="144" spans="1:34" x14ac:dyDescent="0.25">
      <c r="A144" s="43" t="s">
        <v>158</v>
      </c>
      <c r="B144" s="30"/>
      <c r="C144" t="s">
        <v>159</v>
      </c>
      <c r="E144" t="s">
        <v>382</v>
      </c>
      <c r="F144" t="s">
        <v>383</v>
      </c>
      <c r="U144" t="s">
        <v>381</v>
      </c>
      <c r="AH144" s="49"/>
    </row>
    <row r="145" spans="1:34" x14ac:dyDescent="0.25">
      <c r="A145" s="43" t="s">
        <v>160</v>
      </c>
      <c r="B145" s="30"/>
      <c r="C145" t="s">
        <v>161</v>
      </c>
      <c r="E145" t="s">
        <v>382</v>
      </c>
      <c r="F145" t="s">
        <v>383</v>
      </c>
      <c r="U145" t="s">
        <v>381</v>
      </c>
      <c r="AH145" s="49"/>
    </row>
    <row r="146" spans="1:34" x14ac:dyDescent="0.25">
      <c r="A146" s="43" t="s">
        <v>167</v>
      </c>
      <c r="B146" s="30"/>
      <c r="C146" t="s">
        <v>168</v>
      </c>
      <c r="E146" t="s">
        <v>382</v>
      </c>
      <c r="F146" t="s">
        <v>383</v>
      </c>
      <c r="U146" t="s">
        <v>381</v>
      </c>
      <c r="AH146" s="49"/>
    </row>
    <row r="147" spans="1:34" x14ac:dyDescent="0.25">
      <c r="A147" s="43" t="s">
        <v>178</v>
      </c>
      <c r="B147" s="30"/>
      <c r="C147" t="s">
        <v>178</v>
      </c>
      <c r="E147" t="s">
        <v>382</v>
      </c>
      <c r="F147" t="s">
        <v>383</v>
      </c>
      <c r="U147" t="s">
        <v>381</v>
      </c>
      <c r="AH147" s="49"/>
    </row>
    <row r="148" spans="1:34" x14ac:dyDescent="0.25">
      <c r="A148" s="43" t="s">
        <v>163</v>
      </c>
      <c r="B148" s="30"/>
      <c r="C148" t="s">
        <v>164</v>
      </c>
      <c r="E148" t="s">
        <v>382</v>
      </c>
      <c r="F148" t="s">
        <v>383</v>
      </c>
      <c r="U148" t="s">
        <v>381</v>
      </c>
      <c r="AH148" s="49"/>
    </row>
    <row r="149" spans="1:34" x14ac:dyDescent="0.25">
      <c r="A149" s="43" t="s">
        <v>169</v>
      </c>
      <c r="B149" s="30"/>
      <c r="C149" t="s">
        <v>166</v>
      </c>
      <c r="E149" t="s">
        <v>382</v>
      </c>
      <c r="F149" t="s">
        <v>383</v>
      </c>
      <c r="U149" t="s">
        <v>381</v>
      </c>
      <c r="AH149" s="49"/>
    </row>
    <row r="150" spans="1:34" x14ac:dyDescent="0.25">
      <c r="A150" s="43" t="s">
        <v>169</v>
      </c>
      <c r="B150" s="30"/>
      <c r="C150" t="s">
        <v>166</v>
      </c>
      <c r="E150" t="s">
        <v>382</v>
      </c>
      <c r="F150" t="s">
        <v>383</v>
      </c>
      <c r="U150" t="s">
        <v>381</v>
      </c>
      <c r="AH150" s="49"/>
    </row>
    <row r="151" spans="1:34" ht="15.75" thickBot="1" x14ac:dyDescent="0.3">
      <c r="A151" s="44" t="s">
        <v>167</v>
      </c>
      <c r="B151" s="38"/>
      <c r="C151" s="39" t="s">
        <v>168</v>
      </c>
      <c r="D151" s="39" t="s">
        <v>350</v>
      </c>
      <c r="E151" s="39" t="s">
        <v>382</v>
      </c>
      <c r="F151" s="39" t="s">
        <v>383</v>
      </c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 t="s">
        <v>381</v>
      </c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50"/>
    </row>
    <row r="152" spans="1:34" ht="15.75" thickTop="1" x14ac:dyDescent="0.25">
      <c r="A152" s="40" t="s">
        <v>163</v>
      </c>
      <c r="B152" s="37"/>
      <c r="C152" s="53" t="s">
        <v>164</v>
      </c>
      <c r="D152" s="53" t="s">
        <v>349</v>
      </c>
      <c r="E152" s="53" t="s">
        <v>390</v>
      </c>
      <c r="F152" s="53" t="s">
        <v>391</v>
      </c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 t="s">
        <v>389</v>
      </c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4"/>
    </row>
    <row r="153" spans="1:34" x14ac:dyDescent="0.25">
      <c r="A153" s="43" t="s">
        <v>163</v>
      </c>
      <c r="B153" s="30"/>
      <c r="C153" t="s">
        <v>164</v>
      </c>
      <c r="E153" t="s">
        <v>390</v>
      </c>
      <c r="F153" t="s">
        <v>391</v>
      </c>
      <c r="U153" t="s">
        <v>389</v>
      </c>
      <c r="AH153" s="49"/>
    </row>
    <row r="154" spans="1:34" x14ac:dyDescent="0.25">
      <c r="A154" s="43" t="s">
        <v>162</v>
      </c>
      <c r="B154" s="30"/>
      <c r="C154" t="s">
        <v>161</v>
      </c>
      <c r="E154" t="s">
        <v>390</v>
      </c>
      <c r="F154" t="s">
        <v>391</v>
      </c>
      <c r="U154" t="s">
        <v>389</v>
      </c>
      <c r="AH154" s="49"/>
    </row>
    <row r="155" spans="1:34" x14ac:dyDescent="0.25">
      <c r="A155" s="43" t="s">
        <v>167</v>
      </c>
      <c r="B155" s="30"/>
      <c r="C155" t="s">
        <v>168</v>
      </c>
      <c r="E155" t="s">
        <v>390</v>
      </c>
      <c r="F155" t="s">
        <v>391</v>
      </c>
      <c r="U155" t="s">
        <v>389</v>
      </c>
      <c r="AH155" s="49"/>
    </row>
    <row r="156" spans="1:34" x14ac:dyDescent="0.25">
      <c r="A156" s="43" t="s">
        <v>162</v>
      </c>
      <c r="B156" s="30"/>
      <c r="C156" t="s">
        <v>161</v>
      </c>
      <c r="E156" t="s">
        <v>390</v>
      </c>
      <c r="F156" t="s">
        <v>391</v>
      </c>
      <c r="U156" t="s">
        <v>389</v>
      </c>
      <c r="AH156" s="49"/>
    </row>
    <row r="157" spans="1:34" x14ac:dyDescent="0.25">
      <c r="A157" s="43" t="s">
        <v>163</v>
      </c>
      <c r="B157" s="30"/>
      <c r="C157" t="s">
        <v>164</v>
      </c>
      <c r="E157" t="s">
        <v>390</v>
      </c>
      <c r="F157" t="s">
        <v>391</v>
      </c>
      <c r="U157" t="s">
        <v>389</v>
      </c>
      <c r="AH157" s="49"/>
    </row>
    <row r="158" spans="1:34" x14ac:dyDescent="0.25">
      <c r="A158" s="43" t="s">
        <v>163</v>
      </c>
      <c r="B158" s="30"/>
      <c r="C158" t="s">
        <v>164</v>
      </c>
      <c r="E158" t="s">
        <v>390</v>
      </c>
      <c r="F158" t="s">
        <v>391</v>
      </c>
      <c r="U158" t="s">
        <v>389</v>
      </c>
      <c r="AH158" s="49"/>
    </row>
    <row r="159" spans="1:34" x14ac:dyDescent="0.25">
      <c r="A159" s="43" t="s">
        <v>163</v>
      </c>
      <c r="B159" s="30"/>
      <c r="C159" t="s">
        <v>164</v>
      </c>
      <c r="E159" t="s">
        <v>390</v>
      </c>
      <c r="F159" t="s">
        <v>391</v>
      </c>
      <c r="U159" t="s">
        <v>389</v>
      </c>
      <c r="AH159" s="49"/>
    </row>
    <row r="160" spans="1:34" x14ac:dyDescent="0.25">
      <c r="A160" s="43" t="s">
        <v>162</v>
      </c>
      <c r="B160" s="30"/>
      <c r="C160" t="s">
        <v>161</v>
      </c>
      <c r="E160" t="s">
        <v>390</v>
      </c>
      <c r="F160" t="s">
        <v>391</v>
      </c>
      <c r="U160" t="s">
        <v>389</v>
      </c>
      <c r="AH160" s="49"/>
    </row>
    <row r="161" spans="1:34" x14ac:dyDescent="0.25">
      <c r="A161" s="43" t="s">
        <v>162</v>
      </c>
      <c r="B161" s="30"/>
      <c r="C161" t="s">
        <v>161</v>
      </c>
      <c r="E161" t="s">
        <v>390</v>
      </c>
      <c r="F161" t="s">
        <v>391</v>
      </c>
      <c r="U161" t="s">
        <v>389</v>
      </c>
      <c r="AH161" s="49"/>
    </row>
    <row r="162" spans="1:34" x14ac:dyDescent="0.25">
      <c r="A162" s="43" t="s">
        <v>163</v>
      </c>
      <c r="B162" s="30"/>
      <c r="C162" t="s">
        <v>164</v>
      </c>
      <c r="E162" t="s">
        <v>390</v>
      </c>
      <c r="F162" t="s">
        <v>391</v>
      </c>
      <c r="U162" t="s">
        <v>389</v>
      </c>
      <c r="AH162" s="49"/>
    </row>
    <row r="163" spans="1:34" x14ac:dyDescent="0.25">
      <c r="A163" s="43" t="s">
        <v>163</v>
      </c>
      <c r="B163" s="30"/>
      <c r="C163" t="s">
        <v>164</v>
      </c>
      <c r="E163" t="s">
        <v>390</v>
      </c>
      <c r="F163" t="s">
        <v>391</v>
      </c>
      <c r="U163" t="s">
        <v>389</v>
      </c>
      <c r="AH163" s="49"/>
    </row>
    <row r="164" spans="1:34" x14ac:dyDescent="0.25">
      <c r="A164" s="43" t="s">
        <v>163</v>
      </c>
      <c r="B164" s="30"/>
      <c r="C164" t="s">
        <v>164</v>
      </c>
      <c r="E164" t="s">
        <v>390</v>
      </c>
      <c r="F164" t="s">
        <v>391</v>
      </c>
      <c r="U164" t="s">
        <v>389</v>
      </c>
      <c r="AH164" s="49"/>
    </row>
    <row r="165" spans="1:34" x14ac:dyDescent="0.25">
      <c r="A165" s="43" t="s">
        <v>167</v>
      </c>
      <c r="B165" s="30"/>
      <c r="C165" t="s">
        <v>168</v>
      </c>
      <c r="E165" t="s">
        <v>390</v>
      </c>
      <c r="F165" t="s">
        <v>391</v>
      </c>
      <c r="U165" t="s">
        <v>389</v>
      </c>
      <c r="AH165" s="49"/>
    </row>
    <row r="166" spans="1:34" x14ac:dyDescent="0.25">
      <c r="A166" s="43" t="s">
        <v>162</v>
      </c>
      <c r="B166" s="30"/>
      <c r="C166" t="s">
        <v>161</v>
      </c>
      <c r="E166" t="s">
        <v>390</v>
      </c>
      <c r="F166" t="s">
        <v>391</v>
      </c>
      <c r="U166" t="s">
        <v>389</v>
      </c>
      <c r="AH166" s="49"/>
    </row>
    <row r="167" spans="1:34" x14ac:dyDescent="0.25">
      <c r="A167" s="43" t="s">
        <v>163</v>
      </c>
      <c r="B167" s="30"/>
      <c r="C167" t="s">
        <v>164</v>
      </c>
      <c r="E167" t="s">
        <v>390</v>
      </c>
      <c r="F167" t="s">
        <v>391</v>
      </c>
      <c r="U167" t="s">
        <v>389</v>
      </c>
      <c r="AH167" s="49"/>
    </row>
    <row r="168" spans="1:34" x14ac:dyDescent="0.25">
      <c r="A168" s="43" t="s">
        <v>165</v>
      </c>
      <c r="B168" s="30"/>
      <c r="C168" t="s">
        <v>166</v>
      </c>
      <c r="E168" t="s">
        <v>390</v>
      </c>
      <c r="F168" t="s">
        <v>391</v>
      </c>
      <c r="U168" t="s">
        <v>389</v>
      </c>
      <c r="AH168" s="49"/>
    </row>
    <row r="169" spans="1:34" x14ac:dyDescent="0.25">
      <c r="A169" s="43" t="s">
        <v>163</v>
      </c>
      <c r="B169" s="30"/>
      <c r="C169" t="s">
        <v>164</v>
      </c>
      <c r="E169" t="s">
        <v>390</v>
      </c>
      <c r="F169" t="s">
        <v>391</v>
      </c>
      <c r="U169" t="s">
        <v>389</v>
      </c>
      <c r="AH169" s="49"/>
    </row>
    <row r="170" spans="1:34" x14ac:dyDescent="0.25">
      <c r="A170" s="43" t="s">
        <v>167</v>
      </c>
      <c r="B170" s="30"/>
      <c r="C170" t="s">
        <v>168</v>
      </c>
      <c r="E170" t="s">
        <v>390</v>
      </c>
      <c r="F170" t="s">
        <v>391</v>
      </c>
      <c r="U170" t="s">
        <v>389</v>
      </c>
      <c r="AH170" s="49"/>
    </row>
    <row r="171" spans="1:34" x14ac:dyDescent="0.25">
      <c r="A171" s="43" t="s">
        <v>170</v>
      </c>
      <c r="B171" s="30"/>
      <c r="C171" t="s">
        <v>161</v>
      </c>
      <c r="E171" t="s">
        <v>390</v>
      </c>
      <c r="F171" t="s">
        <v>391</v>
      </c>
      <c r="U171" t="s">
        <v>389</v>
      </c>
      <c r="AH171" s="49"/>
    </row>
    <row r="172" spans="1:34" x14ac:dyDescent="0.25">
      <c r="A172" s="43" t="s">
        <v>163</v>
      </c>
      <c r="B172" s="30"/>
      <c r="C172" t="s">
        <v>164</v>
      </c>
      <c r="E172" t="s">
        <v>390</v>
      </c>
      <c r="F172" t="s">
        <v>391</v>
      </c>
      <c r="U172" t="s">
        <v>389</v>
      </c>
      <c r="AH172" s="49"/>
    </row>
    <row r="173" spans="1:34" x14ac:dyDescent="0.25">
      <c r="A173" s="43" t="s">
        <v>163</v>
      </c>
      <c r="B173" s="30"/>
      <c r="C173" t="s">
        <v>164</v>
      </c>
      <c r="E173" t="s">
        <v>390</v>
      </c>
      <c r="F173" t="s">
        <v>391</v>
      </c>
      <c r="U173" t="s">
        <v>389</v>
      </c>
      <c r="AH173" s="49"/>
    </row>
    <row r="174" spans="1:34" x14ac:dyDescent="0.25">
      <c r="A174" s="43" t="s">
        <v>163</v>
      </c>
      <c r="B174" s="30"/>
      <c r="C174" t="s">
        <v>164</v>
      </c>
      <c r="E174" t="s">
        <v>390</v>
      </c>
      <c r="F174" t="s">
        <v>391</v>
      </c>
      <c r="U174" t="s">
        <v>389</v>
      </c>
      <c r="AH174" s="49"/>
    </row>
    <row r="175" spans="1:34" x14ac:dyDescent="0.25">
      <c r="A175" s="43" t="s">
        <v>158</v>
      </c>
      <c r="B175" s="30"/>
      <c r="C175" t="s">
        <v>159</v>
      </c>
      <c r="E175" t="s">
        <v>390</v>
      </c>
      <c r="F175" t="s">
        <v>391</v>
      </c>
      <c r="U175" t="s">
        <v>389</v>
      </c>
      <c r="AH175" s="49"/>
    </row>
    <row r="176" spans="1:34" x14ac:dyDescent="0.25">
      <c r="A176" s="43" t="s">
        <v>167</v>
      </c>
      <c r="B176" s="30"/>
      <c r="C176" t="s">
        <v>168</v>
      </c>
      <c r="E176" t="s">
        <v>390</v>
      </c>
      <c r="F176" t="s">
        <v>391</v>
      </c>
      <c r="U176" t="s">
        <v>389</v>
      </c>
      <c r="AH176" s="49"/>
    </row>
    <row r="177" spans="1:34" x14ac:dyDescent="0.25">
      <c r="A177" s="43" t="s">
        <v>163</v>
      </c>
      <c r="B177" s="30"/>
      <c r="C177" t="s">
        <v>164</v>
      </c>
      <c r="E177" t="s">
        <v>390</v>
      </c>
      <c r="F177" t="s">
        <v>391</v>
      </c>
      <c r="U177" t="s">
        <v>389</v>
      </c>
      <c r="AH177" s="49"/>
    </row>
    <row r="178" spans="1:34" x14ac:dyDescent="0.25">
      <c r="A178" s="43" t="s">
        <v>163</v>
      </c>
      <c r="B178" s="30"/>
      <c r="C178" t="s">
        <v>164</v>
      </c>
      <c r="E178" t="s">
        <v>390</v>
      </c>
      <c r="F178" t="s">
        <v>391</v>
      </c>
      <c r="U178" t="s">
        <v>389</v>
      </c>
      <c r="AH178" s="49"/>
    </row>
    <row r="179" spans="1:34" x14ac:dyDescent="0.25">
      <c r="A179" s="43" t="s">
        <v>163</v>
      </c>
      <c r="B179" s="30"/>
      <c r="C179" t="s">
        <v>164</v>
      </c>
      <c r="E179" t="s">
        <v>390</v>
      </c>
      <c r="F179" t="s">
        <v>391</v>
      </c>
      <c r="U179" t="s">
        <v>389</v>
      </c>
      <c r="AH179" s="49"/>
    </row>
    <row r="180" spans="1:34" x14ac:dyDescent="0.25">
      <c r="A180" s="43" t="s">
        <v>163</v>
      </c>
      <c r="B180" s="30"/>
      <c r="C180" t="s">
        <v>164</v>
      </c>
      <c r="E180" t="s">
        <v>390</v>
      </c>
      <c r="F180" t="s">
        <v>391</v>
      </c>
      <c r="U180" t="s">
        <v>389</v>
      </c>
      <c r="AH180" s="49"/>
    </row>
    <row r="181" spans="1:34" x14ac:dyDescent="0.25">
      <c r="A181" s="43" t="s">
        <v>163</v>
      </c>
      <c r="B181" s="30"/>
      <c r="C181" t="s">
        <v>164</v>
      </c>
      <c r="E181" t="s">
        <v>390</v>
      </c>
      <c r="F181" t="s">
        <v>391</v>
      </c>
      <c r="U181" t="s">
        <v>389</v>
      </c>
      <c r="AH181" s="49"/>
    </row>
    <row r="182" spans="1:34" x14ac:dyDescent="0.25">
      <c r="A182" s="43" t="s">
        <v>163</v>
      </c>
      <c r="B182" s="30"/>
      <c r="C182" t="s">
        <v>164</v>
      </c>
      <c r="E182" t="s">
        <v>390</v>
      </c>
      <c r="F182" t="s">
        <v>391</v>
      </c>
      <c r="U182" t="s">
        <v>389</v>
      </c>
      <c r="AH182" s="49"/>
    </row>
    <row r="183" spans="1:34" x14ac:dyDescent="0.25">
      <c r="A183" s="43" t="s">
        <v>165</v>
      </c>
      <c r="B183" s="30"/>
      <c r="C183" t="s">
        <v>166</v>
      </c>
      <c r="E183" t="s">
        <v>390</v>
      </c>
      <c r="F183" t="s">
        <v>391</v>
      </c>
      <c r="U183" t="s">
        <v>389</v>
      </c>
      <c r="AH183" s="49"/>
    </row>
    <row r="184" spans="1:34" x14ac:dyDescent="0.25">
      <c r="A184" s="43" t="s">
        <v>163</v>
      </c>
      <c r="B184" s="30"/>
      <c r="C184" t="s">
        <v>164</v>
      </c>
      <c r="E184" t="s">
        <v>390</v>
      </c>
      <c r="F184" t="s">
        <v>391</v>
      </c>
      <c r="U184" t="s">
        <v>389</v>
      </c>
      <c r="AH184" s="49"/>
    </row>
    <row r="185" spans="1:34" x14ac:dyDescent="0.25">
      <c r="A185" s="43" t="s">
        <v>165</v>
      </c>
      <c r="B185" s="30"/>
      <c r="C185" t="s">
        <v>166</v>
      </c>
      <c r="E185" t="s">
        <v>390</v>
      </c>
      <c r="F185" t="s">
        <v>391</v>
      </c>
      <c r="U185" t="s">
        <v>389</v>
      </c>
      <c r="AH185" s="49"/>
    </row>
    <row r="186" spans="1:34" x14ac:dyDescent="0.25">
      <c r="A186" s="43" t="s">
        <v>160</v>
      </c>
      <c r="B186" s="30"/>
      <c r="C186" t="s">
        <v>161</v>
      </c>
      <c r="E186" t="s">
        <v>390</v>
      </c>
      <c r="F186" t="s">
        <v>391</v>
      </c>
      <c r="U186" t="s">
        <v>389</v>
      </c>
      <c r="AH186" s="49"/>
    </row>
    <row r="187" spans="1:34" x14ac:dyDescent="0.25">
      <c r="A187" s="43" t="s">
        <v>163</v>
      </c>
      <c r="B187" s="30"/>
      <c r="C187" t="s">
        <v>164</v>
      </c>
      <c r="E187" t="s">
        <v>390</v>
      </c>
      <c r="F187" t="s">
        <v>391</v>
      </c>
      <c r="U187" t="s">
        <v>389</v>
      </c>
      <c r="AH187" s="49"/>
    </row>
    <row r="188" spans="1:34" x14ac:dyDescent="0.25">
      <c r="A188" s="43" t="s">
        <v>163</v>
      </c>
      <c r="B188" s="30"/>
      <c r="C188" t="s">
        <v>164</v>
      </c>
      <c r="E188" t="s">
        <v>390</v>
      </c>
      <c r="F188" t="s">
        <v>391</v>
      </c>
      <c r="U188" t="s">
        <v>389</v>
      </c>
      <c r="AH188" s="49"/>
    </row>
    <row r="189" spans="1:34" x14ac:dyDescent="0.25">
      <c r="A189" s="43" t="s">
        <v>163</v>
      </c>
      <c r="B189" s="30"/>
      <c r="C189" t="s">
        <v>164</v>
      </c>
      <c r="E189" t="s">
        <v>390</v>
      </c>
      <c r="F189" t="s">
        <v>391</v>
      </c>
      <c r="U189" t="s">
        <v>389</v>
      </c>
      <c r="AH189" s="49"/>
    </row>
    <row r="190" spans="1:34" x14ac:dyDescent="0.25">
      <c r="A190" s="43" t="s">
        <v>175</v>
      </c>
      <c r="B190" s="30"/>
      <c r="C190" t="s">
        <v>164</v>
      </c>
      <c r="E190" t="s">
        <v>390</v>
      </c>
      <c r="F190" t="s">
        <v>391</v>
      </c>
      <c r="U190" t="s">
        <v>389</v>
      </c>
      <c r="AH190" s="49"/>
    </row>
    <row r="191" spans="1:34" x14ac:dyDescent="0.25">
      <c r="A191" s="43" t="s">
        <v>165</v>
      </c>
      <c r="B191" s="30"/>
      <c r="C191" t="s">
        <v>166</v>
      </c>
      <c r="E191" t="s">
        <v>390</v>
      </c>
      <c r="F191" t="s">
        <v>391</v>
      </c>
      <c r="U191" t="s">
        <v>389</v>
      </c>
      <c r="AH191" s="49"/>
    </row>
    <row r="192" spans="1:34" x14ac:dyDescent="0.25">
      <c r="A192" s="43" t="s">
        <v>163</v>
      </c>
      <c r="B192" s="30"/>
      <c r="C192" t="s">
        <v>164</v>
      </c>
      <c r="E192" t="s">
        <v>390</v>
      </c>
      <c r="F192" t="s">
        <v>391</v>
      </c>
      <c r="U192" t="s">
        <v>389</v>
      </c>
      <c r="AH192" s="49"/>
    </row>
    <row r="193" spans="1:34" x14ac:dyDescent="0.25">
      <c r="A193" s="43" t="s">
        <v>163</v>
      </c>
      <c r="B193" s="30"/>
      <c r="C193" t="s">
        <v>164</v>
      </c>
      <c r="E193" t="s">
        <v>390</v>
      </c>
      <c r="F193" t="s">
        <v>391</v>
      </c>
      <c r="U193" t="s">
        <v>389</v>
      </c>
      <c r="AH193" s="49"/>
    </row>
    <row r="194" spans="1:34" x14ac:dyDescent="0.25">
      <c r="A194" s="43" t="s">
        <v>165</v>
      </c>
      <c r="B194" s="30"/>
      <c r="C194" t="s">
        <v>166</v>
      </c>
      <c r="E194" t="s">
        <v>390</v>
      </c>
      <c r="F194" t="s">
        <v>391</v>
      </c>
      <c r="U194" t="s">
        <v>389</v>
      </c>
      <c r="AH194" s="49"/>
    </row>
    <row r="195" spans="1:34" x14ac:dyDescent="0.25">
      <c r="A195" s="43" t="s">
        <v>163</v>
      </c>
      <c r="B195" s="30"/>
      <c r="C195" t="s">
        <v>164</v>
      </c>
      <c r="E195" t="s">
        <v>390</v>
      </c>
      <c r="F195" t="s">
        <v>391</v>
      </c>
      <c r="U195" t="s">
        <v>389</v>
      </c>
      <c r="AH195" s="49"/>
    </row>
    <row r="196" spans="1:34" x14ac:dyDescent="0.25">
      <c r="A196" s="43" t="s">
        <v>163</v>
      </c>
      <c r="B196" s="30"/>
      <c r="C196" t="s">
        <v>164</v>
      </c>
      <c r="E196" t="s">
        <v>390</v>
      </c>
      <c r="F196" t="s">
        <v>391</v>
      </c>
      <c r="U196" t="s">
        <v>389</v>
      </c>
      <c r="AH196" s="49"/>
    </row>
    <row r="197" spans="1:34" x14ac:dyDescent="0.25">
      <c r="A197" s="43" t="s">
        <v>163</v>
      </c>
      <c r="B197" s="30"/>
      <c r="C197" t="s">
        <v>164</v>
      </c>
      <c r="E197" t="s">
        <v>390</v>
      </c>
      <c r="F197" t="s">
        <v>391</v>
      </c>
      <c r="U197" t="s">
        <v>389</v>
      </c>
      <c r="AH197" s="49"/>
    </row>
    <row r="198" spans="1:34" x14ac:dyDescent="0.25">
      <c r="A198" s="43" t="s">
        <v>160</v>
      </c>
      <c r="B198" s="30"/>
      <c r="C198" t="s">
        <v>161</v>
      </c>
      <c r="E198" t="s">
        <v>390</v>
      </c>
      <c r="F198" t="s">
        <v>391</v>
      </c>
      <c r="U198" t="s">
        <v>389</v>
      </c>
      <c r="AH198" s="49"/>
    </row>
    <row r="199" spans="1:34" x14ac:dyDescent="0.25">
      <c r="A199" s="43" t="s">
        <v>169</v>
      </c>
      <c r="B199" s="30"/>
      <c r="C199" t="s">
        <v>166</v>
      </c>
      <c r="E199" t="s">
        <v>390</v>
      </c>
      <c r="F199" t="s">
        <v>391</v>
      </c>
      <c r="U199" t="s">
        <v>389</v>
      </c>
      <c r="AH199" s="49"/>
    </row>
    <row r="200" spans="1:34" x14ac:dyDescent="0.25">
      <c r="A200" s="43" t="s">
        <v>160</v>
      </c>
      <c r="B200" s="30"/>
      <c r="C200" t="s">
        <v>161</v>
      </c>
      <c r="E200" t="s">
        <v>390</v>
      </c>
      <c r="F200" t="s">
        <v>391</v>
      </c>
      <c r="U200" t="s">
        <v>389</v>
      </c>
      <c r="AH200" s="49"/>
    </row>
    <row r="201" spans="1:34" ht="15.75" thickBot="1" x14ac:dyDescent="0.3">
      <c r="A201" s="44" t="s">
        <v>163</v>
      </c>
      <c r="B201" s="38"/>
      <c r="C201" s="39" t="s">
        <v>164</v>
      </c>
      <c r="D201" s="39" t="s">
        <v>350</v>
      </c>
      <c r="E201" s="39" t="s">
        <v>390</v>
      </c>
      <c r="F201" s="39" t="s">
        <v>391</v>
      </c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 t="s">
        <v>389</v>
      </c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50"/>
    </row>
    <row r="202" spans="1:34" ht="15.75" thickTop="1" x14ac:dyDescent="0.25">
      <c r="A202" s="40" t="s">
        <v>163</v>
      </c>
      <c r="B202" s="37"/>
      <c r="C202" s="53" t="s">
        <v>164</v>
      </c>
      <c r="D202" s="53" t="s">
        <v>349</v>
      </c>
      <c r="E202" s="53" t="s">
        <v>393</v>
      </c>
      <c r="F202" s="53" t="s">
        <v>394</v>
      </c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 t="s">
        <v>392</v>
      </c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4"/>
    </row>
    <row r="203" spans="1:34" x14ac:dyDescent="0.25">
      <c r="A203" s="43" t="s">
        <v>169</v>
      </c>
      <c r="B203" s="30"/>
      <c r="C203" t="s">
        <v>166</v>
      </c>
      <c r="E203" t="s">
        <v>393</v>
      </c>
      <c r="F203" t="s">
        <v>394</v>
      </c>
      <c r="U203" t="s">
        <v>392</v>
      </c>
      <c r="AH203" s="49"/>
    </row>
    <row r="204" spans="1:34" x14ac:dyDescent="0.25">
      <c r="A204" s="43" t="s">
        <v>163</v>
      </c>
      <c r="B204" s="30"/>
      <c r="C204" t="s">
        <v>164</v>
      </c>
      <c r="E204" t="s">
        <v>393</v>
      </c>
      <c r="F204" t="s">
        <v>394</v>
      </c>
      <c r="U204" t="s">
        <v>392</v>
      </c>
      <c r="AH204" s="49"/>
    </row>
    <row r="205" spans="1:34" x14ac:dyDescent="0.25">
      <c r="A205" s="43" t="s">
        <v>163</v>
      </c>
      <c r="B205" s="30"/>
      <c r="C205" t="s">
        <v>164</v>
      </c>
      <c r="E205" t="s">
        <v>393</v>
      </c>
      <c r="F205" t="s">
        <v>394</v>
      </c>
      <c r="U205" t="s">
        <v>392</v>
      </c>
      <c r="AH205" s="49"/>
    </row>
    <row r="206" spans="1:34" x14ac:dyDescent="0.25">
      <c r="A206" s="43" t="s">
        <v>169</v>
      </c>
      <c r="B206" s="30"/>
      <c r="C206" t="s">
        <v>166</v>
      </c>
      <c r="E206" t="s">
        <v>393</v>
      </c>
      <c r="F206" t="s">
        <v>394</v>
      </c>
      <c r="U206" t="s">
        <v>392</v>
      </c>
      <c r="AH206" s="49"/>
    </row>
    <row r="207" spans="1:34" x14ac:dyDescent="0.25">
      <c r="A207" s="43" t="s">
        <v>163</v>
      </c>
      <c r="B207" s="30"/>
      <c r="C207" t="s">
        <v>164</v>
      </c>
      <c r="E207" t="s">
        <v>393</v>
      </c>
      <c r="F207" t="s">
        <v>394</v>
      </c>
      <c r="U207" t="s">
        <v>392</v>
      </c>
      <c r="AH207" s="49"/>
    </row>
    <row r="208" spans="1:34" x14ac:dyDescent="0.25">
      <c r="A208" s="43" t="s">
        <v>160</v>
      </c>
      <c r="B208" s="30"/>
      <c r="C208" t="s">
        <v>161</v>
      </c>
      <c r="E208" t="s">
        <v>393</v>
      </c>
      <c r="F208" t="s">
        <v>394</v>
      </c>
      <c r="U208" t="s">
        <v>392</v>
      </c>
      <c r="AH208" s="49"/>
    </row>
    <row r="209" spans="1:34" x14ac:dyDescent="0.25">
      <c r="A209" s="43" t="s">
        <v>169</v>
      </c>
      <c r="B209" s="30"/>
      <c r="C209" t="s">
        <v>166</v>
      </c>
      <c r="E209" t="s">
        <v>393</v>
      </c>
      <c r="F209" t="s">
        <v>394</v>
      </c>
      <c r="U209" t="s">
        <v>392</v>
      </c>
      <c r="AH209" s="49"/>
    </row>
    <row r="210" spans="1:34" x14ac:dyDescent="0.25">
      <c r="A210" s="43" t="s">
        <v>169</v>
      </c>
      <c r="B210" s="30"/>
      <c r="C210" t="s">
        <v>166</v>
      </c>
      <c r="E210" t="s">
        <v>393</v>
      </c>
      <c r="F210" t="s">
        <v>394</v>
      </c>
      <c r="U210" t="s">
        <v>392</v>
      </c>
      <c r="AH210" s="49"/>
    </row>
    <row r="211" spans="1:34" x14ac:dyDescent="0.25">
      <c r="A211" s="43" t="s">
        <v>163</v>
      </c>
      <c r="B211" s="30"/>
      <c r="C211" t="s">
        <v>164</v>
      </c>
      <c r="E211" t="s">
        <v>393</v>
      </c>
      <c r="F211" t="s">
        <v>394</v>
      </c>
      <c r="U211" t="s">
        <v>392</v>
      </c>
      <c r="AH211" s="49"/>
    </row>
    <row r="212" spans="1:34" x14ac:dyDescent="0.25">
      <c r="A212" s="43" t="s">
        <v>163</v>
      </c>
      <c r="B212" s="30"/>
      <c r="C212" t="s">
        <v>164</v>
      </c>
      <c r="E212" t="s">
        <v>393</v>
      </c>
      <c r="F212" t="s">
        <v>394</v>
      </c>
      <c r="U212" t="s">
        <v>392</v>
      </c>
      <c r="AH212" s="49"/>
    </row>
    <row r="213" spans="1:34" x14ac:dyDescent="0.25">
      <c r="A213" s="43" t="s">
        <v>169</v>
      </c>
      <c r="B213" s="30"/>
      <c r="C213" t="s">
        <v>166</v>
      </c>
      <c r="E213" t="s">
        <v>393</v>
      </c>
      <c r="F213" t="s">
        <v>394</v>
      </c>
      <c r="U213" t="s">
        <v>392</v>
      </c>
      <c r="AH213" s="49"/>
    </row>
    <row r="214" spans="1:34" x14ac:dyDescent="0.25">
      <c r="A214" s="43" t="s">
        <v>160</v>
      </c>
      <c r="B214" s="30"/>
      <c r="C214" t="s">
        <v>161</v>
      </c>
      <c r="E214" t="s">
        <v>393</v>
      </c>
      <c r="F214" t="s">
        <v>394</v>
      </c>
      <c r="U214" t="s">
        <v>392</v>
      </c>
      <c r="AH214" s="49"/>
    </row>
    <row r="215" spans="1:34" x14ac:dyDescent="0.25">
      <c r="A215" s="43" t="s">
        <v>176</v>
      </c>
      <c r="B215" s="30"/>
      <c r="C215" t="s">
        <v>177</v>
      </c>
      <c r="E215" t="s">
        <v>393</v>
      </c>
      <c r="F215" t="s">
        <v>394</v>
      </c>
      <c r="U215" t="s">
        <v>392</v>
      </c>
      <c r="AH215" s="49"/>
    </row>
    <row r="216" spans="1:34" x14ac:dyDescent="0.25">
      <c r="A216" s="43" t="s">
        <v>163</v>
      </c>
      <c r="B216" s="30"/>
      <c r="C216" t="s">
        <v>164</v>
      </c>
      <c r="E216" t="s">
        <v>393</v>
      </c>
      <c r="F216" t="s">
        <v>394</v>
      </c>
      <c r="U216" t="s">
        <v>392</v>
      </c>
      <c r="AH216" s="49"/>
    </row>
    <row r="217" spans="1:34" x14ac:dyDescent="0.25">
      <c r="A217" s="43" t="s">
        <v>163</v>
      </c>
      <c r="B217" s="30"/>
      <c r="C217" t="s">
        <v>164</v>
      </c>
      <c r="E217" t="s">
        <v>393</v>
      </c>
      <c r="F217" t="s">
        <v>394</v>
      </c>
      <c r="U217" t="s">
        <v>392</v>
      </c>
      <c r="AH217" s="49"/>
    </row>
    <row r="218" spans="1:34" x14ac:dyDescent="0.25">
      <c r="A218" s="43" t="s">
        <v>174</v>
      </c>
      <c r="B218" s="30"/>
      <c r="C218" t="s">
        <v>164</v>
      </c>
      <c r="E218" t="s">
        <v>393</v>
      </c>
      <c r="F218" t="s">
        <v>394</v>
      </c>
      <c r="U218" t="s">
        <v>392</v>
      </c>
      <c r="AH218" s="49"/>
    </row>
    <row r="219" spans="1:34" x14ac:dyDescent="0.25">
      <c r="A219" s="43" t="s">
        <v>167</v>
      </c>
      <c r="B219" s="30"/>
      <c r="C219" t="s">
        <v>168</v>
      </c>
      <c r="E219" t="s">
        <v>393</v>
      </c>
      <c r="F219" t="s">
        <v>394</v>
      </c>
      <c r="U219" t="s">
        <v>392</v>
      </c>
      <c r="AH219" s="49"/>
    </row>
    <row r="220" spans="1:34" x14ac:dyDescent="0.25">
      <c r="A220" s="43" t="s">
        <v>169</v>
      </c>
      <c r="B220" s="30"/>
      <c r="C220" t="s">
        <v>166</v>
      </c>
      <c r="E220" t="s">
        <v>393</v>
      </c>
      <c r="F220" t="s">
        <v>394</v>
      </c>
      <c r="U220" t="s">
        <v>392</v>
      </c>
      <c r="AH220" s="49"/>
    </row>
    <row r="221" spans="1:34" x14ac:dyDescent="0.25">
      <c r="A221" s="43" t="s">
        <v>169</v>
      </c>
      <c r="B221" s="30"/>
      <c r="C221" t="s">
        <v>166</v>
      </c>
      <c r="E221" t="s">
        <v>393</v>
      </c>
      <c r="F221" t="s">
        <v>394</v>
      </c>
      <c r="U221" t="s">
        <v>392</v>
      </c>
      <c r="AH221" s="49"/>
    </row>
    <row r="222" spans="1:34" x14ac:dyDescent="0.25">
      <c r="A222" s="43" t="s">
        <v>163</v>
      </c>
      <c r="B222" s="30"/>
      <c r="C222" t="s">
        <v>164</v>
      </c>
      <c r="E222" t="s">
        <v>393</v>
      </c>
      <c r="F222" t="s">
        <v>394</v>
      </c>
      <c r="U222" t="s">
        <v>392</v>
      </c>
      <c r="AH222" s="49"/>
    </row>
    <row r="223" spans="1:34" x14ac:dyDescent="0.25">
      <c r="A223" s="43" t="s">
        <v>163</v>
      </c>
      <c r="B223" s="30"/>
      <c r="C223" t="s">
        <v>164</v>
      </c>
      <c r="E223" t="s">
        <v>393</v>
      </c>
      <c r="F223" t="s">
        <v>394</v>
      </c>
      <c r="U223" t="s">
        <v>392</v>
      </c>
      <c r="AH223" s="49"/>
    </row>
    <row r="224" spans="1:34" x14ac:dyDescent="0.25">
      <c r="A224" s="43" t="s">
        <v>167</v>
      </c>
      <c r="B224" s="30"/>
      <c r="C224" t="s">
        <v>168</v>
      </c>
      <c r="E224" t="s">
        <v>393</v>
      </c>
      <c r="F224" t="s">
        <v>394</v>
      </c>
      <c r="U224" t="s">
        <v>392</v>
      </c>
      <c r="AH224" s="49"/>
    </row>
    <row r="225" spans="1:34" x14ac:dyDescent="0.25">
      <c r="A225" s="43" t="s">
        <v>163</v>
      </c>
      <c r="B225" s="30"/>
      <c r="C225" t="s">
        <v>164</v>
      </c>
      <c r="E225" t="s">
        <v>393</v>
      </c>
      <c r="F225" t="s">
        <v>394</v>
      </c>
      <c r="U225" t="s">
        <v>392</v>
      </c>
      <c r="AH225" s="49"/>
    </row>
    <row r="226" spans="1:34" x14ac:dyDescent="0.25">
      <c r="A226" s="43" t="s">
        <v>176</v>
      </c>
      <c r="B226" s="30"/>
      <c r="C226" t="s">
        <v>177</v>
      </c>
      <c r="E226" t="s">
        <v>393</v>
      </c>
      <c r="F226" t="s">
        <v>394</v>
      </c>
      <c r="U226" t="s">
        <v>392</v>
      </c>
      <c r="AH226" s="49"/>
    </row>
    <row r="227" spans="1:34" x14ac:dyDescent="0.25">
      <c r="A227" s="43" t="s">
        <v>167</v>
      </c>
      <c r="B227" s="30"/>
      <c r="C227" t="s">
        <v>168</v>
      </c>
      <c r="E227" t="s">
        <v>393</v>
      </c>
      <c r="F227" t="s">
        <v>394</v>
      </c>
      <c r="U227" t="s">
        <v>392</v>
      </c>
      <c r="AH227" s="49"/>
    </row>
    <row r="228" spans="1:34" x14ac:dyDescent="0.25">
      <c r="A228" s="43" t="s">
        <v>167</v>
      </c>
      <c r="B228" s="30"/>
      <c r="C228" t="s">
        <v>168</v>
      </c>
      <c r="E228" t="s">
        <v>393</v>
      </c>
      <c r="F228" t="s">
        <v>394</v>
      </c>
      <c r="U228" t="s">
        <v>392</v>
      </c>
      <c r="AH228" s="49"/>
    </row>
    <row r="229" spans="1:34" x14ac:dyDescent="0.25">
      <c r="A229" s="43" t="s">
        <v>167</v>
      </c>
      <c r="B229" s="30"/>
      <c r="C229" t="s">
        <v>168</v>
      </c>
      <c r="E229" t="s">
        <v>393</v>
      </c>
      <c r="F229" t="s">
        <v>394</v>
      </c>
      <c r="U229" t="s">
        <v>392</v>
      </c>
      <c r="AH229" s="49"/>
    </row>
    <row r="230" spans="1:34" x14ac:dyDescent="0.25">
      <c r="A230" s="43" t="s">
        <v>163</v>
      </c>
      <c r="B230" s="30"/>
      <c r="C230" t="s">
        <v>164</v>
      </c>
      <c r="E230" t="s">
        <v>393</v>
      </c>
      <c r="F230" t="s">
        <v>394</v>
      </c>
      <c r="U230" t="s">
        <v>392</v>
      </c>
      <c r="AH230" s="49"/>
    </row>
    <row r="231" spans="1:34" x14ac:dyDescent="0.25">
      <c r="A231" s="43" t="s">
        <v>172</v>
      </c>
      <c r="B231" s="30"/>
      <c r="C231" t="s">
        <v>168</v>
      </c>
      <c r="E231" t="s">
        <v>393</v>
      </c>
      <c r="F231" t="s">
        <v>394</v>
      </c>
      <c r="U231" t="s">
        <v>392</v>
      </c>
      <c r="AH231" s="49"/>
    </row>
    <row r="232" spans="1:34" x14ac:dyDescent="0.25">
      <c r="A232" s="43" t="s">
        <v>163</v>
      </c>
      <c r="B232" s="30"/>
      <c r="C232" t="s">
        <v>164</v>
      </c>
      <c r="E232" t="s">
        <v>393</v>
      </c>
      <c r="F232" t="s">
        <v>394</v>
      </c>
      <c r="U232" t="s">
        <v>392</v>
      </c>
      <c r="AH232" s="49"/>
    </row>
    <row r="233" spans="1:34" x14ac:dyDescent="0.25">
      <c r="A233" s="43" t="s">
        <v>169</v>
      </c>
      <c r="B233" s="30"/>
      <c r="C233" t="s">
        <v>166</v>
      </c>
      <c r="E233" t="s">
        <v>393</v>
      </c>
      <c r="F233" t="s">
        <v>394</v>
      </c>
      <c r="U233" t="s">
        <v>392</v>
      </c>
      <c r="AH233" s="49"/>
    </row>
    <row r="234" spans="1:34" x14ac:dyDescent="0.25">
      <c r="A234" s="43" t="s">
        <v>175</v>
      </c>
      <c r="B234" s="30"/>
      <c r="C234" t="s">
        <v>164</v>
      </c>
      <c r="E234" t="s">
        <v>393</v>
      </c>
      <c r="F234" t="s">
        <v>394</v>
      </c>
      <c r="U234" t="s">
        <v>392</v>
      </c>
      <c r="AH234" s="49"/>
    </row>
    <row r="235" spans="1:34" x14ac:dyDescent="0.25">
      <c r="A235" s="43" t="s">
        <v>158</v>
      </c>
      <c r="B235" s="30"/>
      <c r="C235" t="s">
        <v>159</v>
      </c>
      <c r="E235" t="s">
        <v>393</v>
      </c>
      <c r="F235" t="s">
        <v>394</v>
      </c>
      <c r="U235" t="s">
        <v>392</v>
      </c>
      <c r="AH235" s="49"/>
    </row>
    <row r="236" spans="1:34" x14ac:dyDescent="0.25">
      <c r="A236" s="43" t="s">
        <v>182</v>
      </c>
      <c r="B236" s="30"/>
      <c r="C236" t="s">
        <v>166</v>
      </c>
      <c r="E236" t="s">
        <v>393</v>
      </c>
      <c r="F236" t="s">
        <v>394</v>
      </c>
      <c r="U236" t="s">
        <v>392</v>
      </c>
      <c r="AH236" s="49"/>
    </row>
    <row r="237" spans="1:34" x14ac:dyDescent="0.25">
      <c r="A237" s="43" t="s">
        <v>158</v>
      </c>
      <c r="B237" s="30"/>
      <c r="C237" t="s">
        <v>159</v>
      </c>
      <c r="E237" t="s">
        <v>393</v>
      </c>
      <c r="F237" t="s">
        <v>394</v>
      </c>
      <c r="U237" t="s">
        <v>392</v>
      </c>
      <c r="AH237" s="49"/>
    </row>
    <row r="238" spans="1:34" x14ac:dyDescent="0.25">
      <c r="A238" s="43" t="s">
        <v>163</v>
      </c>
      <c r="B238" s="30"/>
      <c r="C238" t="s">
        <v>164</v>
      </c>
      <c r="E238" t="s">
        <v>393</v>
      </c>
      <c r="F238" t="s">
        <v>394</v>
      </c>
      <c r="U238" t="s">
        <v>392</v>
      </c>
      <c r="AH238" s="49"/>
    </row>
    <row r="239" spans="1:34" x14ac:dyDescent="0.25">
      <c r="A239" s="43" t="s">
        <v>158</v>
      </c>
      <c r="B239" s="30"/>
      <c r="C239" t="s">
        <v>159</v>
      </c>
      <c r="E239" t="s">
        <v>393</v>
      </c>
      <c r="F239" t="s">
        <v>394</v>
      </c>
      <c r="U239" t="s">
        <v>392</v>
      </c>
      <c r="AH239" s="49"/>
    </row>
    <row r="240" spans="1:34" x14ac:dyDescent="0.25">
      <c r="A240" s="43" t="s">
        <v>167</v>
      </c>
      <c r="B240" s="30"/>
      <c r="C240" t="s">
        <v>168</v>
      </c>
      <c r="E240" t="s">
        <v>393</v>
      </c>
      <c r="F240" t="s">
        <v>394</v>
      </c>
      <c r="U240" t="s">
        <v>392</v>
      </c>
      <c r="AH240" s="49"/>
    </row>
    <row r="241" spans="1:34" x14ac:dyDescent="0.25">
      <c r="A241" s="43" t="s">
        <v>182</v>
      </c>
      <c r="B241" s="30"/>
      <c r="C241" t="s">
        <v>166</v>
      </c>
      <c r="E241" t="s">
        <v>393</v>
      </c>
      <c r="F241" t="s">
        <v>394</v>
      </c>
      <c r="U241" t="s">
        <v>392</v>
      </c>
      <c r="AH241" s="49"/>
    </row>
    <row r="242" spans="1:34" x14ac:dyDescent="0.25">
      <c r="A242" s="43" t="s">
        <v>169</v>
      </c>
      <c r="B242" s="30"/>
      <c r="C242" t="s">
        <v>166</v>
      </c>
      <c r="E242" t="s">
        <v>393</v>
      </c>
      <c r="F242" t="s">
        <v>394</v>
      </c>
      <c r="U242" t="s">
        <v>392</v>
      </c>
      <c r="AH242" s="49"/>
    </row>
    <row r="243" spans="1:34" x14ac:dyDescent="0.25">
      <c r="A243" s="43" t="s">
        <v>172</v>
      </c>
      <c r="B243" s="30"/>
      <c r="C243" t="s">
        <v>168</v>
      </c>
      <c r="E243" t="s">
        <v>393</v>
      </c>
      <c r="F243" t="s">
        <v>394</v>
      </c>
      <c r="U243" t="s">
        <v>392</v>
      </c>
      <c r="AH243" s="49"/>
    </row>
    <row r="244" spans="1:34" x14ac:dyDescent="0.25">
      <c r="A244" s="43" t="s">
        <v>167</v>
      </c>
      <c r="B244" s="30"/>
      <c r="C244" t="s">
        <v>168</v>
      </c>
      <c r="E244" t="s">
        <v>393</v>
      </c>
      <c r="F244" t="s">
        <v>394</v>
      </c>
      <c r="U244" t="s">
        <v>392</v>
      </c>
      <c r="AH244" s="49"/>
    </row>
    <row r="245" spans="1:34" x14ac:dyDescent="0.25">
      <c r="A245" s="43" t="s">
        <v>169</v>
      </c>
      <c r="B245" s="30"/>
      <c r="C245" t="s">
        <v>166</v>
      </c>
      <c r="E245" t="s">
        <v>393</v>
      </c>
      <c r="F245" t="s">
        <v>394</v>
      </c>
      <c r="U245" t="s">
        <v>392</v>
      </c>
      <c r="AH245" s="49"/>
    </row>
    <row r="246" spans="1:34" x14ac:dyDescent="0.25">
      <c r="A246" s="43" t="s">
        <v>158</v>
      </c>
      <c r="B246" s="30"/>
      <c r="C246" t="s">
        <v>159</v>
      </c>
      <c r="E246" t="s">
        <v>393</v>
      </c>
      <c r="F246" t="s">
        <v>394</v>
      </c>
      <c r="U246" t="s">
        <v>392</v>
      </c>
      <c r="AH246" s="49"/>
    </row>
    <row r="247" spans="1:34" x14ac:dyDescent="0.25">
      <c r="A247" s="43" t="s">
        <v>169</v>
      </c>
      <c r="B247" s="30"/>
      <c r="C247" t="s">
        <v>166</v>
      </c>
      <c r="E247" t="s">
        <v>393</v>
      </c>
      <c r="F247" t="s">
        <v>394</v>
      </c>
      <c r="U247" t="s">
        <v>392</v>
      </c>
      <c r="AH247" s="49"/>
    </row>
    <row r="248" spans="1:34" x14ac:dyDescent="0.25">
      <c r="A248" s="43" t="s">
        <v>165</v>
      </c>
      <c r="B248" s="30"/>
      <c r="C248" t="s">
        <v>166</v>
      </c>
      <c r="E248" t="s">
        <v>393</v>
      </c>
      <c r="F248" t="s">
        <v>394</v>
      </c>
      <c r="U248" t="s">
        <v>392</v>
      </c>
      <c r="AH248" s="49"/>
    </row>
    <row r="249" spans="1:34" x14ac:dyDescent="0.25">
      <c r="A249" s="43" t="s">
        <v>172</v>
      </c>
      <c r="B249" s="30"/>
      <c r="C249" t="s">
        <v>168</v>
      </c>
      <c r="E249" t="s">
        <v>393</v>
      </c>
      <c r="F249" t="s">
        <v>394</v>
      </c>
      <c r="U249" t="s">
        <v>392</v>
      </c>
      <c r="AH249" s="49"/>
    </row>
    <row r="250" spans="1:34" x14ac:dyDescent="0.25">
      <c r="A250" s="43" t="s">
        <v>172</v>
      </c>
      <c r="B250" s="30"/>
      <c r="C250" t="s">
        <v>168</v>
      </c>
      <c r="E250" t="s">
        <v>393</v>
      </c>
      <c r="F250" t="s">
        <v>394</v>
      </c>
      <c r="U250" t="s">
        <v>392</v>
      </c>
      <c r="AH250" s="49"/>
    </row>
    <row r="251" spans="1:34" ht="15.75" thickBot="1" x14ac:dyDescent="0.3">
      <c r="A251" s="44" t="s">
        <v>169</v>
      </c>
      <c r="B251" s="38"/>
      <c r="C251" s="39" t="s">
        <v>166</v>
      </c>
      <c r="D251" s="39" t="s">
        <v>350</v>
      </c>
      <c r="E251" s="39" t="s">
        <v>393</v>
      </c>
      <c r="F251" s="39" t="s">
        <v>394</v>
      </c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 t="s">
        <v>392</v>
      </c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50"/>
    </row>
    <row r="252" spans="1:34" ht="15.75" thickTop="1" x14ac:dyDescent="0.25">
      <c r="A252" s="40" t="s">
        <v>158</v>
      </c>
      <c r="B252" s="37"/>
      <c r="C252" s="53" t="s">
        <v>159</v>
      </c>
      <c r="D252" s="53" t="s">
        <v>349</v>
      </c>
      <c r="E252" s="53" t="s">
        <v>397</v>
      </c>
      <c r="F252" s="53" t="s">
        <v>398</v>
      </c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 t="s">
        <v>396</v>
      </c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4"/>
    </row>
    <row r="253" spans="1:34" x14ac:dyDescent="0.25">
      <c r="A253" s="43" t="s">
        <v>160</v>
      </c>
      <c r="B253" s="30"/>
      <c r="C253" t="s">
        <v>161</v>
      </c>
      <c r="E253" t="s">
        <v>397</v>
      </c>
      <c r="F253" t="s">
        <v>398</v>
      </c>
      <c r="U253" t="s">
        <v>396</v>
      </c>
      <c r="AH253" s="49"/>
    </row>
    <row r="254" spans="1:34" x14ac:dyDescent="0.25">
      <c r="A254" s="43" t="s">
        <v>162</v>
      </c>
      <c r="B254" s="30"/>
      <c r="C254" t="s">
        <v>161</v>
      </c>
      <c r="E254" t="s">
        <v>397</v>
      </c>
      <c r="F254" t="s">
        <v>398</v>
      </c>
      <c r="U254" t="s">
        <v>396</v>
      </c>
      <c r="AH254" s="49"/>
    </row>
    <row r="255" spans="1:34" x14ac:dyDescent="0.25">
      <c r="A255" s="43" t="s">
        <v>162</v>
      </c>
      <c r="B255" s="30"/>
      <c r="C255" t="s">
        <v>161</v>
      </c>
      <c r="E255" t="s">
        <v>397</v>
      </c>
      <c r="F255" t="s">
        <v>398</v>
      </c>
      <c r="U255" t="s">
        <v>396</v>
      </c>
      <c r="AH255" s="49"/>
    </row>
    <row r="256" spans="1:34" x14ac:dyDescent="0.25">
      <c r="A256" s="43" t="s">
        <v>162</v>
      </c>
      <c r="B256" s="30"/>
      <c r="C256" t="s">
        <v>161</v>
      </c>
      <c r="E256" t="s">
        <v>397</v>
      </c>
      <c r="F256" t="s">
        <v>398</v>
      </c>
      <c r="U256" t="s">
        <v>396</v>
      </c>
      <c r="AH256" s="49"/>
    </row>
    <row r="257" spans="1:34" x14ac:dyDescent="0.25">
      <c r="A257" s="43" t="s">
        <v>163</v>
      </c>
      <c r="B257" s="30"/>
      <c r="C257" t="s">
        <v>164</v>
      </c>
      <c r="E257" t="s">
        <v>397</v>
      </c>
      <c r="F257" t="s">
        <v>398</v>
      </c>
      <c r="U257" t="s">
        <v>396</v>
      </c>
      <c r="AH257" s="49"/>
    </row>
    <row r="258" spans="1:34" x14ac:dyDescent="0.25">
      <c r="A258" s="43" t="s">
        <v>163</v>
      </c>
      <c r="B258" s="30"/>
      <c r="C258" t="s">
        <v>164</v>
      </c>
      <c r="E258" t="s">
        <v>397</v>
      </c>
      <c r="F258" t="s">
        <v>398</v>
      </c>
      <c r="U258" t="s">
        <v>396</v>
      </c>
      <c r="AH258" s="49"/>
    </row>
    <row r="259" spans="1:34" x14ac:dyDescent="0.25">
      <c r="A259" s="43" t="s">
        <v>162</v>
      </c>
      <c r="B259" s="30"/>
      <c r="C259" t="s">
        <v>161</v>
      </c>
      <c r="E259" t="s">
        <v>397</v>
      </c>
      <c r="F259" t="s">
        <v>398</v>
      </c>
      <c r="U259" t="s">
        <v>396</v>
      </c>
      <c r="AH259" s="49"/>
    </row>
    <row r="260" spans="1:34" x14ac:dyDescent="0.25">
      <c r="A260" s="43" t="s">
        <v>162</v>
      </c>
      <c r="B260" s="30"/>
      <c r="C260" t="s">
        <v>161</v>
      </c>
      <c r="E260" t="s">
        <v>397</v>
      </c>
      <c r="F260" t="s">
        <v>398</v>
      </c>
      <c r="U260" t="s">
        <v>396</v>
      </c>
      <c r="AH260" s="49"/>
    </row>
    <row r="261" spans="1:34" x14ac:dyDescent="0.25">
      <c r="A261" s="43" t="s">
        <v>162</v>
      </c>
      <c r="B261" s="30"/>
      <c r="C261" t="s">
        <v>161</v>
      </c>
      <c r="E261" t="s">
        <v>397</v>
      </c>
      <c r="F261" t="s">
        <v>398</v>
      </c>
      <c r="U261" t="s">
        <v>396</v>
      </c>
      <c r="AH261" s="49"/>
    </row>
    <row r="262" spans="1:34" x14ac:dyDescent="0.25">
      <c r="A262" s="43" t="s">
        <v>163</v>
      </c>
      <c r="B262" s="30"/>
      <c r="C262" t="s">
        <v>164</v>
      </c>
      <c r="E262" t="s">
        <v>397</v>
      </c>
      <c r="F262" t="s">
        <v>398</v>
      </c>
      <c r="U262" t="s">
        <v>396</v>
      </c>
      <c r="AH262" s="49"/>
    </row>
    <row r="263" spans="1:34" x14ac:dyDescent="0.25">
      <c r="A263" s="43" t="s">
        <v>158</v>
      </c>
      <c r="B263" s="30"/>
      <c r="C263" t="s">
        <v>159</v>
      </c>
      <c r="E263" t="s">
        <v>397</v>
      </c>
      <c r="F263" t="s">
        <v>398</v>
      </c>
      <c r="U263" t="s">
        <v>396</v>
      </c>
      <c r="AH263" s="49"/>
    </row>
    <row r="264" spans="1:34" x14ac:dyDescent="0.25">
      <c r="A264" s="43" t="s">
        <v>163</v>
      </c>
      <c r="B264" s="30"/>
      <c r="C264" t="s">
        <v>164</v>
      </c>
      <c r="E264" t="s">
        <v>397</v>
      </c>
      <c r="F264" t="s">
        <v>398</v>
      </c>
      <c r="U264" t="s">
        <v>396</v>
      </c>
      <c r="AH264" s="49"/>
    </row>
    <row r="265" spans="1:34" x14ac:dyDescent="0.25">
      <c r="A265" s="43" t="s">
        <v>158</v>
      </c>
      <c r="B265" s="30"/>
      <c r="C265" t="s">
        <v>159</v>
      </c>
      <c r="E265" t="s">
        <v>397</v>
      </c>
      <c r="F265" t="s">
        <v>398</v>
      </c>
      <c r="U265" t="s">
        <v>396</v>
      </c>
      <c r="AH265" s="49"/>
    </row>
    <row r="266" spans="1:34" x14ac:dyDescent="0.25">
      <c r="A266" s="43" t="s">
        <v>158</v>
      </c>
      <c r="B266" s="30"/>
      <c r="C266" t="s">
        <v>159</v>
      </c>
      <c r="E266" t="s">
        <v>397</v>
      </c>
      <c r="F266" t="s">
        <v>398</v>
      </c>
      <c r="U266" t="s">
        <v>396</v>
      </c>
      <c r="AH266" s="49"/>
    </row>
    <row r="267" spans="1:34" x14ac:dyDescent="0.25">
      <c r="A267" s="43" t="s">
        <v>163</v>
      </c>
      <c r="B267" s="30"/>
      <c r="C267" t="s">
        <v>164</v>
      </c>
      <c r="E267" t="s">
        <v>397</v>
      </c>
      <c r="F267" t="s">
        <v>398</v>
      </c>
      <c r="U267" t="s">
        <v>396</v>
      </c>
      <c r="AH267" s="49"/>
    </row>
    <row r="268" spans="1:34" x14ac:dyDescent="0.25">
      <c r="A268" s="43" t="s">
        <v>163</v>
      </c>
      <c r="B268" s="30"/>
      <c r="C268" t="s">
        <v>164</v>
      </c>
      <c r="E268" t="s">
        <v>397</v>
      </c>
      <c r="F268" t="s">
        <v>398</v>
      </c>
      <c r="U268" t="s">
        <v>396</v>
      </c>
      <c r="AH268" s="49"/>
    </row>
    <row r="269" spans="1:34" x14ac:dyDescent="0.25">
      <c r="A269" s="43" t="s">
        <v>162</v>
      </c>
      <c r="B269" s="30"/>
      <c r="C269" t="s">
        <v>161</v>
      </c>
      <c r="E269" t="s">
        <v>397</v>
      </c>
      <c r="F269" t="s">
        <v>398</v>
      </c>
      <c r="U269" t="s">
        <v>396</v>
      </c>
      <c r="AH269" s="49"/>
    </row>
    <row r="270" spans="1:34" x14ac:dyDescent="0.25">
      <c r="A270" s="43" t="s">
        <v>163</v>
      </c>
      <c r="B270" s="30"/>
      <c r="C270" t="s">
        <v>164</v>
      </c>
      <c r="E270" t="s">
        <v>397</v>
      </c>
      <c r="F270" t="s">
        <v>398</v>
      </c>
      <c r="U270" t="s">
        <v>396</v>
      </c>
      <c r="AH270" s="49"/>
    </row>
    <row r="271" spans="1:34" x14ac:dyDescent="0.25">
      <c r="A271" s="43" t="s">
        <v>163</v>
      </c>
      <c r="B271" s="30"/>
      <c r="C271" t="s">
        <v>164</v>
      </c>
      <c r="E271" t="s">
        <v>397</v>
      </c>
      <c r="F271" t="s">
        <v>398</v>
      </c>
      <c r="U271" t="s">
        <v>396</v>
      </c>
      <c r="AH271" s="49"/>
    </row>
    <row r="272" spans="1:34" x14ac:dyDescent="0.25">
      <c r="A272" s="43" t="s">
        <v>163</v>
      </c>
      <c r="B272" s="30"/>
      <c r="C272" t="s">
        <v>164</v>
      </c>
      <c r="E272" t="s">
        <v>397</v>
      </c>
      <c r="F272" t="s">
        <v>398</v>
      </c>
      <c r="U272" t="s">
        <v>396</v>
      </c>
      <c r="AH272" s="49"/>
    </row>
    <row r="273" spans="1:34" x14ac:dyDescent="0.25">
      <c r="A273" s="43" t="s">
        <v>158</v>
      </c>
      <c r="B273" s="30"/>
      <c r="C273" t="s">
        <v>159</v>
      </c>
      <c r="E273" t="s">
        <v>397</v>
      </c>
      <c r="F273" t="s">
        <v>398</v>
      </c>
      <c r="U273" t="s">
        <v>396</v>
      </c>
      <c r="AH273" s="49"/>
    </row>
    <row r="274" spans="1:34" x14ac:dyDescent="0.25">
      <c r="A274" s="43" t="s">
        <v>165</v>
      </c>
      <c r="B274" s="30"/>
      <c r="C274" t="s">
        <v>166</v>
      </c>
      <c r="E274" t="s">
        <v>397</v>
      </c>
      <c r="F274" t="s">
        <v>398</v>
      </c>
      <c r="U274" t="s">
        <v>396</v>
      </c>
      <c r="AH274" s="49"/>
    </row>
    <row r="275" spans="1:34" x14ac:dyDescent="0.25">
      <c r="A275" s="43" t="s">
        <v>160</v>
      </c>
      <c r="B275" s="30"/>
      <c r="C275" t="s">
        <v>161</v>
      </c>
      <c r="E275" t="s">
        <v>397</v>
      </c>
      <c r="F275" t="s">
        <v>398</v>
      </c>
      <c r="U275" t="s">
        <v>396</v>
      </c>
      <c r="AH275" s="49"/>
    </row>
    <row r="276" spans="1:34" x14ac:dyDescent="0.25">
      <c r="A276" s="43" t="s">
        <v>160</v>
      </c>
      <c r="B276" s="30"/>
      <c r="C276" t="s">
        <v>161</v>
      </c>
      <c r="E276" t="s">
        <v>397</v>
      </c>
      <c r="F276" t="s">
        <v>398</v>
      </c>
      <c r="U276" t="s">
        <v>396</v>
      </c>
      <c r="AH276" s="49"/>
    </row>
    <row r="277" spans="1:34" x14ac:dyDescent="0.25">
      <c r="A277" s="43" t="s">
        <v>162</v>
      </c>
      <c r="B277" s="30"/>
      <c r="C277" t="s">
        <v>161</v>
      </c>
      <c r="E277" t="s">
        <v>397</v>
      </c>
      <c r="F277" t="s">
        <v>398</v>
      </c>
      <c r="U277" t="s">
        <v>396</v>
      </c>
      <c r="AH277" s="49"/>
    </row>
    <row r="278" spans="1:34" x14ac:dyDescent="0.25">
      <c r="A278" s="43" t="s">
        <v>162</v>
      </c>
      <c r="B278" s="30"/>
      <c r="C278" t="s">
        <v>161</v>
      </c>
      <c r="E278" t="s">
        <v>397</v>
      </c>
      <c r="F278" t="s">
        <v>398</v>
      </c>
      <c r="U278" t="s">
        <v>396</v>
      </c>
      <c r="AH278" s="49"/>
    </row>
    <row r="279" spans="1:34" x14ac:dyDescent="0.25">
      <c r="A279" s="43" t="s">
        <v>184</v>
      </c>
      <c r="B279" s="30"/>
      <c r="C279" t="s">
        <v>164</v>
      </c>
      <c r="E279" t="s">
        <v>397</v>
      </c>
      <c r="F279" t="s">
        <v>398</v>
      </c>
      <c r="U279" t="s">
        <v>396</v>
      </c>
      <c r="AH279" s="49"/>
    </row>
    <row r="280" spans="1:34" x14ac:dyDescent="0.25">
      <c r="A280" s="43" t="s">
        <v>160</v>
      </c>
      <c r="B280" s="30"/>
      <c r="C280" t="s">
        <v>161</v>
      </c>
      <c r="E280" t="s">
        <v>397</v>
      </c>
      <c r="F280" t="s">
        <v>398</v>
      </c>
      <c r="U280" t="s">
        <v>396</v>
      </c>
      <c r="AH280" s="49"/>
    </row>
    <row r="281" spans="1:34" x14ac:dyDescent="0.25">
      <c r="A281" s="43" t="s">
        <v>158</v>
      </c>
      <c r="B281" s="30"/>
      <c r="C281" t="s">
        <v>159</v>
      </c>
      <c r="E281" t="s">
        <v>397</v>
      </c>
      <c r="F281" t="s">
        <v>398</v>
      </c>
      <c r="U281" t="s">
        <v>396</v>
      </c>
      <c r="AH281" s="49"/>
    </row>
    <row r="282" spans="1:34" x14ac:dyDescent="0.25">
      <c r="A282" s="43" t="s">
        <v>158</v>
      </c>
      <c r="B282" s="30"/>
      <c r="C282" t="s">
        <v>159</v>
      </c>
      <c r="E282" t="s">
        <v>397</v>
      </c>
      <c r="F282" t="s">
        <v>398</v>
      </c>
      <c r="U282" t="s">
        <v>396</v>
      </c>
      <c r="AH282" s="49"/>
    </row>
    <row r="283" spans="1:34" x14ac:dyDescent="0.25">
      <c r="A283" s="43" t="s">
        <v>162</v>
      </c>
      <c r="B283" s="30"/>
      <c r="C283" t="s">
        <v>161</v>
      </c>
      <c r="E283" t="s">
        <v>397</v>
      </c>
      <c r="F283" t="s">
        <v>398</v>
      </c>
      <c r="U283" t="s">
        <v>396</v>
      </c>
      <c r="AH283" s="49"/>
    </row>
    <row r="284" spans="1:34" x14ac:dyDescent="0.25">
      <c r="A284" s="43" t="s">
        <v>162</v>
      </c>
      <c r="B284" s="30"/>
      <c r="C284" t="s">
        <v>161</v>
      </c>
      <c r="E284" t="s">
        <v>397</v>
      </c>
      <c r="F284" t="s">
        <v>398</v>
      </c>
      <c r="U284" t="s">
        <v>396</v>
      </c>
      <c r="AH284" s="49"/>
    </row>
    <row r="285" spans="1:34" x14ac:dyDescent="0.25">
      <c r="A285" s="43" t="s">
        <v>160</v>
      </c>
      <c r="B285" s="30"/>
      <c r="C285" t="s">
        <v>161</v>
      </c>
      <c r="E285" t="s">
        <v>397</v>
      </c>
      <c r="F285" t="s">
        <v>398</v>
      </c>
      <c r="U285" t="s">
        <v>396</v>
      </c>
      <c r="AH285" s="49"/>
    </row>
    <row r="286" spans="1:34" x14ac:dyDescent="0.25">
      <c r="A286" s="43" t="s">
        <v>158</v>
      </c>
      <c r="B286" s="30"/>
      <c r="C286" t="s">
        <v>159</v>
      </c>
      <c r="E286" t="s">
        <v>397</v>
      </c>
      <c r="F286" t="s">
        <v>398</v>
      </c>
      <c r="U286" t="s">
        <v>396</v>
      </c>
      <c r="AH286" s="49"/>
    </row>
    <row r="287" spans="1:34" x14ac:dyDescent="0.25">
      <c r="A287" s="43" t="s">
        <v>162</v>
      </c>
      <c r="B287" s="30"/>
      <c r="C287" t="s">
        <v>161</v>
      </c>
      <c r="E287" t="s">
        <v>397</v>
      </c>
      <c r="F287" t="s">
        <v>398</v>
      </c>
      <c r="U287" t="s">
        <v>396</v>
      </c>
      <c r="AH287" s="49"/>
    </row>
    <row r="288" spans="1:34" x14ac:dyDescent="0.25">
      <c r="A288" s="43" t="s">
        <v>162</v>
      </c>
      <c r="B288" s="30"/>
      <c r="C288" t="s">
        <v>161</v>
      </c>
      <c r="E288" t="s">
        <v>397</v>
      </c>
      <c r="F288" t="s">
        <v>398</v>
      </c>
      <c r="U288" t="s">
        <v>396</v>
      </c>
      <c r="AH288" s="49"/>
    </row>
    <row r="289" spans="1:34" x14ac:dyDescent="0.25">
      <c r="A289" s="43" t="s">
        <v>162</v>
      </c>
      <c r="B289" s="30"/>
      <c r="C289" t="s">
        <v>161</v>
      </c>
      <c r="E289" t="s">
        <v>397</v>
      </c>
      <c r="F289" t="s">
        <v>398</v>
      </c>
      <c r="U289" t="s">
        <v>396</v>
      </c>
      <c r="AH289" s="49"/>
    </row>
    <row r="290" spans="1:34" x14ac:dyDescent="0.25">
      <c r="A290" s="43" t="s">
        <v>163</v>
      </c>
      <c r="B290" s="30"/>
      <c r="C290" t="s">
        <v>164</v>
      </c>
      <c r="E290" t="s">
        <v>397</v>
      </c>
      <c r="F290" t="s">
        <v>398</v>
      </c>
      <c r="U290" t="s">
        <v>396</v>
      </c>
      <c r="AH290" s="49"/>
    </row>
    <row r="291" spans="1:34" x14ac:dyDescent="0.25">
      <c r="A291" s="43" t="s">
        <v>163</v>
      </c>
      <c r="B291" s="30"/>
      <c r="C291" t="s">
        <v>164</v>
      </c>
      <c r="E291" t="s">
        <v>397</v>
      </c>
      <c r="F291" t="s">
        <v>398</v>
      </c>
      <c r="U291" t="s">
        <v>396</v>
      </c>
      <c r="AH291" s="49"/>
    </row>
    <row r="292" spans="1:34" x14ac:dyDescent="0.25">
      <c r="A292" s="43" t="s">
        <v>162</v>
      </c>
      <c r="B292" s="30"/>
      <c r="C292" t="s">
        <v>161</v>
      </c>
      <c r="E292" t="s">
        <v>397</v>
      </c>
      <c r="F292" t="s">
        <v>398</v>
      </c>
      <c r="U292" t="s">
        <v>396</v>
      </c>
      <c r="AH292" s="49"/>
    </row>
    <row r="293" spans="1:34" x14ac:dyDescent="0.25">
      <c r="A293" s="43" t="s">
        <v>162</v>
      </c>
      <c r="B293" s="30"/>
      <c r="C293" t="s">
        <v>161</v>
      </c>
      <c r="E293" t="s">
        <v>397</v>
      </c>
      <c r="F293" t="s">
        <v>398</v>
      </c>
      <c r="U293" t="s">
        <v>396</v>
      </c>
      <c r="AH293" s="49"/>
    </row>
    <row r="294" spans="1:34" x14ac:dyDescent="0.25">
      <c r="A294" s="43" t="s">
        <v>162</v>
      </c>
      <c r="B294" s="30"/>
      <c r="C294" t="s">
        <v>161</v>
      </c>
      <c r="E294" t="s">
        <v>397</v>
      </c>
      <c r="F294" t="s">
        <v>398</v>
      </c>
      <c r="U294" t="s">
        <v>396</v>
      </c>
      <c r="AH294" s="49"/>
    </row>
    <row r="295" spans="1:34" x14ac:dyDescent="0.25">
      <c r="A295" s="43" t="s">
        <v>169</v>
      </c>
      <c r="B295" s="30"/>
      <c r="C295" t="s">
        <v>166</v>
      </c>
      <c r="E295" t="s">
        <v>397</v>
      </c>
      <c r="F295" t="s">
        <v>398</v>
      </c>
      <c r="U295" t="s">
        <v>396</v>
      </c>
      <c r="AH295" s="49"/>
    </row>
    <row r="296" spans="1:34" x14ac:dyDescent="0.25">
      <c r="A296" s="43" t="s">
        <v>163</v>
      </c>
      <c r="B296" s="30"/>
      <c r="C296" t="s">
        <v>164</v>
      </c>
      <c r="E296" t="s">
        <v>397</v>
      </c>
      <c r="F296" t="s">
        <v>398</v>
      </c>
      <c r="U296" t="s">
        <v>396</v>
      </c>
      <c r="AH296" s="49"/>
    </row>
    <row r="297" spans="1:34" x14ac:dyDescent="0.25">
      <c r="A297" s="43" t="s">
        <v>158</v>
      </c>
      <c r="B297" s="30"/>
      <c r="C297" t="s">
        <v>159</v>
      </c>
      <c r="E297" t="s">
        <v>397</v>
      </c>
      <c r="F297" t="s">
        <v>398</v>
      </c>
      <c r="U297" t="s">
        <v>396</v>
      </c>
      <c r="AH297" s="49"/>
    </row>
    <row r="298" spans="1:34" x14ac:dyDescent="0.25">
      <c r="A298" s="43" t="s">
        <v>162</v>
      </c>
      <c r="B298" s="30"/>
      <c r="C298" t="s">
        <v>161</v>
      </c>
      <c r="E298" t="s">
        <v>397</v>
      </c>
      <c r="F298" t="s">
        <v>398</v>
      </c>
      <c r="U298" t="s">
        <v>396</v>
      </c>
      <c r="AH298" s="49"/>
    </row>
    <row r="299" spans="1:34" x14ac:dyDescent="0.25">
      <c r="A299" s="43" t="s">
        <v>162</v>
      </c>
      <c r="B299" s="30"/>
      <c r="C299" t="s">
        <v>161</v>
      </c>
      <c r="E299" t="s">
        <v>397</v>
      </c>
      <c r="F299" t="s">
        <v>398</v>
      </c>
      <c r="U299" t="s">
        <v>396</v>
      </c>
      <c r="AH299" s="49"/>
    </row>
    <row r="300" spans="1:34" x14ac:dyDescent="0.25">
      <c r="A300" s="43" t="s">
        <v>158</v>
      </c>
      <c r="B300" s="30"/>
      <c r="C300" t="s">
        <v>159</v>
      </c>
      <c r="E300" t="s">
        <v>397</v>
      </c>
      <c r="F300" t="s">
        <v>398</v>
      </c>
      <c r="U300" t="s">
        <v>396</v>
      </c>
      <c r="AH300" s="49"/>
    </row>
    <row r="301" spans="1:34" ht="15.75" thickBot="1" x14ac:dyDescent="0.3">
      <c r="A301" s="44" t="s">
        <v>158</v>
      </c>
      <c r="B301" s="38"/>
      <c r="C301" s="39" t="s">
        <v>159</v>
      </c>
      <c r="D301" s="39" t="s">
        <v>350</v>
      </c>
      <c r="E301" s="39" t="s">
        <v>397</v>
      </c>
      <c r="F301" s="39" t="s">
        <v>398</v>
      </c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 t="s">
        <v>396</v>
      </c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50"/>
    </row>
    <row r="302" spans="1:34" ht="15.75" thickTop="1" x14ac:dyDescent="0.25">
      <c r="A302" s="40" t="s">
        <v>158</v>
      </c>
      <c r="B302" s="37"/>
      <c r="C302" s="53" t="s">
        <v>159</v>
      </c>
      <c r="D302" s="53" t="s">
        <v>349</v>
      </c>
      <c r="E302" s="53" t="s">
        <v>401</v>
      </c>
      <c r="F302" s="53" t="s">
        <v>402</v>
      </c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 t="s">
        <v>400</v>
      </c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4"/>
    </row>
    <row r="303" spans="1:34" x14ac:dyDescent="0.25">
      <c r="A303" s="43" t="s">
        <v>160</v>
      </c>
      <c r="B303" s="30"/>
      <c r="C303" t="s">
        <v>161</v>
      </c>
      <c r="E303" t="s">
        <v>401</v>
      </c>
      <c r="F303" t="s">
        <v>402</v>
      </c>
      <c r="U303" t="s">
        <v>400</v>
      </c>
      <c r="AH303" s="49"/>
    </row>
    <row r="304" spans="1:34" x14ac:dyDescent="0.25">
      <c r="A304" s="43" t="s">
        <v>160</v>
      </c>
      <c r="B304" s="30"/>
      <c r="C304" t="s">
        <v>161</v>
      </c>
      <c r="E304" t="s">
        <v>401</v>
      </c>
      <c r="F304" t="s">
        <v>402</v>
      </c>
      <c r="U304" t="s">
        <v>400</v>
      </c>
      <c r="AH304" s="49"/>
    </row>
    <row r="305" spans="1:34" x14ac:dyDescent="0.25">
      <c r="A305" s="43" t="s">
        <v>158</v>
      </c>
      <c r="B305" s="30"/>
      <c r="C305" t="s">
        <v>159</v>
      </c>
      <c r="E305" t="s">
        <v>401</v>
      </c>
      <c r="F305" t="s">
        <v>402</v>
      </c>
      <c r="U305" t="s">
        <v>400</v>
      </c>
      <c r="AH305" s="49"/>
    </row>
    <row r="306" spans="1:34" x14ac:dyDescent="0.25">
      <c r="A306" s="43" t="s">
        <v>158</v>
      </c>
      <c r="B306" s="30"/>
      <c r="C306" t="s">
        <v>159</v>
      </c>
      <c r="E306" t="s">
        <v>401</v>
      </c>
      <c r="F306" t="s">
        <v>402</v>
      </c>
      <c r="U306" t="s">
        <v>400</v>
      </c>
      <c r="AH306" s="49"/>
    </row>
    <row r="307" spans="1:34" x14ac:dyDescent="0.25">
      <c r="A307" s="43" t="s">
        <v>162</v>
      </c>
      <c r="B307" s="30"/>
      <c r="C307" t="s">
        <v>161</v>
      </c>
      <c r="E307" t="s">
        <v>401</v>
      </c>
      <c r="F307" t="s">
        <v>402</v>
      </c>
      <c r="U307" t="s">
        <v>400</v>
      </c>
      <c r="AH307" s="49"/>
    </row>
    <row r="308" spans="1:34" x14ac:dyDescent="0.25">
      <c r="A308" s="43" t="s">
        <v>160</v>
      </c>
      <c r="B308" s="30"/>
      <c r="C308" t="s">
        <v>161</v>
      </c>
      <c r="E308" t="s">
        <v>401</v>
      </c>
      <c r="F308" t="s">
        <v>402</v>
      </c>
      <c r="U308" t="s">
        <v>400</v>
      </c>
      <c r="AH308" s="49"/>
    </row>
    <row r="309" spans="1:34" x14ac:dyDescent="0.25">
      <c r="A309" s="43" t="s">
        <v>176</v>
      </c>
      <c r="B309" s="30"/>
      <c r="C309" t="s">
        <v>177</v>
      </c>
      <c r="E309" t="s">
        <v>401</v>
      </c>
      <c r="F309" t="s">
        <v>402</v>
      </c>
      <c r="U309" t="s">
        <v>400</v>
      </c>
      <c r="AH309" s="49"/>
    </row>
    <row r="310" spans="1:34" x14ac:dyDescent="0.25">
      <c r="A310" s="43" t="s">
        <v>158</v>
      </c>
      <c r="B310" s="30"/>
      <c r="C310" t="s">
        <v>159</v>
      </c>
      <c r="E310" t="s">
        <v>401</v>
      </c>
      <c r="F310" t="s">
        <v>402</v>
      </c>
      <c r="U310" t="s">
        <v>400</v>
      </c>
      <c r="AH310" s="49"/>
    </row>
    <row r="311" spans="1:34" x14ac:dyDescent="0.25">
      <c r="A311" s="43" t="s">
        <v>158</v>
      </c>
      <c r="B311" s="30"/>
      <c r="C311" t="s">
        <v>159</v>
      </c>
      <c r="E311" t="s">
        <v>401</v>
      </c>
      <c r="F311" t="s">
        <v>402</v>
      </c>
      <c r="U311" t="s">
        <v>400</v>
      </c>
      <c r="AH311" s="49"/>
    </row>
    <row r="312" spans="1:34" x14ac:dyDescent="0.25">
      <c r="A312" s="43" t="s">
        <v>176</v>
      </c>
      <c r="B312" s="30"/>
      <c r="C312" t="s">
        <v>177</v>
      </c>
      <c r="E312" t="s">
        <v>401</v>
      </c>
      <c r="F312" t="s">
        <v>402</v>
      </c>
      <c r="U312" t="s">
        <v>400</v>
      </c>
      <c r="AH312" s="49"/>
    </row>
    <row r="313" spans="1:34" x14ac:dyDescent="0.25">
      <c r="A313" s="43" t="s">
        <v>158</v>
      </c>
      <c r="B313" s="30"/>
      <c r="C313" t="s">
        <v>159</v>
      </c>
      <c r="E313" t="s">
        <v>401</v>
      </c>
      <c r="F313" t="s">
        <v>402</v>
      </c>
      <c r="U313" t="s">
        <v>400</v>
      </c>
      <c r="AH313" s="49"/>
    </row>
    <row r="314" spans="1:34" x14ac:dyDescent="0.25">
      <c r="A314" s="43" t="s">
        <v>163</v>
      </c>
      <c r="B314" s="30"/>
      <c r="C314" t="s">
        <v>164</v>
      </c>
      <c r="E314" t="s">
        <v>401</v>
      </c>
      <c r="F314" t="s">
        <v>402</v>
      </c>
      <c r="U314" t="s">
        <v>400</v>
      </c>
      <c r="AH314" s="49"/>
    </row>
    <row r="315" spans="1:34" x14ac:dyDescent="0.25">
      <c r="A315" s="43" t="s">
        <v>158</v>
      </c>
      <c r="B315" s="30"/>
      <c r="C315" t="s">
        <v>159</v>
      </c>
      <c r="E315" t="s">
        <v>401</v>
      </c>
      <c r="F315" t="s">
        <v>402</v>
      </c>
      <c r="U315" t="s">
        <v>400</v>
      </c>
      <c r="AH315" s="49"/>
    </row>
    <row r="316" spans="1:34" x14ac:dyDescent="0.25">
      <c r="A316" s="43" t="s">
        <v>170</v>
      </c>
      <c r="B316" s="30"/>
      <c r="C316" t="s">
        <v>161</v>
      </c>
      <c r="E316" t="s">
        <v>401</v>
      </c>
      <c r="F316" t="s">
        <v>402</v>
      </c>
      <c r="U316" t="s">
        <v>400</v>
      </c>
      <c r="AH316" s="49"/>
    </row>
    <row r="317" spans="1:34" x14ac:dyDescent="0.25">
      <c r="A317" s="43" t="s">
        <v>163</v>
      </c>
      <c r="B317" s="30"/>
      <c r="C317" t="s">
        <v>164</v>
      </c>
      <c r="E317" t="s">
        <v>401</v>
      </c>
      <c r="F317" t="s">
        <v>402</v>
      </c>
      <c r="U317" t="s">
        <v>400</v>
      </c>
      <c r="AH317" s="49"/>
    </row>
    <row r="318" spans="1:34" x14ac:dyDescent="0.25">
      <c r="A318" s="43" t="s">
        <v>158</v>
      </c>
      <c r="B318" s="30"/>
      <c r="C318" t="s">
        <v>159</v>
      </c>
      <c r="E318" t="s">
        <v>401</v>
      </c>
      <c r="F318" t="s">
        <v>402</v>
      </c>
      <c r="U318" t="s">
        <v>400</v>
      </c>
      <c r="AH318" s="49"/>
    </row>
    <row r="319" spans="1:34" x14ac:dyDescent="0.25">
      <c r="A319" s="43" t="s">
        <v>160</v>
      </c>
      <c r="B319" s="30"/>
      <c r="C319" t="s">
        <v>161</v>
      </c>
      <c r="E319" t="s">
        <v>401</v>
      </c>
      <c r="F319" t="s">
        <v>402</v>
      </c>
      <c r="U319" t="s">
        <v>400</v>
      </c>
      <c r="AH319" s="49"/>
    </row>
    <row r="320" spans="1:34" x14ac:dyDescent="0.25">
      <c r="A320" s="43" t="s">
        <v>158</v>
      </c>
      <c r="B320" s="30"/>
      <c r="C320" t="s">
        <v>159</v>
      </c>
      <c r="E320" t="s">
        <v>401</v>
      </c>
      <c r="F320" t="s">
        <v>402</v>
      </c>
      <c r="U320" t="s">
        <v>400</v>
      </c>
      <c r="AH320" s="49"/>
    </row>
    <row r="321" spans="1:34" x14ac:dyDescent="0.25">
      <c r="A321" s="43" t="s">
        <v>162</v>
      </c>
      <c r="B321" s="30"/>
      <c r="C321" t="s">
        <v>161</v>
      </c>
      <c r="E321" t="s">
        <v>401</v>
      </c>
      <c r="F321" t="s">
        <v>402</v>
      </c>
      <c r="U321" t="s">
        <v>400</v>
      </c>
      <c r="AH321" s="49"/>
    </row>
    <row r="322" spans="1:34" x14ac:dyDescent="0.25">
      <c r="A322" s="43" t="s">
        <v>158</v>
      </c>
      <c r="B322" s="30"/>
      <c r="C322" t="s">
        <v>159</v>
      </c>
      <c r="E322" t="s">
        <v>401</v>
      </c>
      <c r="F322" t="s">
        <v>402</v>
      </c>
      <c r="U322" t="s">
        <v>400</v>
      </c>
      <c r="AH322" s="49"/>
    </row>
    <row r="323" spans="1:34" x14ac:dyDescent="0.25">
      <c r="A323" s="43" t="s">
        <v>158</v>
      </c>
      <c r="B323" s="30"/>
      <c r="C323" t="s">
        <v>159</v>
      </c>
      <c r="E323" t="s">
        <v>401</v>
      </c>
      <c r="F323" t="s">
        <v>402</v>
      </c>
      <c r="U323" t="s">
        <v>400</v>
      </c>
      <c r="AH323" s="49"/>
    </row>
    <row r="324" spans="1:34" x14ac:dyDescent="0.25">
      <c r="A324" s="43" t="s">
        <v>158</v>
      </c>
      <c r="B324" s="30"/>
      <c r="C324" t="s">
        <v>159</v>
      </c>
      <c r="E324" t="s">
        <v>401</v>
      </c>
      <c r="F324" t="s">
        <v>402</v>
      </c>
      <c r="U324" t="s">
        <v>400</v>
      </c>
      <c r="AH324" s="49"/>
    </row>
    <row r="325" spans="1:34" x14ac:dyDescent="0.25">
      <c r="A325" s="43" t="s">
        <v>158</v>
      </c>
      <c r="B325" s="30"/>
      <c r="C325" t="s">
        <v>159</v>
      </c>
      <c r="E325" t="s">
        <v>401</v>
      </c>
      <c r="F325" t="s">
        <v>402</v>
      </c>
      <c r="U325" t="s">
        <v>400</v>
      </c>
      <c r="AH325" s="49"/>
    </row>
    <row r="326" spans="1:34" x14ac:dyDescent="0.25">
      <c r="A326" s="43" t="s">
        <v>158</v>
      </c>
      <c r="B326" s="30"/>
      <c r="C326" t="s">
        <v>159</v>
      </c>
      <c r="E326" t="s">
        <v>401</v>
      </c>
      <c r="F326" t="s">
        <v>402</v>
      </c>
      <c r="U326" t="s">
        <v>400</v>
      </c>
      <c r="AH326" s="49"/>
    </row>
    <row r="327" spans="1:34" x14ac:dyDescent="0.25">
      <c r="A327" s="43" t="s">
        <v>162</v>
      </c>
      <c r="B327" s="30"/>
      <c r="C327" t="s">
        <v>161</v>
      </c>
      <c r="E327" t="s">
        <v>401</v>
      </c>
      <c r="F327" t="s">
        <v>402</v>
      </c>
      <c r="U327" t="s">
        <v>400</v>
      </c>
      <c r="AH327" s="49"/>
    </row>
    <row r="328" spans="1:34" x14ac:dyDescent="0.25">
      <c r="A328" s="43" t="s">
        <v>158</v>
      </c>
      <c r="B328" s="30"/>
      <c r="C328" t="s">
        <v>159</v>
      </c>
      <c r="E328" t="s">
        <v>401</v>
      </c>
      <c r="F328" t="s">
        <v>402</v>
      </c>
      <c r="U328" t="s">
        <v>400</v>
      </c>
      <c r="AH328" s="49"/>
    </row>
    <row r="329" spans="1:34" x14ac:dyDescent="0.25">
      <c r="A329" s="43" t="s">
        <v>158</v>
      </c>
      <c r="B329" s="30"/>
      <c r="C329" t="s">
        <v>159</v>
      </c>
      <c r="E329" t="s">
        <v>401</v>
      </c>
      <c r="F329" t="s">
        <v>402</v>
      </c>
      <c r="U329" t="s">
        <v>400</v>
      </c>
      <c r="AH329" s="49"/>
    </row>
    <row r="330" spans="1:34" x14ac:dyDescent="0.25">
      <c r="A330" s="43" t="s">
        <v>158</v>
      </c>
      <c r="B330" s="30"/>
      <c r="C330" t="s">
        <v>159</v>
      </c>
      <c r="E330" t="s">
        <v>401</v>
      </c>
      <c r="F330" t="s">
        <v>402</v>
      </c>
      <c r="U330" t="s">
        <v>400</v>
      </c>
      <c r="AH330" s="49"/>
    </row>
    <row r="331" spans="1:34" x14ac:dyDescent="0.25">
      <c r="A331" s="43" t="s">
        <v>158</v>
      </c>
      <c r="B331" s="30"/>
      <c r="C331" t="s">
        <v>159</v>
      </c>
      <c r="E331" t="s">
        <v>401</v>
      </c>
      <c r="F331" t="s">
        <v>402</v>
      </c>
      <c r="U331" t="s">
        <v>400</v>
      </c>
      <c r="AH331" s="49"/>
    </row>
    <row r="332" spans="1:34" x14ac:dyDescent="0.25">
      <c r="A332" s="43" t="s">
        <v>162</v>
      </c>
      <c r="B332" s="30"/>
      <c r="C332" t="s">
        <v>161</v>
      </c>
      <c r="E332" t="s">
        <v>401</v>
      </c>
      <c r="F332" t="s">
        <v>402</v>
      </c>
      <c r="U332" t="s">
        <v>400</v>
      </c>
      <c r="AH332" s="49"/>
    </row>
    <row r="333" spans="1:34" x14ac:dyDescent="0.25">
      <c r="A333" s="43" t="s">
        <v>158</v>
      </c>
      <c r="B333" s="30"/>
      <c r="C333" t="s">
        <v>159</v>
      </c>
      <c r="E333" t="s">
        <v>401</v>
      </c>
      <c r="F333" t="s">
        <v>402</v>
      </c>
      <c r="U333" t="s">
        <v>400</v>
      </c>
      <c r="AH333" s="49"/>
    </row>
    <row r="334" spans="1:34" x14ac:dyDescent="0.25">
      <c r="A334" s="43" t="s">
        <v>158</v>
      </c>
      <c r="B334" s="30"/>
      <c r="C334" t="s">
        <v>159</v>
      </c>
      <c r="E334" t="s">
        <v>401</v>
      </c>
      <c r="F334" t="s">
        <v>402</v>
      </c>
      <c r="U334" t="s">
        <v>400</v>
      </c>
      <c r="AH334" s="49"/>
    </row>
    <row r="335" spans="1:34" x14ac:dyDescent="0.25">
      <c r="A335" s="43" t="s">
        <v>160</v>
      </c>
      <c r="B335" s="30"/>
      <c r="C335" t="s">
        <v>161</v>
      </c>
      <c r="E335" t="s">
        <v>401</v>
      </c>
      <c r="F335" t="s">
        <v>402</v>
      </c>
      <c r="U335" t="s">
        <v>400</v>
      </c>
      <c r="AH335" s="49"/>
    </row>
    <row r="336" spans="1:34" x14ac:dyDescent="0.25">
      <c r="A336" s="43" t="s">
        <v>163</v>
      </c>
      <c r="B336" s="30"/>
      <c r="C336" t="s">
        <v>164</v>
      </c>
      <c r="E336" t="s">
        <v>401</v>
      </c>
      <c r="F336" t="s">
        <v>402</v>
      </c>
      <c r="U336" t="s">
        <v>400</v>
      </c>
      <c r="AH336" s="49"/>
    </row>
    <row r="337" spans="1:34" x14ac:dyDescent="0.25">
      <c r="A337" s="43" t="s">
        <v>158</v>
      </c>
      <c r="B337" s="30"/>
      <c r="C337" t="s">
        <v>159</v>
      </c>
      <c r="E337" t="s">
        <v>401</v>
      </c>
      <c r="F337" t="s">
        <v>402</v>
      </c>
      <c r="U337" t="s">
        <v>400</v>
      </c>
      <c r="AH337" s="49"/>
    </row>
    <row r="338" spans="1:34" x14ac:dyDescent="0.25">
      <c r="A338" s="43" t="s">
        <v>160</v>
      </c>
      <c r="B338" s="30"/>
      <c r="C338" t="s">
        <v>161</v>
      </c>
      <c r="E338" t="s">
        <v>401</v>
      </c>
      <c r="F338" t="s">
        <v>402</v>
      </c>
      <c r="U338" t="s">
        <v>400</v>
      </c>
      <c r="AH338" s="49"/>
    </row>
    <row r="339" spans="1:34" x14ac:dyDescent="0.25">
      <c r="A339" s="43" t="s">
        <v>160</v>
      </c>
      <c r="B339" s="30"/>
      <c r="C339" t="s">
        <v>161</v>
      </c>
      <c r="E339" t="s">
        <v>401</v>
      </c>
      <c r="F339" t="s">
        <v>402</v>
      </c>
      <c r="U339" t="s">
        <v>400</v>
      </c>
      <c r="AH339" s="49"/>
    </row>
    <row r="340" spans="1:34" x14ac:dyDescent="0.25">
      <c r="A340" s="43" t="s">
        <v>160</v>
      </c>
      <c r="B340" s="30"/>
      <c r="C340" t="s">
        <v>161</v>
      </c>
      <c r="E340" t="s">
        <v>401</v>
      </c>
      <c r="F340" t="s">
        <v>402</v>
      </c>
      <c r="U340" t="s">
        <v>400</v>
      </c>
      <c r="AH340" s="49"/>
    </row>
    <row r="341" spans="1:34" x14ac:dyDescent="0.25">
      <c r="A341" s="43" t="s">
        <v>163</v>
      </c>
      <c r="B341" s="30"/>
      <c r="C341" t="s">
        <v>164</v>
      </c>
      <c r="E341" t="s">
        <v>401</v>
      </c>
      <c r="F341" t="s">
        <v>402</v>
      </c>
      <c r="U341" t="s">
        <v>400</v>
      </c>
      <c r="AH341" s="49"/>
    </row>
    <row r="342" spans="1:34" x14ac:dyDescent="0.25">
      <c r="A342" s="43" t="s">
        <v>158</v>
      </c>
      <c r="B342" s="30"/>
      <c r="C342" t="s">
        <v>159</v>
      </c>
      <c r="E342" t="s">
        <v>401</v>
      </c>
      <c r="F342" t="s">
        <v>402</v>
      </c>
      <c r="U342" t="s">
        <v>400</v>
      </c>
      <c r="AH342" s="49"/>
    </row>
    <row r="343" spans="1:34" x14ac:dyDescent="0.25">
      <c r="A343" s="43" t="s">
        <v>160</v>
      </c>
      <c r="B343" s="30"/>
      <c r="C343" t="s">
        <v>161</v>
      </c>
      <c r="E343" t="s">
        <v>401</v>
      </c>
      <c r="F343" t="s">
        <v>402</v>
      </c>
      <c r="U343" t="s">
        <v>400</v>
      </c>
      <c r="AH343" s="49"/>
    </row>
    <row r="344" spans="1:34" x14ac:dyDescent="0.25">
      <c r="A344" s="43" t="s">
        <v>160</v>
      </c>
      <c r="B344" s="30"/>
      <c r="C344" t="s">
        <v>161</v>
      </c>
      <c r="E344" t="s">
        <v>401</v>
      </c>
      <c r="F344" t="s">
        <v>402</v>
      </c>
      <c r="U344" t="s">
        <v>400</v>
      </c>
      <c r="AH344" s="49"/>
    </row>
    <row r="345" spans="1:34" x14ac:dyDescent="0.25">
      <c r="A345" s="43" t="s">
        <v>160</v>
      </c>
      <c r="B345" s="30"/>
      <c r="C345" t="s">
        <v>161</v>
      </c>
      <c r="E345" t="s">
        <v>401</v>
      </c>
      <c r="F345" t="s">
        <v>402</v>
      </c>
      <c r="U345" t="s">
        <v>400</v>
      </c>
      <c r="AH345" s="49"/>
    </row>
    <row r="346" spans="1:34" x14ac:dyDescent="0.25">
      <c r="A346" s="43" t="s">
        <v>163</v>
      </c>
      <c r="B346" s="30"/>
      <c r="C346" t="s">
        <v>164</v>
      </c>
      <c r="E346" t="s">
        <v>401</v>
      </c>
      <c r="F346" t="s">
        <v>402</v>
      </c>
      <c r="U346" t="s">
        <v>400</v>
      </c>
      <c r="AH346" s="49"/>
    </row>
    <row r="347" spans="1:34" x14ac:dyDescent="0.25">
      <c r="A347" s="43" t="s">
        <v>158</v>
      </c>
      <c r="B347" s="30"/>
      <c r="C347" t="s">
        <v>159</v>
      </c>
      <c r="E347" t="s">
        <v>401</v>
      </c>
      <c r="F347" t="s">
        <v>402</v>
      </c>
      <c r="U347" t="s">
        <v>400</v>
      </c>
      <c r="AH347" s="49"/>
    </row>
    <row r="348" spans="1:34" x14ac:dyDescent="0.25">
      <c r="A348" s="43" t="s">
        <v>158</v>
      </c>
      <c r="B348" s="30"/>
      <c r="C348" t="s">
        <v>159</v>
      </c>
      <c r="E348" t="s">
        <v>401</v>
      </c>
      <c r="F348" t="s">
        <v>402</v>
      </c>
      <c r="U348" t="s">
        <v>400</v>
      </c>
      <c r="AH348" s="49"/>
    </row>
    <row r="349" spans="1:34" x14ac:dyDescent="0.25">
      <c r="A349" s="43" t="s">
        <v>160</v>
      </c>
      <c r="B349" s="30"/>
      <c r="C349" t="s">
        <v>161</v>
      </c>
      <c r="E349" t="s">
        <v>401</v>
      </c>
      <c r="F349" t="s">
        <v>402</v>
      </c>
      <c r="U349" t="s">
        <v>400</v>
      </c>
      <c r="AH349" s="49"/>
    </row>
    <row r="350" spans="1:34" x14ac:dyDescent="0.25">
      <c r="A350" s="43" t="s">
        <v>163</v>
      </c>
      <c r="B350" s="30"/>
      <c r="C350" t="s">
        <v>164</v>
      </c>
      <c r="E350" t="s">
        <v>401</v>
      </c>
      <c r="F350" t="s">
        <v>402</v>
      </c>
      <c r="U350" t="s">
        <v>400</v>
      </c>
      <c r="AH350" s="49"/>
    </row>
    <row r="351" spans="1:34" ht="15.75" thickBot="1" x14ac:dyDescent="0.3">
      <c r="A351" s="44" t="s">
        <v>163</v>
      </c>
      <c r="B351" s="38"/>
      <c r="C351" s="39" t="s">
        <v>164</v>
      </c>
      <c r="D351" s="39" t="s">
        <v>350</v>
      </c>
      <c r="E351" s="39" t="s">
        <v>401</v>
      </c>
      <c r="F351" s="39" t="s">
        <v>402</v>
      </c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 t="s">
        <v>400</v>
      </c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50"/>
    </row>
    <row r="352" spans="1:34" ht="15.75" thickTop="1" x14ac:dyDescent="0.25">
      <c r="A352" s="40" t="s">
        <v>160</v>
      </c>
      <c r="B352" s="37"/>
      <c r="C352" s="53" t="s">
        <v>161</v>
      </c>
      <c r="D352" s="53" t="s">
        <v>349</v>
      </c>
      <c r="E352" s="53" t="s">
        <v>404</v>
      </c>
      <c r="F352" s="53" t="s">
        <v>405</v>
      </c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 t="s">
        <v>403</v>
      </c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4"/>
    </row>
    <row r="353" spans="1:34" x14ac:dyDescent="0.25">
      <c r="A353" s="43" t="s">
        <v>176</v>
      </c>
      <c r="B353" s="30"/>
      <c r="C353" t="s">
        <v>177</v>
      </c>
      <c r="E353" t="s">
        <v>404</v>
      </c>
      <c r="F353" t="s">
        <v>405</v>
      </c>
      <c r="U353" t="s">
        <v>403</v>
      </c>
      <c r="AH353" s="49"/>
    </row>
    <row r="354" spans="1:34" x14ac:dyDescent="0.25">
      <c r="A354" s="43" t="s">
        <v>162</v>
      </c>
      <c r="B354" s="30"/>
      <c r="C354" t="s">
        <v>161</v>
      </c>
      <c r="E354" t="s">
        <v>404</v>
      </c>
      <c r="F354" t="s">
        <v>405</v>
      </c>
      <c r="U354" t="s">
        <v>403</v>
      </c>
      <c r="AH354" s="49"/>
    </row>
    <row r="355" spans="1:34" x14ac:dyDescent="0.25">
      <c r="A355" s="43" t="s">
        <v>162</v>
      </c>
      <c r="B355" s="30"/>
      <c r="C355" t="s">
        <v>161</v>
      </c>
      <c r="E355" t="s">
        <v>404</v>
      </c>
      <c r="F355" t="s">
        <v>405</v>
      </c>
      <c r="U355" t="s">
        <v>403</v>
      </c>
      <c r="AH355" s="49"/>
    </row>
    <row r="356" spans="1:34" x14ac:dyDescent="0.25">
      <c r="A356" s="43" t="s">
        <v>158</v>
      </c>
      <c r="B356" s="30"/>
      <c r="C356" t="s">
        <v>159</v>
      </c>
      <c r="E356" t="s">
        <v>404</v>
      </c>
      <c r="F356" t="s">
        <v>405</v>
      </c>
      <c r="U356" t="s">
        <v>403</v>
      </c>
      <c r="AH356" s="49"/>
    </row>
    <row r="357" spans="1:34" x14ac:dyDescent="0.25">
      <c r="A357" s="43" t="s">
        <v>162</v>
      </c>
      <c r="B357" s="30"/>
      <c r="C357" t="s">
        <v>161</v>
      </c>
      <c r="E357" t="s">
        <v>404</v>
      </c>
      <c r="F357" t="s">
        <v>405</v>
      </c>
      <c r="U357" t="s">
        <v>403</v>
      </c>
      <c r="AH357" s="49"/>
    </row>
    <row r="358" spans="1:34" x14ac:dyDescent="0.25">
      <c r="A358" s="43" t="s">
        <v>160</v>
      </c>
      <c r="B358" s="30"/>
      <c r="C358" t="s">
        <v>161</v>
      </c>
      <c r="E358" t="s">
        <v>404</v>
      </c>
      <c r="F358" t="s">
        <v>405</v>
      </c>
      <c r="U358" t="s">
        <v>403</v>
      </c>
      <c r="AH358" s="49"/>
    </row>
    <row r="359" spans="1:34" x14ac:dyDescent="0.25">
      <c r="A359" s="43" t="s">
        <v>163</v>
      </c>
      <c r="B359" s="30"/>
      <c r="C359" t="s">
        <v>164</v>
      </c>
      <c r="E359" t="s">
        <v>404</v>
      </c>
      <c r="F359" t="s">
        <v>405</v>
      </c>
      <c r="U359" t="s">
        <v>403</v>
      </c>
      <c r="AH359" s="49"/>
    </row>
    <row r="360" spans="1:34" x14ac:dyDescent="0.25">
      <c r="A360" s="43" t="s">
        <v>162</v>
      </c>
      <c r="B360" s="30"/>
      <c r="C360" t="s">
        <v>161</v>
      </c>
      <c r="E360" t="s">
        <v>404</v>
      </c>
      <c r="F360" t="s">
        <v>405</v>
      </c>
      <c r="U360" t="s">
        <v>403</v>
      </c>
      <c r="AH360" s="49"/>
    </row>
    <row r="361" spans="1:34" x14ac:dyDescent="0.25">
      <c r="A361" s="43" t="s">
        <v>163</v>
      </c>
      <c r="B361" s="30"/>
      <c r="C361" t="s">
        <v>164</v>
      </c>
      <c r="E361" t="s">
        <v>404</v>
      </c>
      <c r="F361" t="s">
        <v>405</v>
      </c>
      <c r="U361" t="s">
        <v>403</v>
      </c>
      <c r="AH361" s="49"/>
    </row>
    <row r="362" spans="1:34" x14ac:dyDescent="0.25">
      <c r="A362" s="43" t="s">
        <v>158</v>
      </c>
      <c r="B362" s="30"/>
      <c r="C362" t="s">
        <v>159</v>
      </c>
      <c r="E362" t="s">
        <v>404</v>
      </c>
      <c r="F362" t="s">
        <v>405</v>
      </c>
      <c r="U362" t="s">
        <v>403</v>
      </c>
      <c r="AH362" s="49"/>
    </row>
    <row r="363" spans="1:34" x14ac:dyDescent="0.25">
      <c r="A363" s="43" t="s">
        <v>163</v>
      </c>
      <c r="B363" s="30"/>
      <c r="C363" t="s">
        <v>164</v>
      </c>
      <c r="E363" t="s">
        <v>404</v>
      </c>
      <c r="F363" t="s">
        <v>405</v>
      </c>
      <c r="U363" t="s">
        <v>403</v>
      </c>
      <c r="AH363" s="49"/>
    </row>
    <row r="364" spans="1:34" x14ac:dyDescent="0.25">
      <c r="A364" s="43" t="s">
        <v>163</v>
      </c>
      <c r="B364" s="30"/>
      <c r="C364" t="s">
        <v>164</v>
      </c>
      <c r="E364" t="s">
        <v>404</v>
      </c>
      <c r="F364" t="s">
        <v>405</v>
      </c>
      <c r="U364" t="s">
        <v>403</v>
      </c>
      <c r="AH364" s="49"/>
    </row>
    <row r="365" spans="1:34" x14ac:dyDescent="0.25">
      <c r="A365" s="43" t="s">
        <v>165</v>
      </c>
      <c r="B365" s="30"/>
      <c r="C365" t="s">
        <v>166</v>
      </c>
      <c r="E365" t="s">
        <v>404</v>
      </c>
      <c r="F365" t="s">
        <v>405</v>
      </c>
      <c r="U365" t="s">
        <v>403</v>
      </c>
      <c r="AH365" s="49"/>
    </row>
    <row r="366" spans="1:34" x14ac:dyDescent="0.25">
      <c r="A366" s="43" t="s">
        <v>169</v>
      </c>
      <c r="B366" s="30"/>
      <c r="C366" t="s">
        <v>166</v>
      </c>
      <c r="E366" t="s">
        <v>404</v>
      </c>
      <c r="F366" t="s">
        <v>405</v>
      </c>
      <c r="U366" t="s">
        <v>403</v>
      </c>
      <c r="AH366" s="49"/>
    </row>
    <row r="367" spans="1:34" x14ac:dyDescent="0.25">
      <c r="A367" s="43" t="s">
        <v>158</v>
      </c>
      <c r="B367" s="30"/>
      <c r="C367" t="s">
        <v>159</v>
      </c>
      <c r="E367" t="s">
        <v>404</v>
      </c>
      <c r="F367" t="s">
        <v>405</v>
      </c>
      <c r="U367" t="s">
        <v>403</v>
      </c>
      <c r="AH367" s="49"/>
    </row>
    <row r="368" spans="1:34" x14ac:dyDescent="0.25">
      <c r="A368" s="43" t="s">
        <v>163</v>
      </c>
      <c r="B368" s="30"/>
      <c r="C368" t="s">
        <v>164</v>
      </c>
      <c r="E368" t="s">
        <v>404</v>
      </c>
      <c r="F368" t="s">
        <v>405</v>
      </c>
      <c r="U368" t="s">
        <v>403</v>
      </c>
      <c r="AH368" s="49"/>
    </row>
    <row r="369" spans="1:34" x14ac:dyDescent="0.25">
      <c r="A369" s="43" t="s">
        <v>162</v>
      </c>
      <c r="B369" s="30"/>
      <c r="C369" t="s">
        <v>161</v>
      </c>
      <c r="E369" t="s">
        <v>404</v>
      </c>
      <c r="F369" t="s">
        <v>405</v>
      </c>
      <c r="U369" t="s">
        <v>403</v>
      </c>
      <c r="AH369" s="49"/>
    </row>
    <row r="370" spans="1:34" x14ac:dyDescent="0.25">
      <c r="A370" s="43" t="s">
        <v>158</v>
      </c>
      <c r="B370" s="30"/>
      <c r="C370" t="s">
        <v>159</v>
      </c>
      <c r="E370" t="s">
        <v>404</v>
      </c>
      <c r="F370" t="s">
        <v>405</v>
      </c>
      <c r="U370" t="s">
        <v>403</v>
      </c>
      <c r="AH370" s="49"/>
    </row>
    <row r="371" spans="1:34" x14ac:dyDescent="0.25">
      <c r="A371" s="43" t="s">
        <v>158</v>
      </c>
      <c r="B371" s="30"/>
      <c r="C371" t="s">
        <v>159</v>
      </c>
      <c r="E371" t="s">
        <v>404</v>
      </c>
      <c r="F371" t="s">
        <v>405</v>
      </c>
      <c r="U371" t="s">
        <v>403</v>
      </c>
      <c r="AH371" s="49"/>
    </row>
    <row r="372" spans="1:34" x14ac:dyDescent="0.25">
      <c r="A372" s="43" t="s">
        <v>162</v>
      </c>
      <c r="B372" s="30"/>
      <c r="C372" t="s">
        <v>161</v>
      </c>
      <c r="E372" t="s">
        <v>404</v>
      </c>
      <c r="F372" t="s">
        <v>405</v>
      </c>
      <c r="U372" t="s">
        <v>403</v>
      </c>
      <c r="AH372" s="49"/>
    </row>
    <row r="373" spans="1:34" x14ac:dyDescent="0.25">
      <c r="A373" s="43" t="s">
        <v>162</v>
      </c>
      <c r="B373" s="30"/>
      <c r="C373" t="s">
        <v>161</v>
      </c>
      <c r="E373" t="s">
        <v>404</v>
      </c>
      <c r="F373" t="s">
        <v>405</v>
      </c>
      <c r="U373" t="s">
        <v>403</v>
      </c>
      <c r="AH373" s="49"/>
    </row>
    <row r="374" spans="1:34" x14ac:dyDescent="0.25">
      <c r="A374" s="43" t="s">
        <v>158</v>
      </c>
      <c r="B374" s="30"/>
      <c r="C374" t="s">
        <v>159</v>
      </c>
      <c r="E374" t="s">
        <v>404</v>
      </c>
      <c r="F374" t="s">
        <v>405</v>
      </c>
      <c r="U374" t="s">
        <v>403</v>
      </c>
      <c r="AH374" s="49"/>
    </row>
    <row r="375" spans="1:34" x14ac:dyDescent="0.25">
      <c r="A375" s="43" t="s">
        <v>163</v>
      </c>
      <c r="B375" s="30"/>
      <c r="C375" t="s">
        <v>164</v>
      </c>
      <c r="E375" t="s">
        <v>404</v>
      </c>
      <c r="F375" t="s">
        <v>405</v>
      </c>
      <c r="U375" t="s">
        <v>403</v>
      </c>
      <c r="AH375" s="49"/>
    </row>
    <row r="376" spans="1:34" x14ac:dyDescent="0.25">
      <c r="A376" s="43" t="s">
        <v>163</v>
      </c>
      <c r="B376" s="30"/>
      <c r="C376" t="s">
        <v>164</v>
      </c>
      <c r="E376" t="s">
        <v>404</v>
      </c>
      <c r="F376" t="s">
        <v>405</v>
      </c>
      <c r="U376" t="s">
        <v>403</v>
      </c>
      <c r="AH376" s="49"/>
    </row>
    <row r="377" spans="1:34" x14ac:dyDescent="0.25">
      <c r="A377" s="43" t="s">
        <v>162</v>
      </c>
      <c r="B377" s="30"/>
      <c r="C377" t="s">
        <v>161</v>
      </c>
      <c r="E377" t="s">
        <v>404</v>
      </c>
      <c r="F377" t="s">
        <v>405</v>
      </c>
      <c r="U377" t="s">
        <v>403</v>
      </c>
      <c r="AH377" s="49"/>
    </row>
    <row r="378" spans="1:34" x14ac:dyDescent="0.25">
      <c r="A378" s="43" t="s">
        <v>162</v>
      </c>
      <c r="B378" s="30"/>
      <c r="C378" t="s">
        <v>161</v>
      </c>
      <c r="E378" t="s">
        <v>404</v>
      </c>
      <c r="F378" t="s">
        <v>405</v>
      </c>
      <c r="U378" t="s">
        <v>403</v>
      </c>
      <c r="AH378" s="49"/>
    </row>
    <row r="379" spans="1:34" x14ac:dyDescent="0.25">
      <c r="A379" s="43" t="s">
        <v>162</v>
      </c>
      <c r="B379" s="30"/>
      <c r="C379" t="s">
        <v>161</v>
      </c>
      <c r="E379" t="s">
        <v>404</v>
      </c>
      <c r="F379" t="s">
        <v>405</v>
      </c>
      <c r="U379" t="s">
        <v>403</v>
      </c>
      <c r="AH379" s="49"/>
    </row>
    <row r="380" spans="1:34" x14ac:dyDescent="0.25">
      <c r="A380" s="43" t="s">
        <v>158</v>
      </c>
      <c r="B380" s="30"/>
      <c r="C380" t="s">
        <v>159</v>
      </c>
      <c r="E380" t="s">
        <v>404</v>
      </c>
      <c r="F380" t="s">
        <v>405</v>
      </c>
      <c r="U380" t="s">
        <v>403</v>
      </c>
      <c r="AH380" s="49"/>
    </row>
    <row r="381" spans="1:34" x14ac:dyDescent="0.25">
      <c r="A381" s="43" t="s">
        <v>158</v>
      </c>
      <c r="B381" s="30"/>
      <c r="C381" t="s">
        <v>159</v>
      </c>
      <c r="E381" t="s">
        <v>404</v>
      </c>
      <c r="F381" t="s">
        <v>405</v>
      </c>
      <c r="U381" t="s">
        <v>403</v>
      </c>
      <c r="AH381" s="49"/>
    </row>
    <row r="382" spans="1:34" x14ac:dyDescent="0.25">
      <c r="A382" s="43" t="s">
        <v>162</v>
      </c>
      <c r="B382" s="30"/>
      <c r="C382" t="s">
        <v>161</v>
      </c>
      <c r="E382" t="s">
        <v>404</v>
      </c>
      <c r="F382" t="s">
        <v>405</v>
      </c>
      <c r="U382" t="s">
        <v>403</v>
      </c>
      <c r="AH382" s="49"/>
    </row>
    <row r="383" spans="1:34" x14ac:dyDescent="0.25">
      <c r="A383" s="43" t="s">
        <v>162</v>
      </c>
      <c r="B383" s="30"/>
      <c r="C383" t="s">
        <v>161</v>
      </c>
      <c r="E383" t="s">
        <v>404</v>
      </c>
      <c r="F383" t="s">
        <v>405</v>
      </c>
      <c r="U383" t="s">
        <v>403</v>
      </c>
      <c r="AH383" s="49"/>
    </row>
    <row r="384" spans="1:34" x14ac:dyDescent="0.25">
      <c r="A384" s="43" t="s">
        <v>162</v>
      </c>
      <c r="B384" s="30"/>
      <c r="C384" t="s">
        <v>161</v>
      </c>
      <c r="E384" t="s">
        <v>404</v>
      </c>
      <c r="F384" t="s">
        <v>405</v>
      </c>
      <c r="U384" t="s">
        <v>403</v>
      </c>
      <c r="AH384" s="49"/>
    </row>
    <row r="385" spans="1:34" x14ac:dyDescent="0.25">
      <c r="A385" s="43" t="s">
        <v>162</v>
      </c>
      <c r="B385" s="30"/>
      <c r="C385" t="s">
        <v>161</v>
      </c>
      <c r="E385" t="s">
        <v>404</v>
      </c>
      <c r="F385" t="s">
        <v>405</v>
      </c>
      <c r="U385" t="s">
        <v>403</v>
      </c>
      <c r="AH385" s="49"/>
    </row>
    <row r="386" spans="1:34" x14ac:dyDescent="0.25">
      <c r="A386" s="43" t="s">
        <v>158</v>
      </c>
      <c r="B386" s="30"/>
      <c r="C386" t="s">
        <v>159</v>
      </c>
      <c r="E386" t="s">
        <v>404</v>
      </c>
      <c r="F386" t="s">
        <v>405</v>
      </c>
      <c r="U386" t="s">
        <v>403</v>
      </c>
      <c r="AH386" s="49"/>
    </row>
    <row r="387" spans="1:34" x14ac:dyDescent="0.25">
      <c r="A387" s="43" t="s">
        <v>169</v>
      </c>
      <c r="B387" s="30"/>
      <c r="C387" t="s">
        <v>166</v>
      </c>
      <c r="E387" t="s">
        <v>404</v>
      </c>
      <c r="F387" t="s">
        <v>405</v>
      </c>
      <c r="U387" t="s">
        <v>403</v>
      </c>
      <c r="AH387" s="49"/>
    </row>
    <row r="388" spans="1:34" x14ac:dyDescent="0.25">
      <c r="A388" s="43" t="s">
        <v>169</v>
      </c>
      <c r="B388" s="30"/>
      <c r="C388" t="s">
        <v>166</v>
      </c>
      <c r="E388" t="s">
        <v>404</v>
      </c>
      <c r="F388" t="s">
        <v>405</v>
      </c>
      <c r="U388" t="s">
        <v>403</v>
      </c>
      <c r="AH388" s="49"/>
    </row>
    <row r="389" spans="1:34" x14ac:dyDescent="0.25">
      <c r="A389" s="43" t="s">
        <v>160</v>
      </c>
      <c r="B389" s="30"/>
      <c r="C389" t="s">
        <v>161</v>
      </c>
      <c r="E389" t="s">
        <v>404</v>
      </c>
      <c r="F389" t="s">
        <v>405</v>
      </c>
      <c r="U389" t="s">
        <v>403</v>
      </c>
      <c r="AH389" s="49"/>
    </row>
    <row r="390" spans="1:34" x14ac:dyDescent="0.25">
      <c r="A390" s="43" t="s">
        <v>162</v>
      </c>
      <c r="B390" s="30"/>
      <c r="C390" t="s">
        <v>161</v>
      </c>
      <c r="E390" t="s">
        <v>404</v>
      </c>
      <c r="F390" t="s">
        <v>405</v>
      </c>
      <c r="U390" t="s">
        <v>403</v>
      </c>
      <c r="AH390" s="49"/>
    </row>
    <row r="391" spans="1:34" x14ac:dyDescent="0.25">
      <c r="A391" s="43" t="s">
        <v>163</v>
      </c>
      <c r="B391" s="30"/>
      <c r="C391" t="s">
        <v>164</v>
      </c>
      <c r="E391" t="s">
        <v>404</v>
      </c>
      <c r="F391" t="s">
        <v>405</v>
      </c>
      <c r="U391" t="s">
        <v>403</v>
      </c>
      <c r="AH391" s="49"/>
    </row>
    <row r="392" spans="1:34" x14ac:dyDescent="0.25">
      <c r="A392" s="43" t="s">
        <v>163</v>
      </c>
      <c r="B392" s="30"/>
      <c r="C392" t="s">
        <v>164</v>
      </c>
      <c r="E392" t="s">
        <v>404</v>
      </c>
      <c r="F392" t="s">
        <v>405</v>
      </c>
      <c r="U392" t="s">
        <v>403</v>
      </c>
      <c r="AH392" s="49"/>
    </row>
    <row r="393" spans="1:34" x14ac:dyDescent="0.25">
      <c r="A393" s="43" t="s">
        <v>158</v>
      </c>
      <c r="B393" s="30"/>
      <c r="C393" t="s">
        <v>159</v>
      </c>
      <c r="E393" t="s">
        <v>404</v>
      </c>
      <c r="F393" t="s">
        <v>405</v>
      </c>
      <c r="U393" t="s">
        <v>403</v>
      </c>
      <c r="AH393" s="49"/>
    </row>
    <row r="394" spans="1:34" x14ac:dyDescent="0.25">
      <c r="A394" s="43" t="s">
        <v>160</v>
      </c>
      <c r="B394" s="30"/>
      <c r="C394" t="s">
        <v>161</v>
      </c>
      <c r="E394" t="s">
        <v>404</v>
      </c>
      <c r="F394" t="s">
        <v>405</v>
      </c>
      <c r="U394" t="s">
        <v>403</v>
      </c>
      <c r="AH394" s="49"/>
    </row>
    <row r="395" spans="1:34" x14ac:dyDescent="0.25">
      <c r="A395" s="43" t="s">
        <v>165</v>
      </c>
      <c r="B395" s="30"/>
      <c r="C395" t="s">
        <v>166</v>
      </c>
      <c r="E395" t="s">
        <v>404</v>
      </c>
      <c r="F395" t="s">
        <v>405</v>
      </c>
      <c r="U395" t="s">
        <v>403</v>
      </c>
      <c r="AH395" s="49"/>
    </row>
    <row r="396" spans="1:34" x14ac:dyDescent="0.25">
      <c r="A396" s="43" t="s">
        <v>158</v>
      </c>
      <c r="B396" s="30"/>
      <c r="C396" t="s">
        <v>159</v>
      </c>
      <c r="E396" t="s">
        <v>404</v>
      </c>
      <c r="F396" t="s">
        <v>405</v>
      </c>
      <c r="U396" t="s">
        <v>403</v>
      </c>
      <c r="AH396" s="49"/>
    </row>
    <row r="397" spans="1:34" x14ac:dyDescent="0.25">
      <c r="A397" s="43" t="s">
        <v>163</v>
      </c>
      <c r="B397" s="30"/>
      <c r="C397" t="s">
        <v>164</v>
      </c>
      <c r="E397" t="s">
        <v>404</v>
      </c>
      <c r="F397" t="s">
        <v>405</v>
      </c>
      <c r="U397" t="s">
        <v>403</v>
      </c>
      <c r="AH397" s="49"/>
    </row>
    <row r="398" spans="1:34" x14ac:dyDescent="0.25">
      <c r="A398" s="43" t="s">
        <v>158</v>
      </c>
      <c r="B398" s="30"/>
      <c r="C398" t="s">
        <v>159</v>
      </c>
      <c r="E398" t="s">
        <v>404</v>
      </c>
      <c r="F398" t="s">
        <v>405</v>
      </c>
      <c r="U398" t="s">
        <v>403</v>
      </c>
      <c r="AH398" s="49"/>
    </row>
    <row r="399" spans="1:34" x14ac:dyDescent="0.25">
      <c r="A399" s="43" t="s">
        <v>163</v>
      </c>
      <c r="B399" s="30"/>
      <c r="C399" t="s">
        <v>164</v>
      </c>
      <c r="E399" t="s">
        <v>404</v>
      </c>
      <c r="F399" t="s">
        <v>405</v>
      </c>
      <c r="U399" t="s">
        <v>403</v>
      </c>
      <c r="AH399" s="49"/>
    </row>
    <row r="400" spans="1:34" x14ac:dyDescent="0.25">
      <c r="A400" s="43" t="s">
        <v>163</v>
      </c>
      <c r="B400" s="30"/>
      <c r="C400" t="s">
        <v>164</v>
      </c>
      <c r="E400" t="s">
        <v>404</v>
      </c>
      <c r="F400" t="s">
        <v>405</v>
      </c>
      <c r="U400" t="s">
        <v>403</v>
      </c>
      <c r="AH400" s="49"/>
    </row>
    <row r="401" spans="1:34" ht="15.75" thickBot="1" x14ac:dyDescent="0.3">
      <c r="A401" s="44" t="s">
        <v>163</v>
      </c>
      <c r="B401" s="38"/>
      <c r="C401" s="39" t="s">
        <v>164</v>
      </c>
      <c r="D401" s="39" t="s">
        <v>350</v>
      </c>
      <c r="E401" s="39" t="s">
        <v>404</v>
      </c>
      <c r="F401" s="39" t="s">
        <v>405</v>
      </c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 t="s">
        <v>403</v>
      </c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50"/>
    </row>
    <row r="402" spans="1:34" ht="15.75" thickTop="1" x14ac:dyDescent="0.25">
      <c r="A402" s="40" t="s">
        <v>163</v>
      </c>
      <c r="B402" s="37"/>
      <c r="C402" s="53" t="s">
        <v>164</v>
      </c>
      <c r="D402" s="53" t="s">
        <v>349</v>
      </c>
      <c r="E402" s="53" t="s">
        <v>407</v>
      </c>
      <c r="F402" s="53" t="s">
        <v>408</v>
      </c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 t="s">
        <v>406</v>
      </c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4"/>
    </row>
    <row r="403" spans="1:34" x14ac:dyDescent="0.25">
      <c r="A403" s="43" t="s">
        <v>163</v>
      </c>
      <c r="B403" s="30"/>
      <c r="C403" t="s">
        <v>164</v>
      </c>
      <c r="E403" t="s">
        <v>407</v>
      </c>
      <c r="F403" t="s">
        <v>408</v>
      </c>
      <c r="Q403" t="s">
        <v>406</v>
      </c>
      <c r="AH403" s="49"/>
    </row>
    <row r="404" spans="1:34" x14ac:dyDescent="0.25">
      <c r="A404" s="43" t="s">
        <v>163</v>
      </c>
      <c r="B404" s="30"/>
      <c r="C404" t="s">
        <v>164</v>
      </c>
      <c r="E404" t="s">
        <v>407</v>
      </c>
      <c r="F404" t="s">
        <v>408</v>
      </c>
      <c r="Q404" t="s">
        <v>406</v>
      </c>
      <c r="AH404" s="49"/>
    </row>
    <row r="405" spans="1:34" x14ac:dyDescent="0.25">
      <c r="A405" s="43" t="s">
        <v>163</v>
      </c>
      <c r="B405" s="30"/>
      <c r="C405" t="s">
        <v>164</v>
      </c>
      <c r="E405" t="s">
        <v>407</v>
      </c>
      <c r="F405" t="s">
        <v>408</v>
      </c>
      <c r="Q405" t="s">
        <v>406</v>
      </c>
      <c r="AH405" s="49"/>
    </row>
    <row r="406" spans="1:34" x14ac:dyDescent="0.25">
      <c r="A406" s="43" t="s">
        <v>163</v>
      </c>
      <c r="B406" s="30"/>
      <c r="C406" t="s">
        <v>164</v>
      </c>
      <c r="E406" t="s">
        <v>407</v>
      </c>
      <c r="F406" t="s">
        <v>408</v>
      </c>
      <c r="Q406" t="s">
        <v>406</v>
      </c>
      <c r="AH406" s="49"/>
    </row>
    <row r="407" spans="1:34" x14ac:dyDescent="0.25">
      <c r="A407" s="43" t="s">
        <v>163</v>
      </c>
      <c r="B407" s="30"/>
      <c r="C407" t="s">
        <v>164</v>
      </c>
      <c r="E407" t="s">
        <v>407</v>
      </c>
      <c r="F407" t="s">
        <v>408</v>
      </c>
      <c r="Q407" t="s">
        <v>406</v>
      </c>
      <c r="AH407" s="49"/>
    </row>
    <row r="408" spans="1:34" x14ac:dyDescent="0.25">
      <c r="A408" s="43" t="s">
        <v>163</v>
      </c>
      <c r="B408" s="30"/>
      <c r="C408" t="s">
        <v>164</v>
      </c>
      <c r="E408" t="s">
        <v>407</v>
      </c>
      <c r="F408" t="s">
        <v>408</v>
      </c>
      <c r="Q408" t="s">
        <v>406</v>
      </c>
      <c r="AH408" s="49"/>
    </row>
    <row r="409" spans="1:34" x14ac:dyDescent="0.25">
      <c r="A409" s="43" t="s">
        <v>163</v>
      </c>
      <c r="B409" s="30"/>
      <c r="C409" t="s">
        <v>164</v>
      </c>
      <c r="E409" t="s">
        <v>407</v>
      </c>
      <c r="F409" t="s">
        <v>408</v>
      </c>
      <c r="Q409" t="s">
        <v>406</v>
      </c>
      <c r="AH409" s="49"/>
    </row>
    <row r="410" spans="1:34" x14ac:dyDescent="0.25">
      <c r="A410" s="43" t="s">
        <v>163</v>
      </c>
      <c r="B410" s="30"/>
      <c r="C410" t="s">
        <v>164</v>
      </c>
      <c r="E410" t="s">
        <v>407</v>
      </c>
      <c r="F410" t="s">
        <v>408</v>
      </c>
      <c r="Q410" t="s">
        <v>406</v>
      </c>
      <c r="AH410" s="49"/>
    </row>
    <row r="411" spans="1:34" x14ac:dyDescent="0.25">
      <c r="A411" s="43" t="s">
        <v>163</v>
      </c>
      <c r="B411" s="30"/>
      <c r="C411" t="s">
        <v>164</v>
      </c>
      <c r="E411" t="s">
        <v>407</v>
      </c>
      <c r="F411" t="s">
        <v>408</v>
      </c>
      <c r="Q411" t="s">
        <v>406</v>
      </c>
      <c r="AH411" s="49"/>
    </row>
    <row r="412" spans="1:34" x14ac:dyDescent="0.25">
      <c r="A412" s="43" t="s">
        <v>163</v>
      </c>
      <c r="B412" s="30"/>
      <c r="C412" t="s">
        <v>164</v>
      </c>
      <c r="E412" t="s">
        <v>407</v>
      </c>
      <c r="F412" t="s">
        <v>408</v>
      </c>
      <c r="Q412" t="s">
        <v>406</v>
      </c>
      <c r="AH412" s="49"/>
    </row>
    <row r="413" spans="1:34" x14ac:dyDescent="0.25">
      <c r="A413" s="43" t="s">
        <v>163</v>
      </c>
      <c r="B413" s="30"/>
      <c r="C413" t="s">
        <v>164</v>
      </c>
      <c r="E413" t="s">
        <v>407</v>
      </c>
      <c r="F413" t="s">
        <v>408</v>
      </c>
      <c r="Q413" t="s">
        <v>406</v>
      </c>
      <c r="AH413" s="49"/>
    </row>
    <row r="414" spans="1:34" x14ac:dyDescent="0.25">
      <c r="A414" s="43" t="s">
        <v>163</v>
      </c>
      <c r="B414" s="30"/>
      <c r="C414" t="s">
        <v>164</v>
      </c>
      <c r="E414" t="s">
        <v>407</v>
      </c>
      <c r="F414" t="s">
        <v>408</v>
      </c>
      <c r="Q414" t="s">
        <v>406</v>
      </c>
      <c r="AH414" s="49"/>
    </row>
    <row r="415" spans="1:34" x14ac:dyDescent="0.25">
      <c r="A415" s="43" t="s">
        <v>163</v>
      </c>
      <c r="B415" s="30"/>
      <c r="C415" t="s">
        <v>164</v>
      </c>
      <c r="E415" t="s">
        <v>407</v>
      </c>
      <c r="F415" t="s">
        <v>408</v>
      </c>
      <c r="Q415" t="s">
        <v>406</v>
      </c>
      <c r="AH415" s="49"/>
    </row>
    <row r="416" spans="1:34" x14ac:dyDescent="0.25">
      <c r="A416" s="43" t="s">
        <v>163</v>
      </c>
      <c r="B416" s="30"/>
      <c r="C416" t="s">
        <v>164</v>
      </c>
      <c r="E416" t="s">
        <v>407</v>
      </c>
      <c r="F416" t="s">
        <v>408</v>
      </c>
      <c r="Q416" t="s">
        <v>406</v>
      </c>
      <c r="AH416" s="49"/>
    </row>
    <row r="417" spans="1:34" x14ac:dyDescent="0.25">
      <c r="A417" s="43" t="s">
        <v>163</v>
      </c>
      <c r="B417" s="30"/>
      <c r="C417" t="s">
        <v>164</v>
      </c>
      <c r="E417" t="s">
        <v>407</v>
      </c>
      <c r="F417" t="s">
        <v>408</v>
      </c>
      <c r="Q417" t="s">
        <v>406</v>
      </c>
      <c r="AH417" s="49"/>
    </row>
    <row r="418" spans="1:34" x14ac:dyDescent="0.25">
      <c r="A418" s="43" t="s">
        <v>163</v>
      </c>
      <c r="B418" s="30"/>
      <c r="C418" t="s">
        <v>164</v>
      </c>
      <c r="E418" t="s">
        <v>407</v>
      </c>
      <c r="F418" t="s">
        <v>408</v>
      </c>
      <c r="Q418" t="s">
        <v>406</v>
      </c>
      <c r="AH418" s="49"/>
    </row>
    <row r="419" spans="1:34" x14ac:dyDescent="0.25">
      <c r="A419" s="43" t="s">
        <v>163</v>
      </c>
      <c r="B419" s="30"/>
      <c r="C419" t="s">
        <v>164</v>
      </c>
      <c r="E419" t="s">
        <v>407</v>
      </c>
      <c r="F419" t="s">
        <v>408</v>
      </c>
      <c r="Q419" t="s">
        <v>406</v>
      </c>
      <c r="AH419" s="49"/>
    </row>
    <row r="420" spans="1:34" x14ac:dyDescent="0.25">
      <c r="A420" s="43" t="s">
        <v>163</v>
      </c>
      <c r="B420" s="30"/>
      <c r="C420" t="s">
        <v>164</v>
      </c>
      <c r="E420" t="s">
        <v>407</v>
      </c>
      <c r="F420" t="s">
        <v>408</v>
      </c>
      <c r="Q420" t="s">
        <v>406</v>
      </c>
      <c r="AH420" s="49"/>
    </row>
    <row r="421" spans="1:34" x14ac:dyDescent="0.25">
      <c r="A421" s="43" t="s">
        <v>163</v>
      </c>
      <c r="B421" s="30"/>
      <c r="C421" t="s">
        <v>164</v>
      </c>
      <c r="E421" t="s">
        <v>407</v>
      </c>
      <c r="F421" t="s">
        <v>408</v>
      </c>
      <c r="Q421" t="s">
        <v>406</v>
      </c>
      <c r="AH421" s="49"/>
    </row>
    <row r="422" spans="1:34" x14ac:dyDescent="0.25">
      <c r="A422" s="43" t="s">
        <v>163</v>
      </c>
      <c r="B422" s="30"/>
      <c r="C422" t="s">
        <v>164</v>
      </c>
      <c r="E422" t="s">
        <v>407</v>
      </c>
      <c r="F422" t="s">
        <v>408</v>
      </c>
      <c r="Q422" t="s">
        <v>406</v>
      </c>
      <c r="AH422" s="49"/>
    </row>
    <row r="423" spans="1:34" x14ac:dyDescent="0.25">
      <c r="A423" s="43" t="s">
        <v>163</v>
      </c>
      <c r="B423" s="30"/>
      <c r="C423" t="s">
        <v>164</v>
      </c>
      <c r="E423" t="s">
        <v>407</v>
      </c>
      <c r="F423" t="s">
        <v>408</v>
      </c>
      <c r="Q423" t="s">
        <v>406</v>
      </c>
      <c r="AH423" s="49"/>
    </row>
    <row r="424" spans="1:34" x14ac:dyDescent="0.25">
      <c r="A424" s="43" t="s">
        <v>163</v>
      </c>
      <c r="B424" s="30"/>
      <c r="C424" t="s">
        <v>164</v>
      </c>
      <c r="E424" t="s">
        <v>407</v>
      </c>
      <c r="F424" t="s">
        <v>408</v>
      </c>
      <c r="Q424" t="s">
        <v>406</v>
      </c>
      <c r="AH424" s="49"/>
    </row>
    <row r="425" spans="1:34" x14ac:dyDescent="0.25">
      <c r="A425" s="43" t="s">
        <v>162</v>
      </c>
      <c r="B425" s="30"/>
      <c r="C425" t="s">
        <v>161</v>
      </c>
      <c r="E425" t="s">
        <v>407</v>
      </c>
      <c r="F425" t="s">
        <v>408</v>
      </c>
      <c r="Q425" t="s">
        <v>406</v>
      </c>
      <c r="AH425" s="49"/>
    </row>
    <row r="426" spans="1:34" x14ac:dyDescent="0.25">
      <c r="A426" s="43" t="s">
        <v>163</v>
      </c>
      <c r="B426" s="30"/>
      <c r="C426" t="s">
        <v>164</v>
      </c>
      <c r="E426" t="s">
        <v>407</v>
      </c>
      <c r="F426" t="s">
        <v>408</v>
      </c>
      <c r="Q426" t="s">
        <v>406</v>
      </c>
      <c r="AH426" s="49"/>
    </row>
    <row r="427" spans="1:34" x14ac:dyDescent="0.25">
      <c r="A427" s="43" t="s">
        <v>162</v>
      </c>
      <c r="B427" s="30"/>
      <c r="C427" t="s">
        <v>161</v>
      </c>
      <c r="E427" t="s">
        <v>407</v>
      </c>
      <c r="F427" t="s">
        <v>408</v>
      </c>
      <c r="Q427" t="s">
        <v>406</v>
      </c>
      <c r="AH427" s="49"/>
    </row>
    <row r="428" spans="1:34" x14ac:dyDescent="0.25">
      <c r="A428" s="43" t="s">
        <v>162</v>
      </c>
      <c r="B428" s="30"/>
      <c r="C428" t="s">
        <v>161</v>
      </c>
      <c r="E428" t="s">
        <v>407</v>
      </c>
      <c r="F428" t="s">
        <v>408</v>
      </c>
      <c r="Q428" t="s">
        <v>406</v>
      </c>
      <c r="AH428" s="49"/>
    </row>
    <row r="429" spans="1:34" x14ac:dyDescent="0.25">
      <c r="A429" s="43" t="s">
        <v>162</v>
      </c>
      <c r="B429" s="30"/>
      <c r="C429" t="s">
        <v>161</v>
      </c>
      <c r="E429" t="s">
        <v>407</v>
      </c>
      <c r="F429" t="s">
        <v>408</v>
      </c>
      <c r="Q429" t="s">
        <v>406</v>
      </c>
      <c r="AH429" s="49"/>
    </row>
    <row r="430" spans="1:34" x14ac:dyDescent="0.25">
      <c r="A430" s="43" t="s">
        <v>165</v>
      </c>
      <c r="B430" s="30"/>
      <c r="C430" t="s">
        <v>166</v>
      </c>
      <c r="E430" t="s">
        <v>407</v>
      </c>
      <c r="F430" t="s">
        <v>408</v>
      </c>
      <c r="Q430" t="s">
        <v>406</v>
      </c>
      <c r="AH430" s="49"/>
    </row>
    <row r="431" spans="1:34" x14ac:dyDescent="0.25">
      <c r="A431" s="43" t="s">
        <v>165</v>
      </c>
      <c r="B431" s="30"/>
      <c r="C431" t="s">
        <v>166</v>
      </c>
      <c r="E431" t="s">
        <v>407</v>
      </c>
      <c r="F431" t="s">
        <v>408</v>
      </c>
      <c r="Q431" t="s">
        <v>406</v>
      </c>
      <c r="AH431" s="49"/>
    </row>
    <row r="432" spans="1:34" x14ac:dyDescent="0.25">
      <c r="A432" s="43" t="s">
        <v>162</v>
      </c>
      <c r="B432" s="30"/>
      <c r="C432" t="s">
        <v>161</v>
      </c>
      <c r="E432" t="s">
        <v>407</v>
      </c>
      <c r="F432" t="s">
        <v>408</v>
      </c>
      <c r="Q432" t="s">
        <v>406</v>
      </c>
      <c r="AH432" s="49"/>
    </row>
    <row r="433" spans="1:34" x14ac:dyDescent="0.25">
      <c r="A433" s="43" t="s">
        <v>162</v>
      </c>
      <c r="B433" s="30"/>
      <c r="C433" t="s">
        <v>161</v>
      </c>
      <c r="E433" t="s">
        <v>407</v>
      </c>
      <c r="F433" t="s">
        <v>408</v>
      </c>
      <c r="Q433" t="s">
        <v>406</v>
      </c>
      <c r="AH433" s="49"/>
    </row>
    <row r="434" spans="1:34" x14ac:dyDescent="0.25">
      <c r="A434" s="43" t="s">
        <v>158</v>
      </c>
      <c r="B434" s="30"/>
      <c r="C434" t="s">
        <v>159</v>
      </c>
      <c r="E434" t="s">
        <v>407</v>
      </c>
      <c r="F434" t="s">
        <v>408</v>
      </c>
      <c r="Q434" t="s">
        <v>406</v>
      </c>
      <c r="AH434" s="49"/>
    </row>
    <row r="435" spans="1:34" x14ac:dyDescent="0.25">
      <c r="A435" s="43" t="s">
        <v>158</v>
      </c>
      <c r="B435" s="30"/>
      <c r="C435" t="s">
        <v>159</v>
      </c>
      <c r="E435" t="s">
        <v>407</v>
      </c>
      <c r="F435" t="s">
        <v>408</v>
      </c>
      <c r="Q435" t="s">
        <v>406</v>
      </c>
      <c r="AH435" s="49"/>
    </row>
    <row r="436" spans="1:34" x14ac:dyDescent="0.25">
      <c r="A436" s="43" t="s">
        <v>160</v>
      </c>
      <c r="B436" s="30"/>
      <c r="C436" t="s">
        <v>161</v>
      </c>
      <c r="E436" t="s">
        <v>407</v>
      </c>
      <c r="F436" t="s">
        <v>408</v>
      </c>
      <c r="Q436" t="s">
        <v>406</v>
      </c>
      <c r="AH436" s="49"/>
    </row>
    <row r="437" spans="1:34" x14ac:dyDescent="0.25">
      <c r="A437" s="43" t="s">
        <v>169</v>
      </c>
      <c r="B437" s="30"/>
      <c r="C437" t="s">
        <v>166</v>
      </c>
      <c r="E437" t="s">
        <v>407</v>
      </c>
      <c r="F437" t="s">
        <v>408</v>
      </c>
      <c r="Q437" t="s">
        <v>406</v>
      </c>
      <c r="AH437" s="49"/>
    </row>
    <row r="438" spans="1:34" x14ac:dyDescent="0.25">
      <c r="A438" s="43" t="s">
        <v>162</v>
      </c>
      <c r="B438" s="30"/>
      <c r="C438" t="s">
        <v>161</v>
      </c>
      <c r="E438" t="s">
        <v>407</v>
      </c>
      <c r="F438" t="s">
        <v>408</v>
      </c>
      <c r="Q438" t="s">
        <v>406</v>
      </c>
      <c r="AH438" s="49"/>
    </row>
    <row r="439" spans="1:34" x14ac:dyDescent="0.25">
      <c r="A439" s="43" t="s">
        <v>163</v>
      </c>
      <c r="B439" s="30"/>
      <c r="C439" t="s">
        <v>164</v>
      </c>
      <c r="E439" t="s">
        <v>407</v>
      </c>
      <c r="F439" t="s">
        <v>408</v>
      </c>
      <c r="Q439" t="s">
        <v>406</v>
      </c>
      <c r="AH439" s="49"/>
    </row>
    <row r="440" spans="1:34" x14ac:dyDescent="0.25">
      <c r="A440" s="43" t="s">
        <v>163</v>
      </c>
      <c r="B440" s="30"/>
      <c r="C440" t="s">
        <v>164</v>
      </c>
      <c r="E440" t="s">
        <v>407</v>
      </c>
      <c r="F440" t="s">
        <v>408</v>
      </c>
      <c r="Q440" t="s">
        <v>406</v>
      </c>
      <c r="AH440" s="49"/>
    </row>
    <row r="441" spans="1:34" x14ac:dyDescent="0.25">
      <c r="A441" s="43" t="s">
        <v>163</v>
      </c>
      <c r="B441" s="30"/>
      <c r="C441" t="s">
        <v>164</v>
      </c>
      <c r="E441" t="s">
        <v>407</v>
      </c>
      <c r="F441" t="s">
        <v>408</v>
      </c>
      <c r="Q441" t="s">
        <v>406</v>
      </c>
      <c r="AH441" s="49"/>
    </row>
    <row r="442" spans="1:34" x14ac:dyDescent="0.25">
      <c r="A442" s="43" t="s">
        <v>165</v>
      </c>
      <c r="B442" s="30"/>
      <c r="C442" t="s">
        <v>166</v>
      </c>
      <c r="E442" t="s">
        <v>407</v>
      </c>
      <c r="F442" t="s">
        <v>408</v>
      </c>
      <c r="Q442" t="s">
        <v>406</v>
      </c>
      <c r="AH442" s="49"/>
    </row>
    <row r="443" spans="1:34" x14ac:dyDescent="0.25">
      <c r="A443" s="43" t="s">
        <v>165</v>
      </c>
      <c r="B443" s="30"/>
      <c r="C443" t="s">
        <v>166</v>
      </c>
      <c r="E443" t="s">
        <v>407</v>
      </c>
      <c r="F443" t="s">
        <v>408</v>
      </c>
      <c r="Q443" t="s">
        <v>406</v>
      </c>
      <c r="AH443" s="49"/>
    </row>
    <row r="444" spans="1:34" x14ac:dyDescent="0.25">
      <c r="A444" s="43" t="s">
        <v>163</v>
      </c>
      <c r="B444" s="30"/>
      <c r="C444" t="s">
        <v>164</v>
      </c>
      <c r="E444" t="s">
        <v>407</v>
      </c>
      <c r="F444" t="s">
        <v>408</v>
      </c>
      <c r="Q444" t="s">
        <v>406</v>
      </c>
      <c r="AH444" s="49"/>
    </row>
    <row r="445" spans="1:34" x14ac:dyDescent="0.25">
      <c r="A445" s="43" t="s">
        <v>163</v>
      </c>
      <c r="B445" s="30"/>
      <c r="C445" t="s">
        <v>164</v>
      </c>
      <c r="E445" t="s">
        <v>407</v>
      </c>
      <c r="F445" t="s">
        <v>408</v>
      </c>
      <c r="Q445" t="s">
        <v>406</v>
      </c>
      <c r="AH445" s="49"/>
    </row>
    <row r="446" spans="1:34" x14ac:dyDescent="0.25">
      <c r="A446" s="43" t="s">
        <v>163</v>
      </c>
      <c r="B446" s="30"/>
      <c r="C446" t="s">
        <v>164</v>
      </c>
      <c r="E446" t="s">
        <v>407</v>
      </c>
      <c r="F446" t="s">
        <v>408</v>
      </c>
      <c r="Q446" t="s">
        <v>406</v>
      </c>
      <c r="AH446" s="49"/>
    </row>
    <row r="447" spans="1:34" x14ac:dyDescent="0.25">
      <c r="A447" s="43" t="s">
        <v>169</v>
      </c>
      <c r="B447" s="30"/>
      <c r="C447" t="s">
        <v>166</v>
      </c>
      <c r="E447" t="s">
        <v>407</v>
      </c>
      <c r="F447" t="s">
        <v>408</v>
      </c>
      <c r="Q447" t="s">
        <v>406</v>
      </c>
      <c r="AH447" s="49"/>
    </row>
    <row r="448" spans="1:34" x14ac:dyDescent="0.25">
      <c r="A448" s="43" t="s">
        <v>160</v>
      </c>
      <c r="B448" s="30"/>
      <c r="C448" t="s">
        <v>161</v>
      </c>
      <c r="E448" t="s">
        <v>407</v>
      </c>
      <c r="F448" t="s">
        <v>408</v>
      </c>
      <c r="Q448" t="s">
        <v>406</v>
      </c>
      <c r="AH448" s="49"/>
    </row>
    <row r="449" spans="1:34" x14ac:dyDescent="0.25">
      <c r="A449" s="43" t="s">
        <v>158</v>
      </c>
      <c r="B449" s="30"/>
      <c r="C449" t="s">
        <v>159</v>
      </c>
      <c r="E449" t="s">
        <v>407</v>
      </c>
      <c r="F449" t="s">
        <v>408</v>
      </c>
      <c r="Q449" t="s">
        <v>406</v>
      </c>
      <c r="AH449" s="49"/>
    </row>
    <row r="450" spans="1:34" x14ac:dyDescent="0.25">
      <c r="A450" s="43" t="s">
        <v>182</v>
      </c>
      <c r="B450" s="30"/>
      <c r="C450" t="s">
        <v>166</v>
      </c>
      <c r="E450" t="s">
        <v>407</v>
      </c>
      <c r="F450" t="s">
        <v>408</v>
      </c>
      <c r="Q450" t="s">
        <v>406</v>
      </c>
      <c r="AH450" s="49"/>
    </row>
    <row r="451" spans="1:34" ht="15.75" thickBot="1" x14ac:dyDescent="0.3">
      <c r="A451" s="44" t="s">
        <v>163</v>
      </c>
      <c r="B451" s="38"/>
      <c r="C451" s="39" t="s">
        <v>164</v>
      </c>
      <c r="D451" s="39" t="s">
        <v>350</v>
      </c>
      <c r="E451" s="39" t="s">
        <v>407</v>
      </c>
      <c r="F451" s="39" t="s">
        <v>408</v>
      </c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 t="s">
        <v>406</v>
      </c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50"/>
    </row>
    <row r="452" spans="1:34" ht="15.75" thickTop="1" x14ac:dyDescent="0.25">
      <c r="A452" s="40" t="s">
        <v>163</v>
      </c>
      <c r="B452" s="37"/>
      <c r="C452" s="53" t="s">
        <v>164</v>
      </c>
      <c r="D452" s="53" t="s">
        <v>349</v>
      </c>
      <c r="E452" s="53" t="s">
        <v>410</v>
      </c>
      <c r="F452" s="53" t="s">
        <v>411</v>
      </c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 t="s">
        <v>409</v>
      </c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4"/>
    </row>
    <row r="453" spans="1:34" x14ac:dyDescent="0.25">
      <c r="A453" s="43" t="s">
        <v>170</v>
      </c>
      <c r="B453" s="30"/>
      <c r="C453" t="s">
        <v>161</v>
      </c>
      <c r="E453" t="s">
        <v>410</v>
      </c>
      <c r="F453" t="s">
        <v>411</v>
      </c>
      <c r="U453" t="s">
        <v>409</v>
      </c>
      <c r="AH453" s="49"/>
    </row>
    <row r="454" spans="1:34" x14ac:dyDescent="0.25">
      <c r="A454" s="43" t="s">
        <v>158</v>
      </c>
      <c r="B454" s="30"/>
      <c r="C454" t="s">
        <v>159</v>
      </c>
      <c r="E454" t="s">
        <v>410</v>
      </c>
      <c r="F454" t="s">
        <v>411</v>
      </c>
      <c r="U454" t="s">
        <v>409</v>
      </c>
      <c r="AH454" s="49"/>
    </row>
    <row r="455" spans="1:34" x14ac:dyDescent="0.25">
      <c r="A455" s="43" t="s">
        <v>176</v>
      </c>
      <c r="B455" s="30"/>
      <c r="C455" t="s">
        <v>177</v>
      </c>
      <c r="E455" t="s">
        <v>410</v>
      </c>
      <c r="F455" t="s">
        <v>411</v>
      </c>
      <c r="U455" t="s">
        <v>409</v>
      </c>
      <c r="AH455" s="49"/>
    </row>
    <row r="456" spans="1:34" x14ac:dyDescent="0.25">
      <c r="A456" s="43" t="s">
        <v>158</v>
      </c>
      <c r="B456" s="30"/>
      <c r="C456" t="s">
        <v>159</v>
      </c>
      <c r="E456" t="s">
        <v>410</v>
      </c>
      <c r="F456" t="s">
        <v>411</v>
      </c>
      <c r="U456" t="s">
        <v>409</v>
      </c>
      <c r="AH456" s="49"/>
    </row>
    <row r="457" spans="1:34" x14ac:dyDescent="0.25">
      <c r="A457" s="43" t="s">
        <v>170</v>
      </c>
      <c r="B457" s="30"/>
      <c r="C457" t="s">
        <v>161</v>
      </c>
      <c r="E457" t="s">
        <v>410</v>
      </c>
      <c r="F457" t="s">
        <v>411</v>
      </c>
      <c r="U457" t="s">
        <v>409</v>
      </c>
      <c r="AH457" s="49"/>
    </row>
    <row r="458" spans="1:34" x14ac:dyDescent="0.25">
      <c r="A458" s="43" t="s">
        <v>163</v>
      </c>
      <c r="B458" s="30"/>
      <c r="C458" t="s">
        <v>164</v>
      </c>
      <c r="E458" t="s">
        <v>410</v>
      </c>
      <c r="F458" t="s">
        <v>411</v>
      </c>
      <c r="U458" t="s">
        <v>409</v>
      </c>
      <c r="AH458" s="49"/>
    </row>
    <row r="459" spans="1:34" x14ac:dyDescent="0.25">
      <c r="A459" s="43" t="s">
        <v>158</v>
      </c>
      <c r="B459" s="30"/>
      <c r="C459" t="s">
        <v>159</v>
      </c>
      <c r="E459" t="s">
        <v>410</v>
      </c>
      <c r="F459" t="s">
        <v>411</v>
      </c>
      <c r="U459" t="s">
        <v>409</v>
      </c>
      <c r="AH459" s="49"/>
    </row>
    <row r="460" spans="1:34" x14ac:dyDescent="0.25">
      <c r="A460" s="43" t="s">
        <v>163</v>
      </c>
      <c r="B460" s="30"/>
      <c r="C460" t="s">
        <v>164</v>
      </c>
      <c r="E460" t="s">
        <v>410</v>
      </c>
      <c r="F460" t="s">
        <v>411</v>
      </c>
      <c r="U460" t="s">
        <v>409</v>
      </c>
      <c r="AH460" s="49"/>
    </row>
    <row r="461" spans="1:34" x14ac:dyDescent="0.25">
      <c r="A461" s="43" t="s">
        <v>169</v>
      </c>
      <c r="B461" s="30"/>
      <c r="C461" t="s">
        <v>166</v>
      </c>
      <c r="E461" t="s">
        <v>410</v>
      </c>
      <c r="F461" t="s">
        <v>411</v>
      </c>
      <c r="U461" t="s">
        <v>409</v>
      </c>
      <c r="AH461" s="49"/>
    </row>
    <row r="462" spans="1:34" x14ac:dyDescent="0.25">
      <c r="A462" s="43" t="s">
        <v>158</v>
      </c>
      <c r="B462" s="30"/>
      <c r="C462" t="s">
        <v>159</v>
      </c>
      <c r="E462" t="s">
        <v>410</v>
      </c>
      <c r="F462" t="s">
        <v>411</v>
      </c>
      <c r="U462" t="s">
        <v>409</v>
      </c>
      <c r="AH462" s="49"/>
    </row>
    <row r="463" spans="1:34" x14ac:dyDescent="0.25">
      <c r="A463" s="43" t="s">
        <v>169</v>
      </c>
      <c r="B463" s="30"/>
      <c r="C463" t="s">
        <v>166</v>
      </c>
      <c r="E463" t="s">
        <v>410</v>
      </c>
      <c r="F463" t="s">
        <v>411</v>
      </c>
      <c r="U463" t="s">
        <v>409</v>
      </c>
      <c r="AH463" s="49"/>
    </row>
    <row r="464" spans="1:34" x14ac:dyDescent="0.25">
      <c r="A464" s="43" t="s">
        <v>176</v>
      </c>
      <c r="B464" s="30"/>
      <c r="C464" t="s">
        <v>177</v>
      </c>
      <c r="E464" t="s">
        <v>410</v>
      </c>
      <c r="F464" t="s">
        <v>411</v>
      </c>
      <c r="U464" t="s">
        <v>409</v>
      </c>
      <c r="AH464" s="49"/>
    </row>
    <row r="465" spans="1:34" x14ac:dyDescent="0.25">
      <c r="A465" s="43" t="s">
        <v>163</v>
      </c>
      <c r="B465" s="30"/>
      <c r="C465" t="s">
        <v>164</v>
      </c>
      <c r="E465" t="s">
        <v>410</v>
      </c>
      <c r="F465" t="s">
        <v>411</v>
      </c>
      <c r="U465" t="s">
        <v>409</v>
      </c>
      <c r="AH465" s="49"/>
    </row>
    <row r="466" spans="1:34" x14ac:dyDescent="0.25">
      <c r="A466" s="43" t="s">
        <v>160</v>
      </c>
      <c r="B466" s="30"/>
      <c r="C466" t="s">
        <v>161</v>
      </c>
      <c r="E466" t="s">
        <v>410</v>
      </c>
      <c r="F466" t="s">
        <v>411</v>
      </c>
      <c r="U466" t="s">
        <v>409</v>
      </c>
      <c r="AH466" s="49"/>
    </row>
    <row r="467" spans="1:34" x14ac:dyDescent="0.25">
      <c r="A467" s="43" t="s">
        <v>165</v>
      </c>
      <c r="B467" s="30"/>
      <c r="C467" t="s">
        <v>166</v>
      </c>
      <c r="E467" t="s">
        <v>410</v>
      </c>
      <c r="F467" t="s">
        <v>411</v>
      </c>
      <c r="U467" t="s">
        <v>409</v>
      </c>
      <c r="AH467" s="49"/>
    </row>
    <row r="468" spans="1:34" x14ac:dyDescent="0.25">
      <c r="A468" s="43" t="s">
        <v>172</v>
      </c>
      <c r="B468" s="30"/>
      <c r="C468" t="s">
        <v>168</v>
      </c>
      <c r="E468" t="s">
        <v>410</v>
      </c>
      <c r="F468" t="s">
        <v>411</v>
      </c>
      <c r="U468" t="s">
        <v>409</v>
      </c>
      <c r="AH468" s="49"/>
    </row>
    <row r="469" spans="1:34" x14ac:dyDescent="0.25">
      <c r="A469" s="43" t="s">
        <v>167</v>
      </c>
      <c r="B469" s="30"/>
      <c r="C469" t="s">
        <v>168</v>
      </c>
      <c r="E469" t="s">
        <v>410</v>
      </c>
      <c r="F469" t="s">
        <v>411</v>
      </c>
      <c r="U469" t="s">
        <v>409</v>
      </c>
      <c r="AH469" s="49"/>
    </row>
    <row r="470" spans="1:34" x14ac:dyDescent="0.25">
      <c r="A470" s="43" t="s">
        <v>163</v>
      </c>
      <c r="B470" s="30"/>
      <c r="C470" t="s">
        <v>164</v>
      </c>
      <c r="E470" t="s">
        <v>410</v>
      </c>
      <c r="F470" t="s">
        <v>411</v>
      </c>
      <c r="U470" t="s">
        <v>409</v>
      </c>
      <c r="AH470" s="49"/>
    </row>
    <row r="471" spans="1:34" x14ac:dyDescent="0.25">
      <c r="A471" s="43" t="s">
        <v>172</v>
      </c>
      <c r="B471" s="30"/>
      <c r="C471" t="s">
        <v>168</v>
      </c>
      <c r="E471" t="s">
        <v>410</v>
      </c>
      <c r="F471" t="s">
        <v>411</v>
      </c>
      <c r="U471" t="s">
        <v>409</v>
      </c>
      <c r="AH471" s="49"/>
    </row>
    <row r="472" spans="1:34" x14ac:dyDescent="0.25">
      <c r="A472" s="43" t="s">
        <v>163</v>
      </c>
      <c r="B472" s="30"/>
      <c r="C472" t="s">
        <v>164</v>
      </c>
      <c r="E472" t="s">
        <v>410</v>
      </c>
      <c r="F472" t="s">
        <v>411</v>
      </c>
      <c r="U472" t="s">
        <v>409</v>
      </c>
      <c r="AH472" s="49"/>
    </row>
    <row r="473" spans="1:34" x14ac:dyDescent="0.25">
      <c r="A473" s="43" t="s">
        <v>172</v>
      </c>
      <c r="B473" s="30"/>
      <c r="C473" t="s">
        <v>168</v>
      </c>
      <c r="E473" t="s">
        <v>410</v>
      </c>
      <c r="F473" t="s">
        <v>411</v>
      </c>
      <c r="U473" t="s">
        <v>409</v>
      </c>
      <c r="AH473" s="49"/>
    </row>
    <row r="474" spans="1:34" x14ac:dyDescent="0.25">
      <c r="A474" s="43" t="s">
        <v>172</v>
      </c>
      <c r="B474" s="30"/>
      <c r="C474" t="s">
        <v>168</v>
      </c>
      <c r="E474" t="s">
        <v>410</v>
      </c>
      <c r="F474" t="s">
        <v>411</v>
      </c>
      <c r="U474" t="s">
        <v>409</v>
      </c>
      <c r="AH474" s="49"/>
    </row>
    <row r="475" spans="1:34" x14ac:dyDescent="0.25">
      <c r="A475" s="43" t="s">
        <v>172</v>
      </c>
      <c r="B475" s="30"/>
      <c r="C475" t="s">
        <v>168</v>
      </c>
      <c r="E475" t="s">
        <v>410</v>
      </c>
      <c r="F475" t="s">
        <v>411</v>
      </c>
      <c r="U475" t="s">
        <v>409</v>
      </c>
      <c r="AH475" s="49"/>
    </row>
    <row r="476" spans="1:34" x14ac:dyDescent="0.25">
      <c r="A476" s="43" t="s">
        <v>172</v>
      </c>
      <c r="B476" s="30"/>
      <c r="C476" t="s">
        <v>168</v>
      </c>
      <c r="E476" t="s">
        <v>410</v>
      </c>
      <c r="F476" t="s">
        <v>411</v>
      </c>
      <c r="U476" t="s">
        <v>409</v>
      </c>
      <c r="AH476" s="49"/>
    </row>
    <row r="477" spans="1:34" x14ac:dyDescent="0.25">
      <c r="A477" s="43" t="s">
        <v>158</v>
      </c>
      <c r="B477" s="30"/>
      <c r="C477" t="s">
        <v>159</v>
      </c>
      <c r="E477" t="s">
        <v>410</v>
      </c>
      <c r="F477" t="s">
        <v>411</v>
      </c>
      <c r="U477" t="s">
        <v>409</v>
      </c>
      <c r="AH477" s="49"/>
    </row>
    <row r="478" spans="1:34" x14ac:dyDescent="0.25">
      <c r="A478" s="43" t="s">
        <v>163</v>
      </c>
      <c r="B478" s="30"/>
      <c r="C478" t="s">
        <v>164</v>
      </c>
      <c r="E478" t="s">
        <v>410</v>
      </c>
      <c r="F478" t="s">
        <v>411</v>
      </c>
      <c r="U478" t="s">
        <v>409</v>
      </c>
      <c r="AH478" s="49"/>
    </row>
    <row r="479" spans="1:34" x14ac:dyDescent="0.25">
      <c r="A479" s="43" t="s">
        <v>163</v>
      </c>
      <c r="B479" s="30"/>
      <c r="C479" t="s">
        <v>164</v>
      </c>
      <c r="E479" t="s">
        <v>410</v>
      </c>
      <c r="F479" t="s">
        <v>411</v>
      </c>
      <c r="U479" t="s">
        <v>409</v>
      </c>
      <c r="AH479" s="49"/>
    </row>
    <row r="480" spans="1:34" x14ac:dyDescent="0.25">
      <c r="A480" s="43" t="s">
        <v>170</v>
      </c>
      <c r="B480" s="30"/>
      <c r="C480" t="s">
        <v>161</v>
      </c>
      <c r="E480" t="s">
        <v>410</v>
      </c>
      <c r="F480" t="s">
        <v>411</v>
      </c>
      <c r="U480" t="s">
        <v>409</v>
      </c>
      <c r="AH480" s="49"/>
    </row>
    <row r="481" spans="1:34" x14ac:dyDescent="0.25">
      <c r="A481" s="43" t="s">
        <v>169</v>
      </c>
      <c r="B481" s="30"/>
      <c r="C481" t="s">
        <v>166</v>
      </c>
      <c r="E481" t="s">
        <v>410</v>
      </c>
      <c r="F481" t="s">
        <v>411</v>
      </c>
      <c r="U481" t="s">
        <v>409</v>
      </c>
      <c r="AH481" s="49"/>
    </row>
    <row r="482" spans="1:34" x14ac:dyDescent="0.25">
      <c r="A482" s="43" t="s">
        <v>158</v>
      </c>
      <c r="B482" s="30"/>
      <c r="C482" t="s">
        <v>159</v>
      </c>
      <c r="E482" t="s">
        <v>410</v>
      </c>
      <c r="F482" t="s">
        <v>411</v>
      </c>
      <c r="U482" t="s">
        <v>409</v>
      </c>
      <c r="AH482" s="49"/>
    </row>
    <row r="483" spans="1:34" x14ac:dyDescent="0.25">
      <c r="A483" s="43" t="s">
        <v>163</v>
      </c>
      <c r="B483" s="30"/>
      <c r="C483" t="s">
        <v>164</v>
      </c>
      <c r="E483" t="s">
        <v>410</v>
      </c>
      <c r="F483" t="s">
        <v>411</v>
      </c>
      <c r="U483" t="s">
        <v>409</v>
      </c>
      <c r="AH483" s="49"/>
    </row>
    <row r="484" spans="1:34" x14ac:dyDescent="0.25">
      <c r="A484" s="43" t="s">
        <v>169</v>
      </c>
      <c r="B484" s="30"/>
      <c r="C484" t="s">
        <v>166</v>
      </c>
      <c r="E484" t="s">
        <v>410</v>
      </c>
      <c r="F484" t="s">
        <v>411</v>
      </c>
      <c r="U484" t="s">
        <v>409</v>
      </c>
      <c r="AH484" s="49"/>
    </row>
    <row r="485" spans="1:34" x14ac:dyDescent="0.25">
      <c r="A485" s="43" t="s">
        <v>169</v>
      </c>
      <c r="B485" s="30"/>
      <c r="C485" t="s">
        <v>166</v>
      </c>
      <c r="E485" t="s">
        <v>410</v>
      </c>
      <c r="F485" t="s">
        <v>411</v>
      </c>
      <c r="U485" t="s">
        <v>409</v>
      </c>
      <c r="AH485" s="49"/>
    </row>
    <row r="486" spans="1:34" x14ac:dyDescent="0.25">
      <c r="A486" s="43" t="s">
        <v>167</v>
      </c>
      <c r="B486" s="30"/>
      <c r="C486" t="s">
        <v>168</v>
      </c>
      <c r="E486" t="s">
        <v>410</v>
      </c>
      <c r="F486" t="s">
        <v>411</v>
      </c>
      <c r="U486" t="s">
        <v>409</v>
      </c>
      <c r="AH486" s="49"/>
    </row>
    <row r="487" spans="1:34" x14ac:dyDescent="0.25">
      <c r="A487" s="43" t="s">
        <v>163</v>
      </c>
      <c r="B487" s="30"/>
      <c r="C487" t="s">
        <v>164</v>
      </c>
      <c r="E487" t="s">
        <v>410</v>
      </c>
      <c r="F487" t="s">
        <v>411</v>
      </c>
      <c r="U487" t="s">
        <v>409</v>
      </c>
      <c r="AH487" s="49"/>
    </row>
    <row r="488" spans="1:34" x14ac:dyDescent="0.25">
      <c r="A488" s="43" t="s">
        <v>158</v>
      </c>
      <c r="B488" s="30"/>
      <c r="C488" t="s">
        <v>159</v>
      </c>
      <c r="E488" t="s">
        <v>410</v>
      </c>
      <c r="F488" t="s">
        <v>411</v>
      </c>
      <c r="U488" t="s">
        <v>409</v>
      </c>
      <c r="AH488" s="49"/>
    </row>
    <row r="489" spans="1:34" x14ac:dyDescent="0.25">
      <c r="A489" s="43" t="s">
        <v>169</v>
      </c>
      <c r="B489" s="30"/>
      <c r="C489" t="s">
        <v>166</v>
      </c>
      <c r="E489" t="s">
        <v>410</v>
      </c>
      <c r="F489" t="s">
        <v>411</v>
      </c>
      <c r="U489" t="s">
        <v>409</v>
      </c>
      <c r="AH489" s="49"/>
    </row>
    <row r="490" spans="1:34" x14ac:dyDescent="0.25">
      <c r="A490" s="43" t="s">
        <v>158</v>
      </c>
      <c r="B490" s="30"/>
      <c r="C490" t="s">
        <v>159</v>
      </c>
      <c r="E490" t="s">
        <v>410</v>
      </c>
      <c r="F490" t="s">
        <v>411</v>
      </c>
      <c r="U490" t="s">
        <v>409</v>
      </c>
      <c r="AH490" s="49"/>
    </row>
    <row r="491" spans="1:34" x14ac:dyDescent="0.25">
      <c r="A491" s="43" t="s">
        <v>165</v>
      </c>
      <c r="B491" s="30"/>
      <c r="C491" t="s">
        <v>166</v>
      </c>
      <c r="E491" t="s">
        <v>410</v>
      </c>
      <c r="F491" t="s">
        <v>411</v>
      </c>
      <c r="U491" t="s">
        <v>409</v>
      </c>
      <c r="AH491" s="49"/>
    </row>
    <row r="492" spans="1:34" x14ac:dyDescent="0.25">
      <c r="A492" s="43" t="s">
        <v>160</v>
      </c>
      <c r="B492" s="30"/>
      <c r="C492" t="s">
        <v>161</v>
      </c>
      <c r="E492" t="s">
        <v>410</v>
      </c>
      <c r="F492" t="s">
        <v>411</v>
      </c>
      <c r="U492" t="s">
        <v>409</v>
      </c>
      <c r="AH492" s="49"/>
    </row>
    <row r="493" spans="1:34" x14ac:dyDescent="0.25">
      <c r="A493" s="43" t="s">
        <v>163</v>
      </c>
      <c r="B493" s="30"/>
      <c r="C493" t="s">
        <v>164</v>
      </c>
      <c r="E493" t="s">
        <v>410</v>
      </c>
      <c r="F493" t="s">
        <v>411</v>
      </c>
      <c r="U493" t="s">
        <v>409</v>
      </c>
      <c r="AH493" s="49"/>
    </row>
    <row r="494" spans="1:34" x14ac:dyDescent="0.25">
      <c r="A494" s="43" t="s">
        <v>158</v>
      </c>
      <c r="B494" s="30"/>
      <c r="C494" t="s">
        <v>159</v>
      </c>
      <c r="E494" t="s">
        <v>410</v>
      </c>
      <c r="F494" t="s">
        <v>411</v>
      </c>
      <c r="U494" t="s">
        <v>409</v>
      </c>
      <c r="AH494" s="49"/>
    </row>
    <row r="495" spans="1:34" x14ac:dyDescent="0.25">
      <c r="A495" s="43" t="s">
        <v>165</v>
      </c>
      <c r="B495" s="30"/>
      <c r="C495" t="s">
        <v>166</v>
      </c>
      <c r="E495" t="s">
        <v>410</v>
      </c>
      <c r="F495" t="s">
        <v>411</v>
      </c>
      <c r="U495" t="s">
        <v>409</v>
      </c>
      <c r="AH495" s="49"/>
    </row>
    <row r="496" spans="1:34" x14ac:dyDescent="0.25">
      <c r="A496" s="43" t="s">
        <v>165</v>
      </c>
      <c r="B496" s="30"/>
      <c r="C496" t="s">
        <v>166</v>
      </c>
      <c r="E496" t="s">
        <v>410</v>
      </c>
      <c r="F496" t="s">
        <v>411</v>
      </c>
      <c r="U496" t="s">
        <v>409</v>
      </c>
      <c r="AH496" s="49"/>
    </row>
    <row r="497" spans="1:34" x14ac:dyDescent="0.25">
      <c r="A497" s="43" t="s">
        <v>158</v>
      </c>
      <c r="B497" s="30"/>
      <c r="C497" t="s">
        <v>159</v>
      </c>
      <c r="E497" t="s">
        <v>410</v>
      </c>
      <c r="F497" t="s">
        <v>411</v>
      </c>
      <c r="U497" t="s">
        <v>409</v>
      </c>
      <c r="AH497" s="49"/>
    </row>
    <row r="498" spans="1:34" x14ac:dyDescent="0.25">
      <c r="A498" s="43" t="s">
        <v>169</v>
      </c>
      <c r="B498" s="30"/>
      <c r="C498" t="s">
        <v>166</v>
      </c>
      <c r="E498" t="s">
        <v>410</v>
      </c>
      <c r="F498" t="s">
        <v>411</v>
      </c>
      <c r="U498" t="s">
        <v>409</v>
      </c>
      <c r="AH498" s="49"/>
    </row>
    <row r="499" spans="1:34" x14ac:dyDescent="0.25">
      <c r="A499" s="43" t="s">
        <v>163</v>
      </c>
      <c r="B499" s="30"/>
      <c r="C499" t="s">
        <v>164</v>
      </c>
      <c r="E499" t="s">
        <v>410</v>
      </c>
      <c r="F499" t="s">
        <v>411</v>
      </c>
      <c r="U499" t="s">
        <v>409</v>
      </c>
      <c r="AH499" s="49"/>
    </row>
    <row r="500" spans="1:34" x14ac:dyDescent="0.25">
      <c r="A500" s="43" t="s">
        <v>163</v>
      </c>
      <c r="B500" s="30"/>
      <c r="C500" t="s">
        <v>164</v>
      </c>
      <c r="E500" t="s">
        <v>410</v>
      </c>
      <c r="F500" t="s">
        <v>411</v>
      </c>
      <c r="U500" t="s">
        <v>409</v>
      </c>
      <c r="AH500" s="49"/>
    </row>
    <row r="501" spans="1:34" ht="15.75" thickBot="1" x14ac:dyDescent="0.3">
      <c r="A501" s="44" t="s">
        <v>169</v>
      </c>
      <c r="B501" s="38"/>
      <c r="C501" s="39" t="s">
        <v>166</v>
      </c>
      <c r="D501" s="39" t="s">
        <v>350</v>
      </c>
      <c r="E501" s="39" t="s">
        <v>410</v>
      </c>
      <c r="F501" s="39" t="s">
        <v>411</v>
      </c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 t="s">
        <v>409</v>
      </c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50"/>
    </row>
    <row r="502" spans="1:34" ht="15.75" thickTop="1" x14ac:dyDescent="0.25">
      <c r="A502" s="40" t="s">
        <v>163</v>
      </c>
      <c r="B502" s="37"/>
      <c r="C502" s="53" t="s">
        <v>164</v>
      </c>
      <c r="D502" s="53" t="s">
        <v>349</v>
      </c>
      <c r="E502" s="53" t="s">
        <v>412</v>
      </c>
      <c r="F502" s="53" t="s">
        <v>413</v>
      </c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4"/>
    </row>
    <row r="503" spans="1:34" x14ac:dyDescent="0.25">
      <c r="A503" s="43" t="s">
        <v>163</v>
      </c>
      <c r="B503" s="30"/>
      <c r="C503" t="s">
        <v>164</v>
      </c>
      <c r="E503" t="s">
        <v>412</v>
      </c>
      <c r="F503" t="s">
        <v>413</v>
      </c>
      <c r="AH503" s="49"/>
    </row>
    <row r="504" spans="1:34" x14ac:dyDescent="0.25">
      <c r="A504" s="43" t="s">
        <v>163</v>
      </c>
      <c r="B504" s="30"/>
      <c r="C504" t="s">
        <v>164</v>
      </c>
      <c r="E504" t="s">
        <v>412</v>
      </c>
      <c r="F504" t="s">
        <v>413</v>
      </c>
      <c r="AH504" s="49"/>
    </row>
    <row r="505" spans="1:34" x14ac:dyDescent="0.25">
      <c r="A505" s="43" t="s">
        <v>163</v>
      </c>
      <c r="B505" s="30"/>
      <c r="C505" t="s">
        <v>164</v>
      </c>
      <c r="E505" t="s">
        <v>412</v>
      </c>
      <c r="F505" t="s">
        <v>413</v>
      </c>
      <c r="AH505" s="49"/>
    </row>
    <row r="506" spans="1:34" x14ac:dyDescent="0.25">
      <c r="A506" s="43" t="s">
        <v>162</v>
      </c>
      <c r="B506" s="30"/>
      <c r="C506" t="s">
        <v>161</v>
      </c>
      <c r="E506" t="s">
        <v>412</v>
      </c>
      <c r="F506" t="s">
        <v>413</v>
      </c>
      <c r="AH506" s="49"/>
    </row>
    <row r="507" spans="1:34" x14ac:dyDescent="0.25">
      <c r="A507" s="43" t="s">
        <v>163</v>
      </c>
      <c r="B507" s="30"/>
      <c r="C507" t="s">
        <v>164</v>
      </c>
      <c r="E507" t="s">
        <v>412</v>
      </c>
      <c r="F507" t="s">
        <v>413</v>
      </c>
      <c r="AH507" s="49"/>
    </row>
    <row r="508" spans="1:34" x14ac:dyDescent="0.25">
      <c r="A508" s="43" t="s">
        <v>163</v>
      </c>
      <c r="B508" s="30"/>
      <c r="C508" t="s">
        <v>164</v>
      </c>
      <c r="E508" t="s">
        <v>412</v>
      </c>
      <c r="F508" t="s">
        <v>413</v>
      </c>
      <c r="AH508" s="49"/>
    </row>
    <row r="509" spans="1:34" x14ac:dyDescent="0.25">
      <c r="A509" s="43" t="s">
        <v>163</v>
      </c>
      <c r="B509" s="30"/>
      <c r="C509" t="s">
        <v>164</v>
      </c>
      <c r="E509" t="s">
        <v>412</v>
      </c>
      <c r="F509" t="s">
        <v>413</v>
      </c>
      <c r="AH509" s="49"/>
    </row>
    <row r="510" spans="1:34" x14ac:dyDescent="0.25">
      <c r="A510" s="43" t="s">
        <v>163</v>
      </c>
      <c r="B510" s="30"/>
      <c r="C510" t="s">
        <v>164</v>
      </c>
      <c r="E510" t="s">
        <v>412</v>
      </c>
      <c r="F510" t="s">
        <v>413</v>
      </c>
      <c r="AH510" s="49"/>
    </row>
    <row r="511" spans="1:34" x14ac:dyDescent="0.25">
      <c r="A511" s="43" t="s">
        <v>163</v>
      </c>
      <c r="B511" s="30"/>
      <c r="C511" t="s">
        <v>164</v>
      </c>
      <c r="E511" t="s">
        <v>412</v>
      </c>
      <c r="F511" t="s">
        <v>413</v>
      </c>
      <c r="AH511" s="49"/>
    </row>
    <row r="512" spans="1:34" x14ac:dyDescent="0.25">
      <c r="A512" s="43" t="s">
        <v>163</v>
      </c>
      <c r="B512" s="30"/>
      <c r="C512" t="s">
        <v>164</v>
      </c>
      <c r="E512" t="s">
        <v>412</v>
      </c>
      <c r="F512" t="s">
        <v>413</v>
      </c>
      <c r="AH512" s="49"/>
    </row>
    <row r="513" spans="1:34" x14ac:dyDescent="0.25">
      <c r="A513" s="43" t="s">
        <v>163</v>
      </c>
      <c r="B513" s="30"/>
      <c r="C513" t="s">
        <v>164</v>
      </c>
      <c r="E513" t="s">
        <v>412</v>
      </c>
      <c r="F513" t="s">
        <v>413</v>
      </c>
      <c r="AH513" s="49"/>
    </row>
    <row r="514" spans="1:34" x14ac:dyDescent="0.25">
      <c r="A514" s="43" t="s">
        <v>163</v>
      </c>
      <c r="B514" s="30"/>
      <c r="C514" t="s">
        <v>164</v>
      </c>
      <c r="E514" t="s">
        <v>412</v>
      </c>
      <c r="F514" t="s">
        <v>413</v>
      </c>
      <c r="AH514" s="49"/>
    </row>
    <row r="515" spans="1:34" x14ac:dyDescent="0.25">
      <c r="A515" s="43" t="s">
        <v>163</v>
      </c>
      <c r="B515" s="30"/>
      <c r="C515" t="s">
        <v>164</v>
      </c>
      <c r="E515" t="s">
        <v>412</v>
      </c>
      <c r="F515" t="s">
        <v>413</v>
      </c>
      <c r="AH515" s="49"/>
    </row>
    <row r="516" spans="1:34" x14ac:dyDescent="0.25">
      <c r="A516" s="43" t="s">
        <v>163</v>
      </c>
      <c r="B516" s="30"/>
      <c r="C516" t="s">
        <v>164</v>
      </c>
      <c r="E516" t="s">
        <v>412</v>
      </c>
      <c r="F516" t="s">
        <v>413</v>
      </c>
      <c r="AH516" s="49"/>
    </row>
    <row r="517" spans="1:34" x14ac:dyDescent="0.25">
      <c r="A517" s="43" t="s">
        <v>162</v>
      </c>
      <c r="B517" s="30"/>
      <c r="C517" t="s">
        <v>161</v>
      </c>
      <c r="E517" t="s">
        <v>412</v>
      </c>
      <c r="F517" t="s">
        <v>413</v>
      </c>
      <c r="AH517" s="49"/>
    </row>
    <row r="518" spans="1:34" x14ac:dyDescent="0.25">
      <c r="A518" s="43" t="s">
        <v>162</v>
      </c>
      <c r="B518" s="30"/>
      <c r="C518" t="s">
        <v>161</v>
      </c>
      <c r="E518" t="s">
        <v>412</v>
      </c>
      <c r="F518" t="s">
        <v>413</v>
      </c>
      <c r="AH518" s="49"/>
    </row>
    <row r="519" spans="1:34" x14ac:dyDescent="0.25">
      <c r="A519" s="43" t="s">
        <v>163</v>
      </c>
      <c r="B519" s="30"/>
      <c r="C519" t="s">
        <v>164</v>
      </c>
      <c r="E519" t="s">
        <v>412</v>
      </c>
      <c r="F519" t="s">
        <v>413</v>
      </c>
      <c r="AH519" s="49"/>
    </row>
    <row r="520" spans="1:34" x14ac:dyDescent="0.25">
      <c r="A520" s="43" t="s">
        <v>163</v>
      </c>
      <c r="B520" s="30"/>
      <c r="C520" t="s">
        <v>164</v>
      </c>
      <c r="E520" t="s">
        <v>412</v>
      </c>
      <c r="F520" t="s">
        <v>413</v>
      </c>
      <c r="AH520" s="49"/>
    </row>
    <row r="521" spans="1:34" x14ac:dyDescent="0.25">
      <c r="A521" s="43" t="s">
        <v>163</v>
      </c>
      <c r="B521" s="30"/>
      <c r="C521" t="s">
        <v>164</v>
      </c>
      <c r="E521" t="s">
        <v>412</v>
      </c>
      <c r="F521" t="s">
        <v>413</v>
      </c>
      <c r="AH521" s="49"/>
    </row>
    <row r="522" spans="1:34" x14ac:dyDescent="0.25">
      <c r="A522" s="43" t="s">
        <v>162</v>
      </c>
      <c r="B522" s="30"/>
      <c r="C522" t="s">
        <v>161</v>
      </c>
      <c r="E522" t="s">
        <v>412</v>
      </c>
      <c r="F522" t="s">
        <v>413</v>
      </c>
      <c r="AH522" s="49"/>
    </row>
    <row r="523" spans="1:34" x14ac:dyDescent="0.25">
      <c r="A523" s="43" t="s">
        <v>162</v>
      </c>
      <c r="B523" s="30"/>
      <c r="C523" t="s">
        <v>161</v>
      </c>
      <c r="E523" t="s">
        <v>412</v>
      </c>
      <c r="F523" t="s">
        <v>413</v>
      </c>
      <c r="AH523" s="49"/>
    </row>
    <row r="524" spans="1:34" x14ac:dyDescent="0.25">
      <c r="A524" s="43" t="s">
        <v>162</v>
      </c>
      <c r="B524" s="30"/>
      <c r="C524" t="s">
        <v>161</v>
      </c>
      <c r="E524" t="s">
        <v>412</v>
      </c>
      <c r="F524" t="s">
        <v>413</v>
      </c>
      <c r="AH524" s="49"/>
    </row>
    <row r="525" spans="1:34" x14ac:dyDescent="0.25">
      <c r="A525" s="43" t="s">
        <v>163</v>
      </c>
      <c r="B525" s="30"/>
      <c r="C525" t="s">
        <v>164</v>
      </c>
      <c r="E525" t="s">
        <v>412</v>
      </c>
      <c r="F525" t="s">
        <v>413</v>
      </c>
      <c r="AH525" s="49"/>
    </row>
    <row r="526" spans="1:34" x14ac:dyDescent="0.25">
      <c r="A526" s="43" t="s">
        <v>163</v>
      </c>
      <c r="B526" s="30"/>
      <c r="C526" t="s">
        <v>164</v>
      </c>
      <c r="E526" t="s">
        <v>412</v>
      </c>
      <c r="F526" t="s">
        <v>413</v>
      </c>
      <c r="AH526" s="49"/>
    </row>
    <row r="527" spans="1:34" x14ac:dyDescent="0.25">
      <c r="A527" s="43" t="s">
        <v>162</v>
      </c>
      <c r="B527" s="30"/>
      <c r="C527" t="s">
        <v>161</v>
      </c>
      <c r="E527" t="s">
        <v>412</v>
      </c>
      <c r="F527" t="s">
        <v>413</v>
      </c>
      <c r="AH527" s="49"/>
    </row>
    <row r="528" spans="1:34" x14ac:dyDescent="0.25">
      <c r="A528" s="43" t="s">
        <v>162</v>
      </c>
      <c r="B528" s="30"/>
      <c r="C528" t="s">
        <v>161</v>
      </c>
      <c r="E528" t="s">
        <v>412</v>
      </c>
      <c r="F528" t="s">
        <v>413</v>
      </c>
      <c r="AH528" s="49"/>
    </row>
    <row r="529" spans="1:34" x14ac:dyDescent="0.25">
      <c r="A529" s="43" t="s">
        <v>169</v>
      </c>
      <c r="B529" s="30"/>
      <c r="C529" t="s">
        <v>166</v>
      </c>
      <c r="E529" t="s">
        <v>412</v>
      </c>
      <c r="F529" t="s">
        <v>413</v>
      </c>
      <c r="AH529" s="49"/>
    </row>
    <row r="530" spans="1:34" x14ac:dyDescent="0.25">
      <c r="A530" s="43" t="s">
        <v>162</v>
      </c>
      <c r="B530" s="30"/>
      <c r="C530" t="s">
        <v>161</v>
      </c>
      <c r="E530" t="s">
        <v>412</v>
      </c>
      <c r="F530" t="s">
        <v>413</v>
      </c>
      <c r="AH530" s="49"/>
    </row>
    <row r="531" spans="1:34" x14ac:dyDescent="0.25">
      <c r="A531" s="43" t="s">
        <v>162</v>
      </c>
      <c r="B531" s="30"/>
      <c r="C531" t="s">
        <v>161</v>
      </c>
      <c r="E531" t="s">
        <v>412</v>
      </c>
      <c r="F531" t="s">
        <v>413</v>
      </c>
      <c r="AH531" s="49"/>
    </row>
    <row r="532" spans="1:34" x14ac:dyDescent="0.25">
      <c r="A532" s="43" t="s">
        <v>163</v>
      </c>
      <c r="B532" s="30"/>
      <c r="C532" t="s">
        <v>164</v>
      </c>
      <c r="E532" t="s">
        <v>412</v>
      </c>
      <c r="F532" t="s">
        <v>413</v>
      </c>
      <c r="AH532" s="49"/>
    </row>
    <row r="533" spans="1:34" x14ac:dyDescent="0.25">
      <c r="A533" s="43" t="s">
        <v>163</v>
      </c>
      <c r="B533" s="30"/>
      <c r="C533" t="s">
        <v>164</v>
      </c>
      <c r="E533" t="s">
        <v>412</v>
      </c>
      <c r="F533" t="s">
        <v>413</v>
      </c>
      <c r="AH533" s="49"/>
    </row>
    <row r="534" spans="1:34" x14ac:dyDescent="0.25">
      <c r="A534" s="43" t="s">
        <v>169</v>
      </c>
      <c r="B534" s="30"/>
      <c r="C534" t="s">
        <v>166</v>
      </c>
      <c r="E534" t="s">
        <v>412</v>
      </c>
      <c r="F534" t="s">
        <v>413</v>
      </c>
      <c r="AH534" s="49"/>
    </row>
    <row r="535" spans="1:34" x14ac:dyDescent="0.25">
      <c r="A535" s="43" t="s">
        <v>174</v>
      </c>
      <c r="B535" s="30"/>
      <c r="C535" t="s">
        <v>164</v>
      </c>
      <c r="E535" t="s">
        <v>412</v>
      </c>
      <c r="F535" t="s">
        <v>413</v>
      </c>
      <c r="AH535" s="49"/>
    </row>
    <row r="536" spans="1:34" x14ac:dyDescent="0.25">
      <c r="A536" s="43" t="s">
        <v>162</v>
      </c>
      <c r="B536" s="30"/>
      <c r="C536" t="s">
        <v>161</v>
      </c>
      <c r="E536" t="s">
        <v>412</v>
      </c>
      <c r="F536" t="s">
        <v>413</v>
      </c>
      <c r="AH536" s="49"/>
    </row>
    <row r="537" spans="1:34" x14ac:dyDescent="0.25">
      <c r="A537" s="43" t="s">
        <v>163</v>
      </c>
      <c r="B537" s="30"/>
      <c r="C537" t="s">
        <v>164</v>
      </c>
      <c r="E537" t="s">
        <v>412</v>
      </c>
      <c r="F537" t="s">
        <v>413</v>
      </c>
      <c r="AH537" s="49"/>
    </row>
    <row r="538" spans="1:34" x14ac:dyDescent="0.25">
      <c r="A538" s="43" t="s">
        <v>163</v>
      </c>
      <c r="B538" s="30"/>
      <c r="C538" t="s">
        <v>164</v>
      </c>
      <c r="E538" t="s">
        <v>412</v>
      </c>
      <c r="F538" t="s">
        <v>413</v>
      </c>
      <c r="AH538" s="49"/>
    </row>
    <row r="539" spans="1:34" x14ac:dyDescent="0.25">
      <c r="A539" s="43" t="s">
        <v>169</v>
      </c>
      <c r="B539" s="30"/>
      <c r="C539" t="s">
        <v>166</v>
      </c>
      <c r="E539" t="s">
        <v>412</v>
      </c>
      <c r="F539" t="s">
        <v>413</v>
      </c>
      <c r="AH539" s="49"/>
    </row>
    <row r="540" spans="1:34" x14ac:dyDescent="0.25">
      <c r="A540" s="43" t="s">
        <v>163</v>
      </c>
      <c r="B540" s="30"/>
      <c r="C540" t="s">
        <v>164</v>
      </c>
      <c r="E540" t="s">
        <v>412</v>
      </c>
      <c r="F540" t="s">
        <v>413</v>
      </c>
      <c r="AH540" s="49"/>
    </row>
    <row r="541" spans="1:34" x14ac:dyDescent="0.25">
      <c r="A541" s="43" t="s">
        <v>163</v>
      </c>
      <c r="B541" s="30"/>
      <c r="C541" t="s">
        <v>164</v>
      </c>
      <c r="E541" t="s">
        <v>412</v>
      </c>
      <c r="F541" t="s">
        <v>413</v>
      </c>
      <c r="AH541" s="49"/>
    </row>
    <row r="542" spans="1:34" x14ac:dyDescent="0.25">
      <c r="A542" s="43" t="s">
        <v>163</v>
      </c>
      <c r="B542" s="30"/>
      <c r="C542" t="s">
        <v>164</v>
      </c>
      <c r="E542" t="s">
        <v>412</v>
      </c>
      <c r="F542" t="s">
        <v>413</v>
      </c>
      <c r="AH542" s="49"/>
    </row>
    <row r="543" spans="1:34" x14ac:dyDescent="0.25">
      <c r="A543" s="43" t="s">
        <v>163</v>
      </c>
      <c r="B543" s="30"/>
      <c r="C543" t="s">
        <v>164</v>
      </c>
      <c r="E543" t="s">
        <v>412</v>
      </c>
      <c r="F543" t="s">
        <v>413</v>
      </c>
      <c r="AH543" s="49"/>
    </row>
    <row r="544" spans="1:34" x14ac:dyDescent="0.25">
      <c r="A544" s="43" t="s">
        <v>169</v>
      </c>
      <c r="B544" s="30"/>
      <c r="C544" t="s">
        <v>166</v>
      </c>
      <c r="E544" t="s">
        <v>412</v>
      </c>
      <c r="F544" t="s">
        <v>413</v>
      </c>
      <c r="AH544" s="49"/>
    </row>
    <row r="545" spans="1:34" x14ac:dyDescent="0.25">
      <c r="A545" s="43" t="s">
        <v>176</v>
      </c>
      <c r="B545" s="30"/>
      <c r="C545" t="s">
        <v>177</v>
      </c>
      <c r="E545" t="s">
        <v>412</v>
      </c>
      <c r="F545" t="s">
        <v>413</v>
      </c>
      <c r="AH545" s="49"/>
    </row>
    <row r="546" spans="1:34" x14ac:dyDescent="0.25">
      <c r="A546" s="43" t="s">
        <v>163</v>
      </c>
      <c r="B546" s="30"/>
      <c r="C546" t="s">
        <v>164</v>
      </c>
      <c r="E546" t="s">
        <v>412</v>
      </c>
      <c r="F546" t="s">
        <v>413</v>
      </c>
      <c r="AH546" s="49"/>
    </row>
    <row r="547" spans="1:34" x14ac:dyDescent="0.25">
      <c r="A547" s="43" t="s">
        <v>158</v>
      </c>
      <c r="B547" s="30"/>
      <c r="C547" t="s">
        <v>159</v>
      </c>
      <c r="E547" t="s">
        <v>412</v>
      </c>
      <c r="F547" t="s">
        <v>413</v>
      </c>
      <c r="AH547" s="49"/>
    </row>
    <row r="548" spans="1:34" x14ac:dyDescent="0.25">
      <c r="A548" s="43" t="s">
        <v>163</v>
      </c>
      <c r="B548" s="30"/>
      <c r="C548" t="s">
        <v>164</v>
      </c>
      <c r="E548" t="s">
        <v>412</v>
      </c>
      <c r="F548" t="s">
        <v>413</v>
      </c>
      <c r="AH548" s="49"/>
    </row>
    <row r="549" spans="1:34" x14ac:dyDescent="0.25">
      <c r="A549" s="43" t="s">
        <v>169</v>
      </c>
      <c r="B549" s="30"/>
      <c r="C549" t="s">
        <v>166</v>
      </c>
      <c r="E549" t="s">
        <v>412</v>
      </c>
      <c r="F549" t="s">
        <v>413</v>
      </c>
      <c r="AH549" s="49"/>
    </row>
    <row r="550" spans="1:34" x14ac:dyDescent="0.25">
      <c r="A550" s="43" t="s">
        <v>184</v>
      </c>
      <c r="B550" s="30"/>
      <c r="C550" t="s">
        <v>164</v>
      </c>
      <c r="E550" t="s">
        <v>412</v>
      </c>
      <c r="F550" t="s">
        <v>413</v>
      </c>
      <c r="AH550" s="49"/>
    </row>
    <row r="551" spans="1:34" ht="15.75" thickBot="1" x14ac:dyDescent="0.3">
      <c r="A551" s="44" t="s">
        <v>163</v>
      </c>
      <c r="B551" s="38"/>
      <c r="C551" s="39" t="s">
        <v>164</v>
      </c>
      <c r="D551" s="39" t="s">
        <v>350</v>
      </c>
      <c r="E551" s="39" t="s">
        <v>412</v>
      </c>
      <c r="F551" s="39" t="s">
        <v>413</v>
      </c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50"/>
    </row>
    <row r="552" spans="1:34" ht="15.75" thickTop="1" x14ac:dyDescent="0.25">
      <c r="A552" s="40" t="s">
        <v>179</v>
      </c>
      <c r="B552" s="37"/>
      <c r="C552" s="53" t="s">
        <v>164</v>
      </c>
      <c r="D552" s="53" t="s">
        <v>349</v>
      </c>
      <c r="E552" s="53" t="s">
        <v>416</v>
      </c>
      <c r="F552" s="53" t="s">
        <v>417</v>
      </c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 t="s">
        <v>415</v>
      </c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4"/>
    </row>
    <row r="553" spans="1:34" x14ac:dyDescent="0.25">
      <c r="A553" s="43" t="s">
        <v>163</v>
      </c>
      <c r="B553" s="30"/>
      <c r="C553" t="s">
        <v>164</v>
      </c>
      <c r="E553" t="s">
        <v>416</v>
      </c>
      <c r="F553" t="s">
        <v>417</v>
      </c>
      <c r="U553" t="s">
        <v>415</v>
      </c>
      <c r="AH553" s="49"/>
    </row>
    <row r="554" spans="1:34" x14ac:dyDescent="0.25">
      <c r="A554" s="43" t="s">
        <v>163</v>
      </c>
      <c r="B554" s="30"/>
      <c r="C554" t="s">
        <v>164</v>
      </c>
      <c r="E554" t="s">
        <v>416</v>
      </c>
      <c r="F554" t="s">
        <v>417</v>
      </c>
      <c r="U554" t="s">
        <v>415</v>
      </c>
      <c r="AH554" s="49"/>
    </row>
    <row r="555" spans="1:34" x14ac:dyDescent="0.25">
      <c r="A555" s="43" t="s">
        <v>163</v>
      </c>
      <c r="B555" s="30"/>
      <c r="C555" t="s">
        <v>164</v>
      </c>
      <c r="E555" t="s">
        <v>416</v>
      </c>
      <c r="F555" t="s">
        <v>417</v>
      </c>
      <c r="U555" t="s">
        <v>415</v>
      </c>
      <c r="AH555" s="49"/>
    </row>
    <row r="556" spans="1:34" x14ac:dyDescent="0.25">
      <c r="A556" s="43" t="s">
        <v>163</v>
      </c>
      <c r="B556" s="30"/>
      <c r="C556" t="s">
        <v>164</v>
      </c>
      <c r="E556" t="s">
        <v>416</v>
      </c>
      <c r="F556" t="s">
        <v>417</v>
      </c>
      <c r="U556" t="s">
        <v>415</v>
      </c>
      <c r="AH556" s="49"/>
    </row>
    <row r="557" spans="1:34" x14ac:dyDescent="0.25">
      <c r="A557" s="43" t="s">
        <v>179</v>
      </c>
      <c r="B557" s="30"/>
      <c r="C557" t="s">
        <v>164</v>
      </c>
      <c r="E557" t="s">
        <v>416</v>
      </c>
      <c r="F557" t="s">
        <v>417</v>
      </c>
      <c r="U557" t="s">
        <v>415</v>
      </c>
      <c r="AH557" s="49"/>
    </row>
    <row r="558" spans="1:34" x14ac:dyDescent="0.25">
      <c r="A558" s="43" t="s">
        <v>179</v>
      </c>
      <c r="B558" s="30"/>
      <c r="C558" t="s">
        <v>164</v>
      </c>
      <c r="E558" t="s">
        <v>416</v>
      </c>
      <c r="F558" t="s">
        <v>417</v>
      </c>
      <c r="U558" t="s">
        <v>415</v>
      </c>
      <c r="AH558" s="49"/>
    </row>
    <row r="559" spans="1:34" x14ac:dyDescent="0.25">
      <c r="A559" s="43" t="s">
        <v>169</v>
      </c>
      <c r="B559" s="30"/>
      <c r="C559" t="s">
        <v>166</v>
      </c>
      <c r="E559" t="s">
        <v>416</v>
      </c>
      <c r="F559" t="s">
        <v>417</v>
      </c>
      <c r="U559" t="s">
        <v>415</v>
      </c>
      <c r="AH559" s="49"/>
    </row>
    <row r="560" spans="1:34" x14ac:dyDescent="0.25">
      <c r="A560" s="43" t="s">
        <v>163</v>
      </c>
      <c r="B560" s="30"/>
      <c r="C560" t="s">
        <v>164</v>
      </c>
      <c r="E560" t="s">
        <v>416</v>
      </c>
      <c r="F560" t="s">
        <v>417</v>
      </c>
      <c r="U560" t="s">
        <v>415</v>
      </c>
      <c r="AH560" s="49"/>
    </row>
    <row r="561" spans="1:34" x14ac:dyDescent="0.25">
      <c r="A561" s="43" t="s">
        <v>158</v>
      </c>
      <c r="B561" s="30"/>
      <c r="C561" t="s">
        <v>159</v>
      </c>
      <c r="E561" t="s">
        <v>416</v>
      </c>
      <c r="F561" t="s">
        <v>417</v>
      </c>
      <c r="U561" t="s">
        <v>415</v>
      </c>
      <c r="AH561" s="49"/>
    </row>
    <row r="562" spans="1:34" x14ac:dyDescent="0.25">
      <c r="A562" s="43" t="s">
        <v>158</v>
      </c>
      <c r="B562" s="30"/>
      <c r="C562" t="s">
        <v>159</v>
      </c>
      <c r="E562" t="s">
        <v>416</v>
      </c>
      <c r="F562" t="s">
        <v>417</v>
      </c>
      <c r="U562" t="s">
        <v>415</v>
      </c>
      <c r="AH562" s="49"/>
    </row>
    <row r="563" spans="1:34" x14ac:dyDescent="0.25">
      <c r="A563" s="43" t="s">
        <v>184</v>
      </c>
      <c r="B563" s="30"/>
      <c r="C563" t="s">
        <v>164</v>
      </c>
      <c r="E563" t="s">
        <v>416</v>
      </c>
      <c r="F563" t="s">
        <v>417</v>
      </c>
      <c r="U563" t="s">
        <v>415</v>
      </c>
      <c r="AH563" s="49"/>
    </row>
    <row r="564" spans="1:34" x14ac:dyDescent="0.25">
      <c r="A564" s="43" t="s">
        <v>169</v>
      </c>
      <c r="B564" s="30"/>
      <c r="C564" t="s">
        <v>166</v>
      </c>
      <c r="E564" t="s">
        <v>416</v>
      </c>
      <c r="F564" t="s">
        <v>417</v>
      </c>
      <c r="U564" t="s">
        <v>415</v>
      </c>
      <c r="AH564" s="49"/>
    </row>
    <row r="565" spans="1:34" x14ac:dyDescent="0.25">
      <c r="A565" s="43" t="s">
        <v>169</v>
      </c>
      <c r="B565" s="30"/>
      <c r="C565" t="s">
        <v>166</v>
      </c>
      <c r="E565" t="s">
        <v>416</v>
      </c>
      <c r="F565" t="s">
        <v>417</v>
      </c>
      <c r="U565" t="s">
        <v>415</v>
      </c>
      <c r="AH565" s="49"/>
    </row>
    <row r="566" spans="1:34" x14ac:dyDescent="0.25">
      <c r="A566" s="43" t="s">
        <v>163</v>
      </c>
      <c r="B566" s="30"/>
      <c r="C566" t="s">
        <v>164</v>
      </c>
      <c r="E566" t="s">
        <v>416</v>
      </c>
      <c r="F566" t="s">
        <v>417</v>
      </c>
      <c r="U566" t="s">
        <v>415</v>
      </c>
      <c r="AH566" s="49"/>
    </row>
    <row r="567" spans="1:34" x14ac:dyDescent="0.25">
      <c r="A567" s="43" t="s">
        <v>158</v>
      </c>
      <c r="B567" s="30"/>
      <c r="C567" t="s">
        <v>159</v>
      </c>
      <c r="E567" t="s">
        <v>416</v>
      </c>
      <c r="F567" t="s">
        <v>417</v>
      </c>
      <c r="U567" t="s">
        <v>415</v>
      </c>
      <c r="AH567" s="49"/>
    </row>
    <row r="568" spans="1:34" x14ac:dyDescent="0.25">
      <c r="A568" s="43" t="s">
        <v>179</v>
      </c>
      <c r="B568" s="30"/>
      <c r="C568" t="s">
        <v>164</v>
      </c>
      <c r="E568" t="s">
        <v>416</v>
      </c>
      <c r="F568" t="s">
        <v>417</v>
      </c>
      <c r="U568" t="s">
        <v>415</v>
      </c>
      <c r="AH568" s="49"/>
    </row>
    <row r="569" spans="1:34" x14ac:dyDescent="0.25">
      <c r="A569" s="43" t="s">
        <v>169</v>
      </c>
      <c r="B569" s="30"/>
      <c r="C569" t="s">
        <v>166</v>
      </c>
      <c r="E569" t="s">
        <v>416</v>
      </c>
      <c r="F569" t="s">
        <v>417</v>
      </c>
      <c r="U569" t="s">
        <v>415</v>
      </c>
      <c r="AH569" s="49"/>
    </row>
    <row r="570" spans="1:34" x14ac:dyDescent="0.25">
      <c r="A570" s="43" t="s">
        <v>176</v>
      </c>
      <c r="B570" s="30"/>
      <c r="C570" t="s">
        <v>177</v>
      </c>
      <c r="E570" t="s">
        <v>416</v>
      </c>
      <c r="F570" t="s">
        <v>417</v>
      </c>
      <c r="U570" t="s">
        <v>415</v>
      </c>
      <c r="AH570" s="49"/>
    </row>
    <row r="571" spans="1:34" x14ac:dyDescent="0.25">
      <c r="A571" s="43" t="s">
        <v>160</v>
      </c>
      <c r="B571" s="30"/>
      <c r="C571" t="s">
        <v>161</v>
      </c>
      <c r="E571" t="s">
        <v>416</v>
      </c>
      <c r="F571" t="s">
        <v>417</v>
      </c>
      <c r="U571" t="s">
        <v>415</v>
      </c>
      <c r="AH571" s="49"/>
    </row>
    <row r="572" spans="1:34" x14ac:dyDescent="0.25">
      <c r="A572" s="43" t="s">
        <v>162</v>
      </c>
      <c r="B572" s="30"/>
      <c r="C572" t="s">
        <v>161</v>
      </c>
      <c r="E572" t="s">
        <v>416</v>
      </c>
      <c r="F572" t="s">
        <v>417</v>
      </c>
      <c r="U572" t="s">
        <v>415</v>
      </c>
      <c r="AH572" s="49"/>
    </row>
    <row r="573" spans="1:34" x14ac:dyDescent="0.25">
      <c r="A573" s="43" t="s">
        <v>162</v>
      </c>
      <c r="B573" s="30"/>
      <c r="C573" t="s">
        <v>161</v>
      </c>
      <c r="E573" t="s">
        <v>416</v>
      </c>
      <c r="F573" t="s">
        <v>417</v>
      </c>
      <c r="U573" t="s">
        <v>415</v>
      </c>
      <c r="AH573" s="49"/>
    </row>
    <row r="574" spans="1:34" x14ac:dyDescent="0.25">
      <c r="A574" s="43" t="s">
        <v>158</v>
      </c>
      <c r="B574" s="30"/>
      <c r="C574" t="s">
        <v>159</v>
      </c>
      <c r="E574" t="s">
        <v>416</v>
      </c>
      <c r="F574" t="s">
        <v>417</v>
      </c>
      <c r="U574" t="s">
        <v>415</v>
      </c>
      <c r="AH574" s="49"/>
    </row>
    <row r="575" spans="1:34" x14ac:dyDescent="0.25">
      <c r="A575" s="43" t="s">
        <v>165</v>
      </c>
      <c r="B575" s="30"/>
      <c r="C575" t="s">
        <v>166</v>
      </c>
      <c r="E575" t="s">
        <v>416</v>
      </c>
      <c r="F575" t="s">
        <v>417</v>
      </c>
      <c r="U575" t="s">
        <v>415</v>
      </c>
      <c r="AH575" s="49"/>
    </row>
    <row r="576" spans="1:34" x14ac:dyDescent="0.25">
      <c r="A576" s="43" t="s">
        <v>163</v>
      </c>
      <c r="B576" s="30"/>
      <c r="C576" t="s">
        <v>164</v>
      </c>
      <c r="E576" t="s">
        <v>416</v>
      </c>
      <c r="F576" t="s">
        <v>417</v>
      </c>
      <c r="U576" t="s">
        <v>415</v>
      </c>
      <c r="AH576" s="49"/>
    </row>
    <row r="577" spans="1:34" x14ac:dyDescent="0.25">
      <c r="A577" s="43" t="s">
        <v>158</v>
      </c>
      <c r="B577" s="30"/>
      <c r="C577" t="s">
        <v>159</v>
      </c>
      <c r="E577" t="s">
        <v>416</v>
      </c>
      <c r="F577" t="s">
        <v>417</v>
      </c>
      <c r="U577" t="s">
        <v>415</v>
      </c>
      <c r="AH577" s="49"/>
    </row>
    <row r="578" spans="1:34" x14ac:dyDescent="0.25">
      <c r="A578" s="43" t="s">
        <v>160</v>
      </c>
      <c r="B578" s="30"/>
      <c r="C578" t="s">
        <v>161</v>
      </c>
      <c r="E578" t="s">
        <v>416</v>
      </c>
      <c r="F578" t="s">
        <v>417</v>
      </c>
      <c r="U578" t="s">
        <v>415</v>
      </c>
      <c r="AH578" s="49"/>
    </row>
    <row r="579" spans="1:34" x14ac:dyDescent="0.25">
      <c r="A579" s="43" t="s">
        <v>179</v>
      </c>
      <c r="B579" s="30"/>
      <c r="C579" t="s">
        <v>164</v>
      </c>
      <c r="E579" t="s">
        <v>416</v>
      </c>
      <c r="F579" t="s">
        <v>417</v>
      </c>
      <c r="U579" t="s">
        <v>415</v>
      </c>
      <c r="AH579" s="49"/>
    </row>
    <row r="580" spans="1:34" x14ac:dyDescent="0.25">
      <c r="A580" s="43" t="s">
        <v>165</v>
      </c>
      <c r="B580" s="30"/>
      <c r="C580" t="s">
        <v>166</v>
      </c>
      <c r="E580" t="s">
        <v>416</v>
      </c>
      <c r="F580" t="s">
        <v>417</v>
      </c>
      <c r="U580" t="s">
        <v>415</v>
      </c>
      <c r="AH580" s="49"/>
    </row>
    <row r="581" spans="1:34" x14ac:dyDescent="0.25">
      <c r="A581" s="43" t="s">
        <v>169</v>
      </c>
      <c r="B581" s="30"/>
      <c r="C581" t="s">
        <v>166</v>
      </c>
      <c r="E581" t="s">
        <v>416</v>
      </c>
      <c r="F581" t="s">
        <v>417</v>
      </c>
      <c r="U581" t="s">
        <v>415</v>
      </c>
      <c r="AH581" s="49"/>
    </row>
    <row r="582" spans="1:34" x14ac:dyDescent="0.25">
      <c r="A582" s="43" t="s">
        <v>169</v>
      </c>
      <c r="B582" s="30"/>
      <c r="C582" t="s">
        <v>166</v>
      </c>
      <c r="E582" t="s">
        <v>416</v>
      </c>
      <c r="F582" t="s">
        <v>417</v>
      </c>
      <c r="U582" t="s">
        <v>415</v>
      </c>
      <c r="AH582" s="49"/>
    </row>
    <row r="583" spans="1:34" x14ac:dyDescent="0.25">
      <c r="A583" s="43" t="s">
        <v>165</v>
      </c>
      <c r="B583" s="30"/>
      <c r="C583" t="s">
        <v>166</v>
      </c>
      <c r="E583" t="s">
        <v>416</v>
      </c>
      <c r="F583" t="s">
        <v>417</v>
      </c>
      <c r="U583" t="s">
        <v>415</v>
      </c>
      <c r="AH583" s="49"/>
    </row>
    <row r="584" spans="1:34" x14ac:dyDescent="0.25">
      <c r="A584" s="43" t="s">
        <v>179</v>
      </c>
      <c r="B584" s="30"/>
      <c r="C584" t="s">
        <v>164</v>
      </c>
      <c r="E584" t="s">
        <v>416</v>
      </c>
      <c r="F584" t="s">
        <v>417</v>
      </c>
      <c r="U584" t="s">
        <v>415</v>
      </c>
      <c r="AH584" s="49"/>
    </row>
    <row r="585" spans="1:34" x14ac:dyDescent="0.25">
      <c r="A585" s="43" t="s">
        <v>165</v>
      </c>
      <c r="B585" s="30"/>
      <c r="C585" t="s">
        <v>166</v>
      </c>
      <c r="E585" t="s">
        <v>416</v>
      </c>
      <c r="F585" t="s">
        <v>417</v>
      </c>
      <c r="U585" t="s">
        <v>415</v>
      </c>
      <c r="AH585" s="49"/>
    </row>
    <row r="586" spans="1:34" x14ac:dyDescent="0.25">
      <c r="A586" s="43" t="s">
        <v>163</v>
      </c>
      <c r="B586" s="30"/>
      <c r="C586" t="s">
        <v>164</v>
      </c>
      <c r="E586" t="s">
        <v>416</v>
      </c>
      <c r="F586" t="s">
        <v>417</v>
      </c>
      <c r="U586" t="s">
        <v>415</v>
      </c>
      <c r="AH586" s="49"/>
    </row>
    <row r="587" spans="1:34" x14ac:dyDescent="0.25">
      <c r="A587" s="43" t="s">
        <v>162</v>
      </c>
      <c r="B587" s="30"/>
      <c r="C587" t="s">
        <v>161</v>
      </c>
      <c r="E587" t="s">
        <v>416</v>
      </c>
      <c r="F587" t="s">
        <v>417</v>
      </c>
      <c r="U587" t="s">
        <v>415</v>
      </c>
      <c r="AH587" s="49"/>
    </row>
    <row r="588" spans="1:34" x14ac:dyDescent="0.25">
      <c r="A588" s="43" t="s">
        <v>158</v>
      </c>
      <c r="B588" s="30"/>
      <c r="C588" t="s">
        <v>159</v>
      </c>
      <c r="E588" t="s">
        <v>416</v>
      </c>
      <c r="F588" t="s">
        <v>417</v>
      </c>
      <c r="U588" t="s">
        <v>415</v>
      </c>
      <c r="AH588" s="49"/>
    </row>
    <row r="589" spans="1:34" x14ac:dyDescent="0.25">
      <c r="A589" s="43" t="s">
        <v>158</v>
      </c>
      <c r="B589" s="30"/>
      <c r="C589" t="s">
        <v>159</v>
      </c>
      <c r="E589" t="s">
        <v>416</v>
      </c>
      <c r="F589" t="s">
        <v>417</v>
      </c>
      <c r="U589" t="s">
        <v>415</v>
      </c>
      <c r="AH589" s="49"/>
    </row>
    <row r="590" spans="1:34" x14ac:dyDescent="0.25">
      <c r="A590" s="43" t="s">
        <v>165</v>
      </c>
      <c r="B590" s="30"/>
      <c r="C590" t="s">
        <v>166</v>
      </c>
      <c r="E590" t="s">
        <v>416</v>
      </c>
      <c r="F590" t="s">
        <v>417</v>
      </c>
      <c r="U590" t="s">
        <v>415</v>
      </c>
      <c r="AH590" s="49"/>
    </row>
    <row r="591" spans="1:34" x14ac:dyDescent="0.25">
      <c r="A591" s="43" t="s">
        <v>163</v>
      </c>
      <c r="B591" s="30"/>
      <c r="C591" t="s">
        <v>164</v>
      </c>
      <c r="E591" t="s">
        <v>416</v>
      </c>
      <c r="F591" t="s">
        <v>417</v>
      </c>
      <c r="U591" t="s">
        <v>415</v>
      </c>
      <c r="AH591" s="49"/>
    </row>
    <row r="592" spans="1:34" x14ac:dyDescent="0.25">
      <c r="A592" s="43" t="s">
        <v>165</v>
      </c>
      <c r="B592" s="30"/>
      <c r="C592" t="s">
        <v>166</v>
      </c>
      <c r="E592" t="s">
        <v>416</v>
      </c>
      <c r="F592" t="s">
        <v>417</v>
      </c>
      <c r="U592" t="s">
        <v>415</v>
      </c>
      <c r="AH592" s="49"/>
    </row>
    <row r="593" spans="1:34" x14ac:dyDescent="0.25">
      <c r="A593" s="43" t="s">
        <v>163</v>
      </c>
      <c r="B593" s="30"/>
      <c r="C593" t="s">
        <v>164</v>
      </c>
      <c r="E593" t="s">
        <v>416</v>
      </c>
      <c r="F593" t="s">
        <v>417</v>
      </c>
      <c r="U593" t="s">
        <v>415</v>
      </c>
      <c r="AH593" s="49"/>
    </row>
    <row r="594" spans="1:34" x14ac:dyDescent="0.25">
      <c r="A594" s="43" t="s">
        <v>158</v>
      </c>
      <c r="B594" s="30"/>
      <c r="C594" t="s">
        <v>159</v>
      </c>
      <c r="E594" t="s">
        <v>416</v>
      </c>
      <c r="F594" t="s">
        <v>417</v>
      </c>
      <c r="U594" t="s">
        <v>415</v>
      </c>
      <c r="AH594" s="49"/>
    </row>
    <row r="595" spans="1:34" x14ac:dyDescent="0.25">
      <c r="A595" s="43" t="s">
        <v>163</v>
      </c>
      <c r="B595" s="30"/>
      <c r="C595" t="s">
        <v>164</v>
      </c>
      <c r="E595" t="s">
        <v>416</v>
      </c>
      <c r="F595" t="s">
        <v>417</v>
      </c>
      <c r="U595" t="s">
        <v>415</v>
      </c>
      <c r="AH595" s="49"/>
    </row>
    <row r="596" spans="1:34" x14ac:dyDescent="0.25">
      <c r="A596" s="43" t="s">
        <v>163</v>
      </c>
      <c r="B596" s="30"/>
      <c r="C596" t="s">
        <v>164</v>
      </c>
      <c r="E596" t="s">
        <v>416</v>
      </c>
      <c r="F596" t="s">
        <v>417</v>
      </c>
      <c r="U596" t="s">
        <v>415</v>
      </c>
      <c r="AH596" s="49"/>
    </row>
    <row r="597" spans="1:34" x14ac:dyDescent="0.25">
      <c r="A597" s="43" t="s">
        <v>169</v>
      </c>
      <c r="B597" s="30"/>
      <c r="C597" t="s">
        <v>166</v>
      </c>
      <c r="E597" t="s">
        <v>416</v>
      </c>
      <c r="F597" t="s">
        <v>417</v>
      </c>
      <c r="U597" t="s">
        <v>415</v>
      </c>
      <c r="AH597" s="49"/>
    </row>
    <row r="598" spans="1:34" x14ac:dyDescent="0.25">
      <c r="A598" s="43" t="s">
        <v>162</v>
      </c>
      <c r="B598" s="30"/>
      <c r="C598" t="s">
        <v>161</v>
      </c>
      <c r="E598" t="s">
        <v>416</v>
      </c>
      <c r="F598" t="s">
        <v>417</v>
      </c>
      <c r="U598" t="s">
        <v>415</v>
      </c>
      <c r="AH598" s="49"/>
    </row>
    <row r="599" spans="1:34" x14ac:dyDescent="0.25">
      <c r="A599" s="43" t="s">
        <v>160</v>
      </c>
      <c r="B599" s="30"/>
      <c r="C599" t="s">
        <v>161</v>
      </c>
      <c r="E599" t="s">
        <v>416</v>
      </c>
      <c r="F599" t="s">
        <v>417</v>
      </c>
      <c r="U599" t="s">
        <v>415</v>
      </c>
      <c r="AH599" s="49"/>
    </row>
    <row r="600" spans="1:34" x14ac:dyDescent="0.25">
      <c r="A600" s="43" t="s">
        <v>160</v>
      </c>
      <c r="B600" s="30"/>
      <c r="C600" t="s">
        <v>161</v>
      </c>
      <c r="E600" t="s">
        <v>416</v>
      </c>
      <c r="F600" t="s">
        <v>417</v>
      </c>
      <c r="U600" t="s">
        <v>415</v>
      </c>
      <c r="AH600" s="49"/>
    </row>
    <row r="601" spans="1:34" ht="15.75" thickBot="1" x14ac:dyDescent="0.3">
      <c r="A601" s="44" t="s">
        <v>165</v>
      </c>
      <c r="B601" s="38"/>
      <c r="C601" s="39" t="s">
        <v>166</v>
      </c>
      <c r="D601" s="39" t="s">
        <v>350</v>
      </c>
      <c r="E601" s="39" t="s">
        <v>416</v>
      </c>
      <c r="F601" s="39" t="s">
        <v>417</v>
      </c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 t="s">
        <v>415</v>
      </c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50"/>
    </row>
    <row r="602" spans="1:34" ht="15.75" thickTop="1" x14ac:dyDescent="0.25">
      <c r="A602" s="40" t="s">
        <v>158</v>
      </c>
      <c r="B602" s="37"/>
      <c r="C602" s="53" t="s">
        <v>159</v>
      </c>
      <c r="D602" s="53" t="s">
        <v>349</v>
      </c>
      <c r="E602" s="53" t="s">
        <v>419</v>
      </c>
      <c r="F602" s="53" t="s">
        <v>420</v>
      </c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 t="s">
        <v>418</v>
      </c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4"/>
    </row>
    <row r="603" spans="1:34" x14ac:dyDescent="0.25">
      <c r="A603" s="43" t="s">
        <v>165</v>
      </c>
      <c r="B603" s="30"/>
      <c r="C603" t="s">
        <v>166</v>
      </c>
      <c r="E603" t="s">
        <v>419</v>
      </c>
      <c r="F603" t="s">
        <v>420</v>
      </c>
      <c r="U603" t="s">
        <v>418</v>
      </c>
      <c r="AH603" s="49"/>
    </row>
    <row r="604" spans="1:34" x14ac:dyDescent="0.25">
      <c r="A604" s="43" t="s">
        <v>158</v>
      </c>
      <c r="B604" s="30"/>
      <c r="C604" t="s">
        <v>159</v>
      </c>
      <c r="E604" t="s">
        <v>419</v>
      </c>
      <c r="F604" t="s">
        <v>420</v>
      </c>
      <c r="U604" t="s">
        <v>418</v>
      </c>
      <c r="AH604" s="49"/>
    </row>
    <row r="605" spans="1:34" x14ac:dyDescent="0.25">
      <c r="A605" s="43" t="s">
        <v>163</v>
      </c>
      <c r="B605" s="30"/>
      <c r="C605" t="s">
        <v>164</v>
      </c>
      <c r="E605" t="s">
        <v>419</v>
      </c>
      <c r="F605" t="s">
        <v>420</v>
      </c>
      <c r="U605" t="s">
        <v>418</v>
      </c>
      <c r="AH605" s="49"/>
    </row>
    <row r="606" spans="1:34" x14ac:dyDescent="0.25">
      <c r="A606" s="43" t="s">
        <v>178</v>
      </c>
      <c r="B606" s="30"/>
      <c r="C606" t="s">
        <v>178</v>
      </c>
      <c r="E606" t="s">
        <v>419</v>
      </c>
      <c r="F606" t="s">
        <v>420</v>
      </c>
      <c r="U606" t="s">
        <v>418</v>
      </c>
      <c r="AH606" s="49"/>
    </row>
    <row r="607" spans="1:34" x14ac:dyDescent="0.25">
      <c r="A607" s="43" t="s">
        <v>163</v>
      </c>
      <c r="B607" s="30"/>
      <c r="C607" t="s">
        <v>164</v>
      </c>
      <c r="E607" t="s">
        <v>419</v>
      </c>
      <c r="F607" t="s">
        <v>420</v>
      </c>
      <c r="U607" t="s">
        <v>418</v>
      </c>
      <c r="AH607" s="49"/>
    </row>
    <row r="608" spans="1:34" x14ac:dyDescent="0.25">
      <c r="A608" s="43" t="s">
        <v>158</v>
      </c>
      <c r="B608" s="30"/>
      <c r="C608" t="s">
        <v>159</v>
      </c>
      <c r="E608" t="s">
        <v>419</v>
      </c>
      <c r="F608" t="s">
        <v>420</v>
      </c>
      <c r="U608" t="s">
        <v>418</v>
      </c>
      <c r="AH608" s="49"/>
    </row>
    <row r="609" spans="1:34" x14ac:dyDescent="0.25">
      <c r="A609" s="43" t="s">
        <v>162</v>
      </c>
      <c r="B609" s="30"/>
      <c r="C609" t="s">
        <v>161</v>
      </c>
      <c r="E609" t="s">
        <v>419</v>
      </c>
      <c r="F609" t="s">
        <v>420</v>
      </c>
      <c r="U609" t="s">
        <v>418</v>
      </c>
      <c r="AH609" s="49"/>
    </row>
    <row r="610" spans="1:34" x14ac:dyDescent="0.25">
      <c r="A610" s="43" t="s">
        <v>165</v>
      </c>
      <c r="B610" s="30"/>
      <c r="C610" t="s">
        <v>166</v>
      </c>
      <c r="E610" t="s">
        <v>419</v>
      </c>
      <c r="F610" t="s">
        <v>420</v>
      </c>
      <c r="U610" t="s">
        <v>418</v>
      </c>
      <c r="AH610" s="49"/>
    </row>
    <row r="611" spans="1:34" x14ac:dyDescent="0.25">
      <c r="A611" s="43" t="s">
        <v>160</v>
      </c>
      <c r="B611" s="30"/>
      <c r="C611" t="s">
        <v>161</v>
      </c>
      <c r="E611" t="s">
        <v>419</v>
      </c>
      <c r="F611" t="s">
        <v>420</v>
      </c>
      <c r="U611" t="s">
        <v>418</v>
      </c>
      <c r="AH611" s="49"/>
    </row>
    <row r="612" spans="1:34" x14ac:dyDescent="0.25">
      <c r="A612" s="43" t="s">
        <v>160</v>
      </c>
      <c r="B612" s="30"/>
      <c r="C612" t="s">
        <v>161</v>
      </c>
      <c r="E612" t="s">
        <v>419</v>
      </c>
      <c r="F612" t="s">
        <v>420</v>
      </c>
      <c r="U612" t="s">
        <v>418</v>
      </c>
      <c r="AH612" s="49"/>
    </row>
    <row r="613" spans="1:34" x14ac:dyDescent="0.25">
      <c r="A613" s="43" t="s">
        <v>165</v>
      </c>
      <c r="B613" s="30"/>
      <c r="C613" t="s">
        <v>166</v>
      </c>
      <c r="E613" t="s">
        <v>419</v>
      </c>
      <c r="F613" t="s">
        <v>420</v>
      </c>
      <c r="U613" t="s">
        <v>418</v>
      </c>
      <c r="AH613" s="49"/>
    </row>
    <row r="614" spans="1:34" x14ac:dyDescent="0.25">
      <c r="A614" s="43" t="s">
        <v>162</v>
      </c>
      <c r="B614" s="30"/>
      <c r="C614" t="s">
        <v>161</v>
      </c>
      <c r="E614" t="s">
        <v>419</v>
      </c>
      <c r="F614" t="s">
        <v>420</v>
      </c>
      <c r="U614" t="s">
        <v>418</v>
      </c>
      <c r="AH614" s="49"/>
    </row>
    <row r="615" spans="1:34" x14ac:dyDescent="0.25">
      <c r="A615" s="43" t="s">
        <v>163</v>
      </c>
      <c r="B615" s="30"/>
      <c r="C615" t="s">
        <v>164</v>
      </c>
      <c r="E615" t="s">
        <v>419</v>
      </c>
      <c r="F615" t="s">
        <v>420</v>
      </c>
      <c r="U615" t="s">
        <v>418</v>
      </c>
      <c r="AH615" s="49"/>
    </row>
    <row r="616" spans="1:34" x14ac:dyDescent="0.25">
      <c r="A616" s="43" t="s">
        <v>163</v>
      </c>
      <c r="B616" s="30"/>
      <c r="C616" t="s">
        <v>164</v>
      </c>
      <c r="E616" t="s">
        <v>419</v>
      </c>
      <c r="F616" t="s">
        <v>420</v>
      </c>
      <c r="U616" t="s">
        <v>418</v>
      </c>
      <c r="AH616" s="49"/>
    </row>
    <row r="617" spans="1:34" x14ac:dyDescent="0.25">
      <c r="A617" s="43" t="s">
        <v>169</v>
      </c>
      <c r="B617" s="30"/>
      <c r="C617" t="s">
        <v>166</v>
      </c>
      <c r="E617" t="s">
        <v>419</v>
      </c>
      <c r="F617" t="s">
        <v>420</v>
      </c>
      <c r="U617" t="s">
        <v>418</v>
      </c>
      <c r="AH617" s="49"/>
    </row>
    <row r="618" spans="1:34" x14ac:dyDescent="0.25">
      <c r="A618" s="43" t="s">
        <v>162</v>
      </c>
      <c r="B618" s="30"/>
      <c r="C618" t="s">
        <v>161</v>
      </c>
      <c r="E618" t="s">
        <v>419</v>
      </c>
      <c r="F618" t="s">
        <v>420</v>
      </c>
      <c r="U618" t="s">
        <v>418</v>
      </c>
      <c r="AH618" s="49"/>
    </row>
    <row r="619" spans="1:34" x14ac:dyDescent="0.25">
      <c r="A619" s="43" t="s">
        <v>163</v>
      </c>
      <c r="B619" s="30"/>
      <c r="C619" t="s">
        <v>164</v>
      </c>
      <c r="E619" t="s">
        <v>419</v>
      </c>
      <c r="F619" t="s">
        <v>420</v>
      </c>
      <c r="U619" t="s">
        <v>418</v>
      </c>
      <c r="AH619" s="49"/>
    </row>
    <row r="620" spans="1:34" x14ac:dyDescent="0.25">
      <c r="A620" s="43" t="s">
        <v>163</v>
      </c>
      <c r="B620" s="30"/>
      <c r="C620" t="s">
        <v>164</v>
      </c>
      <c r="E620" t="s">
        <v>419</v>
      </c>
      <c r="F620" t="s">
        <v>420</v>
      </c>
      <c r="U620" t="s">
        <v>418</v>
      </c>
      <c r="AH620" s="49"/>
    </row>
    <row r="621" spans="1:34" x14ac:dyDescent="0.25">
      <c r="A621" s="43" t="s">
        <v>158</v>
      </c>
      <c r="B621" s="30"/>
      <c r="C621" t="s">
        <v>159</v>
      </c>
      <c r="E621" t="s">
        <v>419</v>
      </c>
      <c r="F621" t="s">
        <v>420</v>
      </c>
      <c r="U621" t="s">
        <v>418</v>
      </c>
      <c r="AH621" s="49"/>
    </row>
    <row r="622" spans="1:34" x14ac:dyDescent="0.25">
      <c r="A622" s="43" t="s">
        <v>169</v>
      </c>
      <c r="B622" s="30"/>
      <c r="C622" t="s">
        <v>166</v>
      </c>
      <c r="E622" t="s">
        <v>419</v>
      </c>
      <c r="F622" t="s">
        <v>420</v>
      </c>
      <c r="U622" t="s">
        <v>418</v>
      </c>
      <c r="AH622" s="49"/>
    </row>
    <row r="623" spans="1:34" x14ac:dyDescent="0.25">
      <c r="A623" s="43" t="s">
        <v>163</v>
      </c>
      <c r="B623" s="30"/>
      <c r="C623" t="s">
        <v>164</v>
      </c>
      <c r="E623" t="s">
        <v>419</v>
      </c>
      <c r="F623" t="s">
        <v>420</v>
      </c>
      <c r="U623" t="s">
        <v>418</v>
      </c>
      <c r="AH623" s="49"/>
    </row>
    <row r="624" spans="1:34" x14ac:dyDescent="0.25">
      <c r="A624" s="43" t="s">
        <v>163</v>
      </c>
      <c r="B624" s="30"/>
      <c r="C624" t="s">
        <v>164</v>
      </c>
      <c r="E624" t="s">
        <v>419</v>
      </c>
      <c r="F624" t="s">
        <v>420</v>
      </c>
      <c r="U624" t="s">
        <v>418</v>
      </c>
      <c r="AH624" s="49"/>
    </row>
    <row r="625" spans="1:34" x14ac:dyDescent="0.25">
      <c r="A625" s="43" t="s">
        <v>158</v>
      </c>
      <c r="B625" s="30"/>
      <c r="C625" t="s">
        <v>159</v>
      </c>
      <c r="E625" t="s">
        <v>419</v>
      </c>
      <c r="F625" t="s">
        <v>420</v>
      </c>
      <c r="U625" t="s">
        <v>418</v>
      </c>
      <c r="AH625" s="49"/>
    </row>
    <row r="626" spans="1:34" x14ac:dyDescent="0.25">
      <c r="A626" s="43" t="s">
        <v>163</v>
      </c>
      <c r="B626" s="30"/>
      <c r="C626" t="s">
        <v>164</v>
      </c>
      <c r="E626" t="s">
        <v>419</v>
      </c>
      <c r="F626" t="s">
        <v>420</v>
      </c>
      <c r="U626" t="s">
        <v>418</v>
      </c>
      <c r="AH626" s="49"/>
    </row>
    <row r="627" spans="1:34" x14ac:dyDescent="0.25">
      <c r="A627" s="43" t="s">
        <v>160</v>
      </c>
      <c r="B627" s="30"/>
      <c r="C627" t="s">
        <v>161</v>
      </c>
      <c r="E627" t="s">
        <v>419</v>
      </c>
      <c r="F627" t="s">
        <v>420</v>
      </c>
      <c r="U627" t="s">
        <v>418</v>
      </c>
      <c r="AH627" s="49"/>
    </row>
    <row r="628" spans="1:34" x14ac:dyDescent="0.25">
      <c r="A628" s="43" t="s">
        <v>160</v>
      </c>
      <c r="B628" s="30"/>
      <c r="C628" t="s">
        <v>161</v>
      </c>
      <c r="E628" t="s">
        <v>419</v>
      </c>
      <c r="F628" t="s">
        <v>420</v>
      </c>
      <c r="U628" t="s">
        <v>418</v>
      </c>
      <c r="AH628" s="49"/>
    </row>
    <row r="629" spans="1:34" x14ac:dyDescent="0.25">
      <c r="A629" s="43" t="s">
        <v>169</v>
      </c>
      <c r="B629" s="30"/>
      <c r="C629" t="s">
        <v>166</v>
      </c>
      <c r="E629" t="s">
        <v>419</v>
      </c>
      <c r="F629" t="s">
        <v>420</v>
      </c>
      <c r="U629" t="s">
        <v>418</v>
      </c>
      <c r="AH629" s="49"/>
    </row>
    <row r="630" spans="1:34" x14ac:dyDescent="0.25">
      <c r="A630" s="43" t="s">
        <v>158</v>
      </c>
      <c r="B630" s="30"/>
      <c r="C630" t="s">
        <v>159</v>
      </c>
      <c r="E630" t="s">
        <v>419</v>
      </c>
      <c r="F630" t="s">
        <v>420</v>
      </c>
      <c r="U630" t="s">
        <v>418</v>
      </c>
      <c r="AH630" s="49"/>
    </row>
    <row r="631" spans="1:34" x14ac:dyDescent="0.25">
      <c r="A631" s="43" t="s">
        <v>163</v>
      </c>
      <c r="B631" s="30"/>
      <c r="C631" t="s">
        <v>164</v>
      </c>
      <c r="E631" t="s">
        <v>419</v>
      </c>
      <c r="F631" t="s">
        <v>420</v>
      </c>
      <c r="U631" t="s">
        <v>418</v>
      </c>
      <c r="AH631" s="49"/>
    </row>
    <row r="632" spans="1:34" x14ac:dyDescent="0.25">
      <c r="A632" s="43" t="s">
        <v>163</v>
      </c>
      <c r="B632" s="30"/>
      <c r="C632" t="s">
        <v>164</v>
      </c>
      <c r="E632" t="s">
        <v>419</v>
      </c>
      <c r="F632" t="s">
        <v>420</v>
      </c>
      <c r="U632" t="s">
        <v>418</v>
      </c>
      <c r="AH632" s="49"/>
    </row>
    <row r="633" spans="1:34" x14ac:dyDescent="0.25">
      <c r="A633" s="43" t="s">
        <v>163</v>
      </c>
      <c r="B633" s="30"/>
      <c r="C633" t="s">
        <v>164</v>
      </c>
      <c r="E633" t="s">
        <v>419</v>
      </c>
      <c r="F633" t="s">
        <v>420</v>
      </c>
      <c r="U633" t="s">
        <v>418</v>
      </c>
      <c r="AH633" s="49"/>
    </row>
    <row r="634" spans="1:34" x14ac:dyDescent="0.25">
      <c r="A634" s="43" t="s">
        <v>169</v>
      </c>
      <c r="B634" s="30"/>
      <c r="C634" t="s">
        <v>166</v>
      </c>
      <c r="E634" t="s">
        <v>419</v>
      </c>
      <c r="F634" t="s">
        <v>420</v>
      </c>
      <c r="U634" t="s">
        <v>418</v>
      </c>
      <c r="AH634" s="49"/>
    </row>
    <row r="635" spans="1:34" x14ac:dyDescent="0.25">
      <c r="A635" s="43" t="s">
        <v>158</v>
      </c>
      <c r="B635" s="30"/>
      <c r="C635" t="s">
        <v>159</v>
      </c>
      <c r="E635" t="s">
        <v>419</v>
      </c>
      <c r="F635" t="s">
        <v>420</v>
      </c>
      <c r="U635" t="s">
        <v>418</v>
      </c>
      <c r="AH635" s="49"/>
    </row>
    <row r="636" spans="1:34" x14ac:dyDescent="0.25">
      <c r="A636" s="43" t="s">
        <v>163</v>
      </c>
      <c r="B636" s="30"/>
      <c r="C636" t="s">
        <v>164</v>
      </c>
      <c r="E636" t="s">
        <v>419</v>
      </c>
      <c r="F636" t="s">
        <v>420</v>
      </c>
      <c r="U636" t="s">
        <v>418</v>
      </c>
      <c r="AH636" s="49"/>
    </row>
    <row r="637" spans="1:34" x14ac:dyDescent="0.25">
      <c r="A637" s="43" t="s">
        <v>158</v>
      </c>
      <c r="B637" s="30"/>
      <c r="C637" t="s">
        <v>159</v>
      </c>
      <c r="E637" t="s">
        <v>419</v>
      </c>
      <c r="F637" t="s">
        <v>420</v>
      </c>
      <c r="U637" t="s">
        <v>418</v>
      </c>
      <c r="AH637" s="49"/>
    </row>
    <row r="638" spans="1:34" x14ac:dyDescent="0.25">
      <c r="A638" s="43" t="s">
        <v>158</v>
      </c>
      <c r="B638" s="30"/>
      <c r="C638" t="s">
        <v>159</v>
      </c>
      <c r="E638" t="s">
        <v>419</v>
      </c>
      <c r="F638" t="s">
        <v>420</v>
      </c>
      <c r="U638" t="s">
        <v>418</v>
      </c>
      <c r="AH638" s="49"/>
    </row>
    <row r="639" spans="1:34" x14ac:dyDescent="0.25">
      <c r="A639" s="43" t="s">
        <v>162</v>
      </c>
      <c r="B639" s="30"/>
      <c r="C639" t="s">
        <v>161</v>
      </c>
      <c r="E639" t="s">
        <v>419</v>
      </c>
      <c r="F639" t="s">
        <v>420</v>
      </c>
      <c r="U639" t="s">
        <v>418</v>
      </c>
      <c r="AH639" s="49"/>
    </row>
    <row r="640" spans="1:34" x14ac:dyDescent="0.25">
      <c r="A640" s="43" t="s">
        <v>158</v>
      </c>
      <c r="B640" s="30"/>
      <c r="C640" t="s">
        <v>159</v>
      </c>
      <c r="E640" t="s">
        <v>419</v>
      </c>
      <c r="F640" t="s">
        <v>420</v>
      </c>
      <c r="U640" t="s">
        <v>418</v>
      </c>
      <c r="AH640" s="49"/>
    </row>
    <row r="641" spans="1:34" x14ac:dyDescent="0.25">
      <c r="A641" s="43" t="s">
        <v>158</v>
      </c>
      <c r="B641" s="30"/>
      <c r="C641" t="s">
        <v>159</v>
      </c>
      <c r="E641" t="s">
        <v>419</v>
      </c>
      <c r="F641" t="s">
        <v>420</v>
      </c>
      <c r="U641" t="s">
        <v>418</v>
      </c>
      <c r="AH641" s="49"/>
    </row>
    <row r="642" spans="1:34" x14ac:dyDescent="0.25">
      <c r="A642" s="43" t="s">
        <v>163</v>
      </c>
      <c r="B642" s="30"/>
      <c r="C642" t="s">
        <v>164</v>
      </c>
      <c r="E642" t="s">
        <v>419</v>
      </c>
      <c r="F642" t="s">
        <v>420</v>
      </c>
      <c r="U642" t="s">
        <v>418</v>
      </c>
      <c r="AH642" s="49"/>
    </row>
    <row r="643" spans="1:34" x14ac:dyDescent="0.25">
      <c r="A643" s="43" t="s">
        <v>163</v>
      </c>
      <c r="B643" s="30"/>
      <c r="C643" t="s">
        <v>164</v>
      </c>
      <c r="E643" t="s">
        <v>419</v>
      </c>
      <c r="F643" t="s">
        <v>420</v>
      </c>
      <c r="U643" t="s">
        <v>418</v>
      </c>
      <c r="AH643" s="49"/>
    </row>
    <row r="644" spans="1:34" x14ac:dyDescent="0.25">
      <c r="A644" s="43" t="s">
        <v>158</v>
      </c>
      <c r="B644" s="30"/>
      <c r="C644" t="s">
        <v>159</v>
      </c>
      <c r="E644" t="s">
        <v>419</v>
      </c>
      <c r="F644" t="s">
        <v>420</v>
      </c>
      <c r="U644" t="s">
        <v>418</v>
      </c>
      <c r="AH644" s="49"/>
    </row>
    <row r="645" spans="1:34" x14ac:dyDescent="0.25">
      <c r="A645" s="43" t="s">
        <v>162</v>
      </c>
      <c r="B645" s="30"/>
      <c r="C645" t="s">
        <v>161</v>
      </c>
      <c r="E645" t="s">
        <v>419</v>
      </c>
      <c r="F645" t="s">
        <v>420</v>
      </c>
      <c r="U645" t="s">
        <v>418</v>
      </c>
      <c r="AH645" s="49"/>
    </row>
    <row r="646" spans="1:34" x14ac:dyDescent="0.25">
      <c r="A646" s="43" t="s">
        <v>158</v>
      </c>
      <c r="B646" s="30"/>
      <c r="C646" t="s">
        <v>159</v>
      </c>
      <c r="E646" t="s">
        <v>419</v>
      </c>
      <c r="F646" t="s">
        <v>420</v>
      </c>
      <c r="U646" t="s">
        <v>418</v>
      </c>
      <c r="AH646" s="49"/>
    </row>
    <row r="647" spans="1:34" x14ac:dyDescent="0.25">
      <c r="A647" s="43" t="s">
        <v>163</v>
      </c>
      <c r="B647" s="30"/>
      <c r="C647" t="s">
        <v>164</v>
      </c>
      <c r="E647" t="s">
        <v>419</v>
      </c>
      <c r="F647" t="s">
        <v>420</v>
      </c>
      <c r="U647" t="s">
        <v>418</v>
      </c>
      <c r="AH647" s="49"/>
    </row>
    <row r="648" spans="1:34" x14ac:dyDescent="0.25">
      <c r="A648" s="43" t="s">
        <v>158</v>
      </c>
      <c r="B648" s="30"/>
      <c r="C648" t="s">
        <v>159</v>
      </c>
      <c r="E648" t="s">
        <v>419</v>
      </c>
      <c r="F648" t="s">
        <v>420</v>
      </c>
      <c r="U648" t="s">
        <v>418</v>
      </c>
      <c r="AH648" s="49"/>
    </row>
    <row r="649" spans="1:34" x14ac:dyDescent="0.25">
      <c r="A649" s="43" t="s">
        <v>163</v>
      </c>
      <c r="B649" s="30"/>
      <c r="C649" t="s">
        <v>164</v>
      </c>
      <c r="E649" t="s">
        <v>419</v>
      </c>
      <c r="F649" t="s">
        <v>420</v>
      </c>
      <c r="U649" t="s">
        <v>418</v>
      </c>
      <c r="AH649" s="49"/>
    </row>
    <row r="650" spans="1:34" x14ac:dyDescent="0.25">
      <c r="A650" s="43" t="s">
        <v>163</v>
      </c>
      <c r="B650" s="30"/>
      <c r="C650" t="s">
        <v>164</v>
      </c>
      <c r="E650" t="s">
        <v>419</v>
      </c>
      <c r="F650" t="s">
        <v>420</v>
      </c>
      <c r="U650" t="s">
        <v>418</v>
      </c>
      <c r="AH650" s="49"/>
    </row>
    <row r="651" spans="1:34" ht="15.75" thickBot="1" x14ac:dyDescent="0.3">
      <c r="A651" s="44" t="s">
        <v>162</v>
      </c>
      <c r="B651" s="38"/>
      <c r="C651" s="39" t="s">
        <v>161</v>
      </c>
      <c r="D651" s="39" t="s">
        <v>350</v>
      </c>
      <c r="E651" s="39" t="s">
        <v>419</v>
      </c>
      <c r="F651" s="39" t="s">
        <v>420</v>
      </c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 t="s">
        <v>418</v>
      </c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50"/>
    </row>
    <row r="652" spans="1:34" ht="15.75" thickTop="1" x14ac:dyDescent="0.25">
      <c r="A652" s="40" t="s">
        <v>163</v>
      </c>
      <c r="B652" s="37"/>
      <c r="C652" s="53" t="s">
        <v>164</v>
      </c>
      <c r="D652" s="53" t="s">
        <v>349</v>
      </c>
      <c r="E652" s="53" t="s">
        <v>422</v>
      </c>
      <c r="F652" s="53" t="s">
        <v>423</v>
      </c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 t="s">
        <v>421</v>
      </c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4"/>
    </row>
    <row r="653" spans="1:34" x14ac:dyDescent="0.25">
      <c r="A653" s="43" t="s">
        <v>163</v>
      </c>
      <c r="B653" s="30"/>
      <c r="C653" t="s">
        <v>164</v>
      </c>
      <c r="E653" t="s">
        <v>422</v>
      </c>
      <c r="F653" t="s">
        <v>423</v>
      </c>
      <c r="U653" t="s">
        <v>421</v>
      </c>
      <c r="AH653" s="49"/>
    </row>
    <row r="654" spans="1:34" x14ac:dyDescent="0.25">
      <c r="A654" s="43" t="s">
        <v>163</v>
      </c>
      <c r="B654" s="30"/>
      <c r="C654" t="s">
        <v>164</v>
      </c>
      <c r="E654" t="s">
        <v>422</v>
      </c>
      <c r="F654" t="s">
        <v>423</v>
      </c>
      <c r="U654" t="s">
        <v>421</v>
      </c>
      <c r="AH654" s="49"/>
    </row>
    <row r="655" spans="1:34" x14ac:dyDescent="0.25">
      <c r="A655" s="43" t="s">
        <v>163</v>
      </c>
      <c r="B655" s="30"/>
      <c r="C655" t="s">
        <v>164</v>
      </c>
      <c r="E655" t="s">
        <v>422</v>
      </c>
      <c r="F655" t="s">
        <v>423</v>
      </c>
      <c r="U655" t="s">
        <v>421</v>
      </c>
      <c r="AH655" s="49"/>
    </row>
    <row r="656" spans="1:34" x14ac:dyDescent="0.25">
      <c r="A656" s="43" t="s">
        <v>163</v>
      </c>
      <c r="B656" s="30"/>
      <c r="C656" t="s">
        <v>164</v>
      </c>
      <c r="E656" t="s">
        <v>422</v>
      </c>
      <c r="F656" t="s">
        <v>423</v>
      </c>
      <c r="U656" t="s">
        <v>421</v>
      </c>
      <c r="AH656" s="49"/>
    </row>
    <row r="657" spans="1:34" x14ac:dyDescent="0.25">
      <c r="A657" s="43" t="s">
        <v>163</v>
      </c>
      <c r="B657" s="30"/>
      <c r="C657" t="s">
        <v>164</v>
      </c>
      <c r="E657" t="s">
        <v>422</v>
      </c>
      <c r="F657" t="s">
        <v>423</v>
      </c>
      <c r="U657" t="s">
        <v>421</v>
      </c>
      <c r="AH657" s="49"/>
    </row>
    <row r="658" spans="1:34" x14ac:dyDescent="0.25">
      <c r="A658" s="43" t="s">
        <v>163</v>
      </c>
      <c r="B658" s="30"/>
      <c r="C658" t="s">
        <v>164</v>
      </c>
      <c r="E658" t="s">
        <v>422</v>
      </c>
      <c r="F658" t="s">
        <v>423</v>
      </c>
      <c r="U658" t="s">
        <v>421</v>
      </c>
      <c r="AH658" s="49"/>
    </row>
    <row r="659" spans="1:34" x14ac:dyDescent="0.25">
      <c r="A659" s="43" t="s">
        <v>163</v>
      </c>
      <c r="B659" s="30"/>
      <c r="C659" t="s">
        <v>164</v>
      </c>
      <c r="E659" t="s">
        <v>422</v>
      </c>
      <c r="F659" t="s">
        <v>423</v>
      </c>
      <c r="U659" t="s">
        <v>421</v>
      </c>
      <c r="AH659" s="49"/>
    </row>
    <row r="660" spans="1:34" x14ac:dyDescent="0.25">
      <c r="A660" s="43" t="s">
        <v>163</v>
      </c>
      <c r="B660" s="30"/>
      <c r="C660" t="s">
        <v>164</v>
      </c>
      <c r="E660" t="s">
        <v>422</v>
      </c>
      <c r="F660" t="s">
        <v>423</v>
      </c>
      <c r="U660" t="s">
        <v>421</v>
      </c>
      <c r="AH660" s="49"/>
    </row>
    <row r="661" spans="1:34" x14ac:dyDescent="0.25">
      <c r="A661" s="43" t="s">
        <v>163</v>
      </c>
      <c r="B661" s="30"/>
      <c r="C661" t="s">
        <v>164</v>
      </c>
      <c r="E661" t="s">
        <v>422</v>
      </c>
      <c r="F661" t="s">
        <v>423</v>
      </c>
      <c r="U661" t="s">
        <v>421</v>
      </c>
      <c r="AH661" s="49"/>
    </row>
    <row r="662" spans="1:34" x14ac:dyDescent="0.25">
      <c r="A662" s="43" t="s">
        <v>163</v>
      </c>
      <c r="B662" s="30"/>
      <c r="C662" t="s">
        <v>164</v>
      </c>
      <c r="E662" t="s">
        <v>422</v>
      </c>
      <c r="F662" t="s">
        <v>423</v>
      </c>
      <c r="U662" t="s">
        <v>421</v>
      </c>
      <c r="AH662" s="49"/>
    </row>
    <row r="663" spans="1:34" x14ac:dyDescent="0.25">
      <c r="A663" s="43" t="s">
        <v>163</v>
      </c>
      <c r="B663" s="30"/>
      <c r="C663" t="s">
        <v>164</v>
      </c>
      <c r="E663" t="s">
        <v>422</v>
      </c>
      <c r="F663" t="s">
        <v>423</v>
      </c>
      <c r="U663" t="s">
        <v>421</v>
      </c>
      <c r="AH663" s="49"/>
    </row>
    <row r="664" spans="1:34" x14ac:dyDescent="0.25">
      <c r="A664" s="43" t="s">
        <v>163</v>
      </c>
      <c r="B664" s="30"/>
      <c r="C664" t="s">
        <v>164</v>
      </c>
      <c r="E664" t="s">
        <v>422</v>
      </c>
      <c r="F664" t="s">
        <v>423</v>
      </c>
      <c r="U664" t="s">
        <v>421</v>
      </c>
      <c r="AH664" s="49"/>
    </row>
    <row r="665" spans="1:34" x14ac:dyDescent="0.25">
      <c r="A665" s="43" t="s">
        <v>163</v>
      </c>
      <c r="B665" s="30"/>
      <c r="C665" t="s">
        <v>164</v>
      </c>
      <c r="E665" t="s">
        <v>422</v>
      </c>
      <c r="F665" t="s">
        <v>423</v>
      </c>
      <c r="U665" t="s">
        <v>421</v>
      </c>
      <c r="AH665" s="49"/>
    </row>
    <row r="666" spans="1:34" x14ac:dyDescent="0.25">
      <c r="A666" s="43" t="s">
        <v>163</v>
      </c>
      <c r="B666" s="30"/>
      <c r="C666" t="s">
        <v>164</v>
      </c>
      <c r="E666" t="s">
        <v>422</v>
      </c>
      <c r="F666" t="s">
        <v>423</v>
      </c>
      <c r="U666" t="s">
        <v>421</v>
      </c>
      <c r="AH666" s="49"/>
    </row>
    <row r="667" spans="1:34" x14ac:dyDescent="0.25">
      <c r="A667" s="43" t="s">
        <v>163</v>
      </c>
      <c r="B667" s="30"/>
      <c r="C667" t="s">
        <v>164</v>
      </c>
      <c r="E667" t="s">
        <v>422</v>
      </c>
      <c r="F667" t="s">
        <v>423</v>
      </c>
      <c r="U667" t="s">
        <v>421</v>
      </c>
      <c r="AH667" s="49"/>
    </row>
    <row r="668" spans="1:34" x14ac:dyDescent="0.25">
      <c r="A668" s="43" t="s">
        <v>163</v>
      </c>
      <c r="B668" s="30"/>
      <c r="C668" t="s">
        <v>164</v>
      </c>
      <c r="E668" t="s">
        <v>422</v>
      </c>
      <c r="F668" t="s">
        <v>423</v>
      </c>
      <c r="U668" t="s">
        <v>421</v>
      </c>
      <c r="AH668" s="49"/>
    </row>
    <row r="669" spans="1:34" x14ac:dyDescent="0.25">
      <c r="A669" s="43" t="s">
        <v>170</v>
      </c>
      <c r="B669" s="30"/>
      <c r="C669" t="s">
        <v>161</v>
      </c>
      <c r="E669" t="s">
        <v>422</v>
      </c>
      <c r="F669" t="s">
        <v>423</v>
      </c>
      <c r="U669" t="s">
        <v>421</v>
      </c>
      <c r="AH669" s="49"/>
    </row>
    <row r="670" spans="1:34" x14ac:dyDescent="0.25">
      <c r="A670" s="43" t="s">
        <v>163</v>
      </c>
      <c r="B670" s="30"/>
      <c r="C670" t="s">
        <v>164</v>
      </c>
      <c r="E670" t="s">
        <v>422</v>
      </c>
      <c r="F670" t="s">
        <v>423</v>
      </c>
      <c r="U670" t="s">
        <v>421</v>
      </c>
      <c r="AH670" s="49"/>
    </row>
    <row r="671" spans="1:34" x14ac:dyDescent="0.25">
      <c r="A671" s="43" t="s">
        <v>163</v>
      </c>
      <c r="B671" s="30"/>
      <c r="C671" t="s">
        <v>164</v>
      </c>
      <c r="E671" t="s">
        <v>422</v>
      </c>
      <c r="F671" t="s">
        <v>423</v>
      </c>
      <c r="U671" t="s">
        <v>421</v>
      </c>
      <c r="AH671" s="49"/>
    </row>
    <row r="672" spans="1:34" x14ac:dyDescent="0.25">
      <c r="A672" s="43" t="s">
        <v>163</v>
      </c>
      <c r="B672" s="30"/>
      <c r="C672" t="s">
        <v>164</v>
      </c>
      <c r="E672" t="s">
        <v>422</v>
      </c>
      <c r="F672" t="s">
        <v>423</v>
      </c>
      <c r="U672" t="s">
        <v>421</v>
      </c>
      <c r="AH672" s="49"/>
    </row>
    <row r="673" spans="1:34" x14ac:dyDescent="0.25">
      <c r="A673" s="43" t="s">
        <v>163</v>
      </c>
      <c r="B673" s="30"/>
      <c r="C673" t="s">
        <v>164</v>
      </c>
      <c r="E673" t="s">
        <v>422</v>
      </c>
      <c r="F673" t="s">
        <v>423</v>
      </c>
      <c r="U673" t="s">
        <v>421</v>
      </c>
      <c r="AH673" s="49"/>
    </row>
    <row r="674" spans="1:34" x14ac:dyDescent="0.25">
      <c r="A674" s="43" t="s">
        <v>163</v>
      </c>
      <c r="B674" s="30"/>
      <c r="C674" t="s">
        <v>164</v>
      </c>
      <c r="E674" t="s">
        <v>422</v>
      </c>
      <c r="F674" t="s">
        <v>423</v>
      </c>
      <c r="U674" t="s">
        <v>421</v>
      </c>
      <c r="AH674" s="49"/>
    </row>
    <row r="675" spans="1:34" x14ac:dyDescent="0.25">
      <c r="A675" s="43" t="s">
        <v>163</v>
      </c>
      <c r="B675" s="30"/>
      <c r="C675" t="s">
        <v>164</v>
      </c>
      <c r="E675" t="s">
        <v>422</v>
      </c>
      <c r="F675" t="s">
        <v>423</v>
      </c>
      <c r="U675" t="s">
        <v>421</v>
      </c>
      <c r="AH675" s="49"/>
    </row>
    <row r="676" spans="1:34" x14ac:dyDescent="0.25">
      <c r="A676" s="43" t="s">
        <v>163</v>
      </c>
      <c r="B676" s="30"/>
      <c r="C676" t="s">
        <v>164</v>
      </c>
      <c r="E676" t="s">
        <v>422</v>
      </c>
      <c r="F676" t="s">
        <v>423</v>
      </c>
      <c r="U676" t="s">
        <v>421</v>
      </c>
      <c r="AH676" s="49"/>
    </row>
    <row r="677" spans="1:34" x14ac:dyDescent="0.25">
      <c r="A677" s="43" t="s">
        <v>162</v>
      </c>
      <c r="B677" s="30"/>
      <c r="C677" t="s">
        <v>161</v>
      </c>
      <c r="E677" t="s">
        <v>422</v>
      </c>
      <c r="F677" t="s">
        <v>423</v>
      </c>
      <c r="U677" t="s">
        <v>421</v>
      </c>
      <c r="AH677" s="49"/>
    </row>
    <row r="678" spans="1:34" x14ac:dyDescent="0.25">
      <c r="A678" s="43" t="s">
        <v>163</v>
      </c>
      <c r="B678" s="30"/>
      <c r="C678" t="s">
        <v>164</v>
      </c>
      <c r="E678" t="s">
        <v>422</v>
      </c>
      <c r="F678" t="s">
        <v>423</v>
      </c>
      <c r="U678" t="s">
        <v>421</v>
      </c>
      <c r="AH678" s="49"/>
    </row>
    <row r="679" spans="1:34" x14ac:dyDescent="0.25">
      <c r="A679" s="43" t="s">
        <v>163</v>
      </c>
      <c r="B679" s="30"/>
      <c r="C679" t="s">
        <v>164</v>
      </c>
      <c r="E679" t="s">
        <v>422</v>
      </c>
      <c r="F679" t="s">
        <v>423</v>
      </c>
      <c r="U679" t="s">
        <v>421</v>
      </c>
      <c r="AH679" s="49"/>
    </row>
    <row r="680" spans="1:34" x14ac:dyDescent="0.25">
      <c r="A680" s="43" t="s">
        <v>165</v>
      </c>
      <c r="B680" s="30"/>
      <c r="C680" t="s">
        <v>166</v>
      </c>
      <c r="E680" t="s">
        <v>422</v>
      </c>
      <c r="F680" t="s">
        <v>423</v>
      </c>
      <c r="U680" t="s">
        <v>421</v>
      </c>
      <c r="AH680" s="49"/>
    </row>
    <row r="681" spans="1:34" x14ac:dyDescent="0.25">
      <c r="A681" s="43" t="s">
        <v>165</v>
      </c>
      <c r="B681" s="30"/>
      <c r="C681" t="s">
        <v>166</v>
      </c>
      <c r="E681" t="s">
        <v>422</v>
      </c>
      <c r="F681" t="s">
        <v>423</v>
      </c>
      <c r="U681" t="s">
        <v>421</v>
      </c>
      <c r="AH681" s="49"/>
    </row>
    <row r="682" spans="1:34" x14ac:dyDescent="0.25">
      <c r="A682" s="43" t="s">
        <v>162</v>
      </c>
      <c r="B682" s="30"/>
      <c r="C682" t="s">
        <v>161</v>
      </c>
      <c r="E682" t="s">
        <v>422</v>
      </c>
      <c r="F682" t="s">
        <v>423</v>
      </c>
      <c r="U682" t="s">
        <v>421</v>
      </c>
      <c r="AH682" s="49"/>
    </row>
    <row r="683" spans="1:34" x14ac:dyDescent="0.25">
      <c r="A683" s="43" t="s">
        <v>165</v>
      </c>
      <c r="B683" s="30"/>
      <c r="C683" t="s">
        <v>166</v>
      </c>
      <c r="E683" t="s">
        <v>422</v>
      </c>
      <c r="F683" t="s">
        <v>423</v>
      </c>
      <c r="U683" t="s">
        <v>421</v>
      </c>
      <c r="AH683" s="49"/>
    </row>
    <row r="684" spans="1:34" x14ac:dyDescent="0.25">
      <c r="A684" s="43" t="s">
        <v>163</v>
      </c>
      <c r="B684" s="30"/>
      <c r="C684" t="s">
        <v>164</v>
      </c>
      <c r="E684" t="s">
        <v>422</v>
      </c>
      <c r="F684" t="s">
        <v>423</v>
      </c>
      <c r="U684" t="s">
        <v>421</v>
      </c>
      <c r="AH684" s="49"/>
    </row>
    <row r="685" spans="1:34" x14ac:dyDescent="0.25">
      <c r="A685" s="43" t="s">
        <v>163</v>
      </c>
      <c r="B685" s="30"/>
      <c r="C685" t="s">
        <v>164</v>
      </c>
      <c r="E685" t="s">
        <v>422</v>
      </c>
      <c r="F685" t="s">
        <v>423</v>
      </c>
      <c r="U685" t="s">
        <v>421</v>
      </c>
      <c r="AH685" s="49"/>
    </row>
    <row r="686" spans="1:34" x14ac:dyDescent="0.25">
      <c r="A686" s="43" t="s">
        <v>163</v>
      </c>
      <c r="B686" s="30"/>
      <c r="C686" t="s">
        <v>164</v>
      </c>
      <c r="E686" t="s">
        <v>422</v>
      </c>
      <c r="F686" t="s">
        <v>423</v>
      </c>
      <c r="U686" t="s">
        <v>421</v>
      </c>
      <c r="AH686" s="49"/>
    </row>
    <row r="687" spans="1:34" x14ac:dyDescent="0.25">
      <c r="A687" s="43" t="s">
        <v>163</v>
      </c>
      <c r="B687" s="30"/>
      <c r="C687" t="s">
        <v>164</v>
      </c>
      <c r="E687" t="s">
        <v>422</v>
      </c>
      <c r="F687" t="s">
        <v>423</v>
      </c>
      <c r="U687" t="s">
        <v>421</v>
      </c>
      <c r="AH687" s="49"/>
    </row>
    <row r="688" spans="1:34" x14ac:dyDescent="0.25">
      <c r="A688" s="43" t="s">
        <v>163</v>
      </c>
      <c r="B688" s="30"/>
      <c r="C688" t="s">
        <v>164</v>
      </c>
      <c r="E688" t="s">
        <v>422</v>
      </c>
      <c r="F688" t="s">
        <v>423</v>
      </c>
      <c r="U688" t="s">
        <v>421</v>
      </c>
      <c r="AH688" s="49"/>
    </row>
    <row r="689" spans="1:34" x14ac:dyDescent="0.25">
      <c r="A689" s="43" t="s">
        <v>158</v>
      </c>
      <c r="B689" s="30"/>
      <c r="C689" t="s">
        <v>159</v>
      </c>
      <c r="E689" t="s">
        <v>422</v>
      </c>
      <c r="F689" t="s">
        <v>423</v>
      </c>
      <c r="U689" t="s">
        <v>421</v>
      </c>
      <c r="AH689" s="49"/>
    </row>
    <row r="690" spans="1:34" x14ac:dyDescent="0.25">
      <c r="A690" s="43" t="s">
        <v>163</v>
      </c>
      <c r="B690" s="30"/>
      <c r="C690" t="s">
        <v>164</v>
      </c>
      <c r="E690" t="s">
        <v>422</v>
      </c>
      <c r="F690" t="s">
        <v>423</v>
      </c>
      <c r="U690" t="s">
        <v>421</v>
      </c>
      <c r="AH690" s="49"/>
    </row>
    <row r="691" spans="1:34" x14ac:dyDescent="0.25">
      <c r="A691" s="43" t="s">
        <v>163</v>
      </c>
      <c r="B691" s="30"/>
      <c r="C691" t="s">
        <v>164</v>
      </c>
      <c r="E691" t="s">
        <v>422</v>
      </c>
      <c r="F691" t="s">
        <v>423</v>
      </c>
      <c r="U691" t="s">
        <v>421</v>
      </c>
      <c r="AH691" s="49"/>
    </row>
    <row r="692" spans="1:34" x14ac:dyDescent="0.25">
      <c r="A692" s="43" t="s">
        <v>162</v>
      </c>
      <c r="B692" s="30"/>
      <c r="C692" t="s">
        <v>161</v>
      </c>
      <c r="E692" t="s">
        <v>422</v>
      </c>
      <c r="F692" t="s">
        <v>423</v>
      </c>
      <c r="U692" t="s">
        <v>421</v>
      </c>
      <c r="AH692" s="49"/>
    </row>
    <row r="693" spans="1:34" x14ac:dyDescent="0.25">
      <c r="A693" s="43" t="s">
        <v>158</v>
      </c>
      <c r="B693" s="30"/>
      <c r="C693" t="s">
        <v>159</v>
      </c>
      <c r="E693" t="s">
        <v>422</v>
      </c>
      <c r="F693" t="s">
        <v>423</v>
      </c>
      <c r="U693" t="s">
        <v>421</v>
      </c>
      <c r="AH693" s="49"/>
    </row>
    <row r="694" spans="1:34" x14ac:dyDescent="0.25">
      <c r="A694" s="43" t="s">
        <v>162</v>
      </c>
      <c r="B694" s="30"/>
      <c r="C694" t="s">
        <v>161</v>
      </c>
      <c r="E694" t="s">
        <v>422</v>
      </c>
      <c r="F694" t="s">
        <v>423</v>
      </c>
      <c r="U694" t="s">
        <v>421</v>
      </c>
      <c r="AH694" s="49"/>
    </row>
    <row r="695" spans="1:34" x14ac:dyDescent="0.25">
      <c r="A695" s="43" t="s">
        <v>163</v>
      </c>
      <c r="B695" s="30"/>
      <c r="C695" t="s">
        <v>164</v>
      </c>
      <c r="E695" t="s">
        <v>422</v>
      </c>
      <c r="F695" t="s">
        <v>423</v>
      </c>
      <c r="U695" t="s">
        <v>421</v>
      </c>
      <c r="AH695" s="49"/>
    </row>
    <row r="696" spans="1:34" x14ac:dyDescent="0.25">
      <c r="A696" s="43" t="s">
        <v>162</v>
      </c>
      <c r="B696" s="30"/>
      <c r="C696" t="s">
        <v>161</v>
      </c>
      <c r="E696" t="s">
        <v>422</v>
      </c>
      <c r="F696" t="s">
        <v>423</v>
      </c>
      <c r="U696" t="s">
        <v>421</v>
      </c>
      <c r="AH696" s="49"/>
    </row>
    <row r="697" spans="1:34" x14ac:dyDescent="0.25">
      <c r="A697" s="43" t="s">
        <v>158</v>
      </c>
      <c r="B697" s="30"/>
      <c r="C697" t="s">
        <v>159</v>
      </c>
      <c r="E697" t="s">
        <v>422</v>
      </c>
      <c r="F697" t="s">
        <v>423</v>
      </c>
      <c r="U697" t="s">
        <v>421</v>
      </c>
      <c r="AH697" s="49"/>
    </row>
    <row r="698" spans="1:34" x14ac:dyDescent="0.25">
      <c r="A698" s="43" t="s">
        <v>162</v>
      </c>
      <c r="B698" s="30"/>
      <c r="C698" t="s">
        <v>161</v>
      </c>
      <c r="E698" t="s">
        <v>422</v>
      </c>
      <c r="F698" t="s">
        <v>423</v>
      </c>
      <c r="U698" t="s">
        <v>421</v>
      </c>
      <c r="AH698" s="49"/>
    </row>
    <row r="699" spans="1:34" x14ac:dyDescent="0.25">
      <c r="A699" s="43" t="s">
        <v>162</v>
      </c>
      <c r="B699" s="30"/>
      <c r="C699" t="s">
        <v>161</v>
      </c>
      <c r="E699" t="s">
        <v>422</v>
      </c>
      <c r="F699" t="s">
        <v>423</v>
      </c>
      <c r="U699" t="s">
        <v>421</v>
      </c>
      <c r="AH699" s="49"/>
    </row>
    <row r="700" spans="1:34" x14ac:dyDescent="0.25">
      <c r="A700" s="43" t="s">
        <v>162</v>
      </c>
      <c r="B700" s="30"/>
      <c r="C700" t="s">
        <v>161</v>
      </c>
      <c r="E700" t="s">
        <v>422</v>
      </c>
      <c r="F700" t="s">
        <v>423</v>
      </c>
      <c r="U700" t="s">
        <v>421</v>
      </c>
      <c r="AH700" s="49"/>
    </row>
    <row r="701" spans="1:34" ht="15.75" thickBot="1" x14ac:dyDescent="0.3">
      <c r="A701" s="44" t="s">
        <v>167</v>
      </c>
      <c r="B701" s="38"/>
      <c r="C701" s="39" t="s">
        <v>168</v>
      </c>
      <c r="D701" s="39" t="s">
        <v>350</v>
      </c>
      <c r="E701" s="39" t="s">
        <v>422</v>
      </c>
      <c r="F701" s="39" t="s">
        <v>423</v>
      </c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 t="s">
        <v>421</v>
      </c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50"/>
    </row>
    <row r="702" spans="1:34" ht="15.75" thickTop="1" x14ac:dyDescent="0.25">
      <c r="A702" s="40" t="s">
        <v>163</v>
      </c>
      <c r="B702" s="37"/>
      <c r="C702" s="53" t="s">
        <v>164</v>
      </c>
      <c r="D702" s="53" t="s">
        <v>349</v>
      </c>
      <c r="E702" s="53" t="s">
        <v>425</v>
      </c>
      <c r="F702" s="53" t="s">
        <v>426</v>
      </c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 t="s">
        <v>424</v>
      </c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4"/>
    </row>
    <row r="703" spans="1:34" x14ac:dyDescent="0.25">
      <c r="A703" s="43" t="s">
        <v>163</v>
      </c>
      <c r="B703" s="30"/>
      <c r="C703" t="s">
        <v>164</v>
      </c>
      <c r="E703" t="s">
        <v>425</v>
      </c>
      <c r="F703" t="s">
        <v>426</v>
      </c>
      <c r="U703" t="s">
        <v>424</v>
      </c>
      <c r="AH703" s="49"/>
    </row>
    <row r="704" spans="1:34" x14ac:dyDescent="0.25">
      <c r="A704" s="43" t="s">
        <v>163</v>
      </c>
      <c r="B704" s="30"/>
      <c r="C704" t="s">
        <v>164</v>
      </c>
      <c r="E704" t="s">
        <v>425</v>
      </c>
      <c r="F704" t="s">
        <v>426</v>
      </c>
      <c r="U704" t="s">
        <v>424</v>
      </c>
      <c r="AH704" s="49"/>
    </row>
    <row r="705" spans="1:34" x14ac:dyDescent="0.25">
      <c r="A705" s="43" t="s">
        <v>163</v>
      </c>
      <c r="B705" s="30"/>
      <c r="C705" t="s">
        <v>164</v>
      </c>
      <c r="E705" t="s">
        <v>425</v>
      </c>
      <c r="F705" t="s">
        <v>426</v>
      </c>
      <c r="U705" t="s">
        <v>424</v>
      </c>
      <c r="AH705" s="49"/>
    </row>
    <row r="706" spans="1:34" x14ac:dyDescent="0.25">
      <c r="A706" s="43" t="s">
        <v>163</v>
      </c>
      <c r="B706" s="30"/>
      <c r="C706" t="s">
        <v>164</v>
      </c>
      <c r="E706" t="s">
        <v>425</v>
      </c>
      <c r="F706" t="s">
        <v>426</v>
      </c>
      <c r="U706" t="s">
        <v>424</v>
      </c>
      <c r="AH706" s="49"/>
    </row>
    <row r="707" spans="1:34" x14ac:dyDescent="0.25">
      <c r="A707" s="43" t="s">
        <v>163</v>
      </c>
      <c r="B707" s="30"/>
      <c r="C707" t="s">
        <v>164</v>
      </c>
      <c r="E707" t="s">
        <v>425</v>
      </c>
      <c r="F707" t="s">
        <v>426</v>
      </c>
      <c r="U707" t="s">
        <v>424</v>
      </c>
      <c r="AH707" s="49"/>
    </row>
    <row r="708" spans="1:34" x14ac:dyDescent="0.25">
      <c r="A708" s="43" t="s">
        <v>163</v>
      </c>
      <c r="B708" s="30"/>
      <c r="C708" t="s">
        <v>164</v>
      </c>
      <c r="E708" t="s">
        <v>425</v>
      </c>
      <c r="F708" t="s">
        <v>426</v>
      </c>
      <c r="U708" t="s">
        <v>424</v>
      </c>
      <c r="AH708" s="49"/>
    </row>
    <row r="709" spans="1:34" x14ac:dyDescent="0.25">
      <c r="A709" s="43" t="s">
        <v>163</v>
      </c>
      <c r="B709" s="30"/>
      <c r="C709" t="s">
        <v>164</v>
      </c>
      <c r="E709" t="s">
        <v>425</v>
      </c>
      <c r="F709" t="s">
        <v>426</v>
      </c>
      <c r="U709" t="s">
        <v>424</v>
      </c>
      <c r="AH709" s="49"/>
    </row>
    <row r="710" spans="1:34" x14ac:dyDescent="0.25">
      <c r="A710" s="43" t="s">
        <v>163</v>
      </c>
      <c r="B710" s="30"/>
      <c r="C710" t="s">
        <v>164</v>
      </c>
      <c r="E710" t="s">
        <v>425</v>
      </c>
      <c r="F710" t="s">
        <v>426</v>
      </c>
      <c r="U710" t="s">
        <v>424</v>
      </c>
      <c r="AH710" s="49"/>
    </row>
    <row r="711" spans="1:34" x14ac:dyDescent="0.25">
      <c r="A711" s="43" t="s">
        <v>163</v>
      </c>
      <c r="B711" s="30"/>
      <c r="C711" t="s">
        <v>164</v>
      </c>
      <c r="E711" t="s">
        <v>425</v>
      </c>
      <c r="F711" t="s">
        <v>426</v>
      </c>
      <c r="U711" t="s">
        <v>424</v>
      </c>
      <c r="AH711" s="49"/>
    </row>
    <row r="712" spans="1:34" x14ac:dyDescent="0.25">
      <c r="A712" s="43" t="s">
        <v>163</v>
      </c>
      <c r="B712" s="30"/>
      <c r="C712" t="s">
        <v>164</v>
      </c>
      <c r="E712" t="s">
        <v>425</v>
      </c>
      <c r="F712" t="s">
        <v>426</v>
      </c>
      <c r="U712" t="s">
        <v>424</v>
      </c>
      <c r="AH712" s="49"/>
    </row>
    <row r="713" spans="1:34" x14ac:dyDescent="0.25">
      <c r="A713" s="43" t="s">
        <v>163</v>
      </c>
      <c r="B713" s="30"/>
      <c r="C713" t="s">
        <v>164</v>
      </c>
      <c r="E713" t="s">
        <v>425</v>
      </c>
      <c r="F713" t="s">
        <v>426</v>
      </c>
      <c r="U713" t="s">
        <v>424</v>
      </c>
      <c r="AH713" s="49"/>
    </row>
    <row r="714" spans="1:34" x14ac:dyDescent="0.25">
      <c r="A714" s="43" t="s">
        <v>163</v>
      </c>
      <c r="B714" s="30"/>
      <c r="C714" t="s">
        <v>164</v>
      </c>
      <c r="E714" t="s">
        <v>425</v>
      </c>
      <c r="F714" t="s">
        <v>426</v>
      </c>
      <c r="U714" t="s">
        <v>424</v>
      </c>
      <c r="AH714" s="49"/>
    </row>
    <row r="715" spans="1:34" x14ac:dyDescent="0.25">
      <c r="A715" s="43" t="s">
        <v>163</v>
      </c>
      <c r="B715" s="30"/>
      <c r="C715" t="s">
        <v>164</v>
      </c>
      <c r="E715" t="s">
        <v>425</v>
      </c>
      <c r="F715" t="s">
        <v>426</v>
      </c>
      <c r="U715" t="s">
        <v>424</v>
      </c>
      <c r="AH715" s="49"/>
    </row>
    <row r="716" spans="1:34" x14ac:dyDescent="0.25">
      <c r="A716" s="43" t="s">
        <v>163</v>
      </c>
      <c r="B716" s="30"/>
      <c r="C716" t="s">
        <v>164</v>
      </c>
      <c r="E716" t="s">
        <v>425</v>
      </c>
      <c r="F716" t="s">
        <v>426</v>
      </c>
      <c r="U716" t="s">
        <v>424</v>
      </c>
      <c r="AH716" s="49"/>
    </row>
    <row r="717" spans="1:34" x14ac:dyDescent="0.25">
      <c r="A717" s="43" t="s">
        <v>163</v>
      </c>
      <c r="B717" s="30"/>
      <c r="C717" t="s">
        <v>164</v>
      </c>
      <c r="E717" t="s">
        <v>425</v>
      </c>
      <c r="F717" t="s">
        <v>426</v>
      </c>
      <c r="U717" t="s">
        <v>424</v>
      </c>
      <c r="AH717" s="49"/>
    </row>
    <row r="718" spans="1:34" x14ac:dyDescent="0.25">
      <c r="A718" s="43" t="s">
        <v>163</v>
      </c>
      <c r="B718" s="30"/>
      <c r="C718" t="s">
        <v>164</v>
      </c>
      <c r="E718" t="s">
        <v>425</v>
      </c>
      <c r="F718" t="s">
        <v>426</v>
      </c>
      <c r="U718" t="s">
        <v>424</v>
      </c>
      <c r="AH718" s="49"/>
    </row>
    <row r="719" spans="1:34" x14ac:dyDescent="0.25">
      <c r="A719" s="43" t="s">
        <v>163</v>
      </c>
      <c r="B719" s="30"/>
      <c r="C719" t="s">
        <v>164</v>
      </c>
      <c r="E719" t="s">
        <v>425</v>
      </c>
      <c r="F719" t="s">
        <v>426</v>
      </c>
      <c r="U719" t="s">
        <v>424</v>
      </c>
      <c r="AH719" s="49"/>
    </row>
    <row r="720" spans="1:34" x14ac:dyDescent="0.25">
      <c r="A720" s="43" t="s">
        <v>163</v>
      </c>
      <c r="B720" s="30"/>
      <c r="C720" t="s">
        <v>164</v>
      </c>
      <c r="E720" t="s">
        <v>425</v>
      </c>
      <c r="F720" t="s">
        <v>426</v>
      </c>
      <c r="U720" t="s">
        <v>424</v>
      </c>
      <c r="AH720" s="49"/>
    </row>
    <row r="721" spans="1:34" x14ac:dyDescent="0.25">
      <c r="A721" s="43" t="s">
        <v>163</v>
      </c>
      <c r="B721" s="30"/>
      <c r="C721" t="s">
        <v>164</v>
      </c>
      <c r="E721" t="s">
        <v>425</v>
      </c>
      <c r="F721" t="s">
        <v>426</v>
      </c>
      <c r="U721" t="s">
        <v>424</v>
      </c>
      <c r="AH721" s="49"/>
    </row>
    <row r="722" spans="1:34" x14ac:dyDescent="0.25">
      <c r="A722" s="43" t="s">
        <v>163</v>
      </c>
      <c r="B722" s="30"/>
      <c r="C722" t="s">
        <v>164</v>
      </c>
      <c r="E722" t="s">
        <v>425</v>
      </c>
      <c r="F722" t="s">
        <v>426</v>
      </c>
      <c r="U722" t="s">
        <v>424</v>
      </c>
      <c r="AH722" s="49"/>
    </row>
    <row r="723" spans="1:34" x14ac:dyDescent="0.25">
      <c r="A723" s="43" t="s">
        <v>163</v>
      </c>
      <c r="B723" s="30"/>
      <c r="C723" t="s">
        <v>164</v>
      </c>
      <c r="E723" t="s">
        <v>425</v>
      </c>
      <c r="F723" t="s">
        <v>426</v>
      </c>
      <c r="U723" t="s">
        <v>424</v>
      </c>
      <c r="AH723" s="49"/>
    </row>
    <row r="724" spans="1:34" x14ac:dyDescent="0.25">
      <c r="A724" s="43" t="s">
        <v>163</v>
      </c>
      <c r="B724" s="30"/>
      <c r="C724" t="s">
        <v>164</v>
      </c>
      <c r="E724" t="s">
        <v>425</v>
      </c>
      <c r="F724" t="s">
        <v>426</v>
      </c>
      <c r="U724" t="s">
        <v>424</v>
      </c>
      <c r="AH724" s="49"/>
    </row>
    <row r="725" spans="1:34" x14ac:dyDescent="0.25">
      <c r="A725" s="43" t="s">
        <v>163</v>
      </c>
      <c r="B725" s="30"/>
      <c r="C725" t="s">
        <v>164</v>
      </c>
      <c r="E725" t="s">
        <v>425</v>
      </c>
      <c r="F725" t="s">
        <v>426</v>
      </c>
      <c r="U725" t="s">
        <v>424</v>
      </c>
      <c r="AH725" s="49"/>
    </row>
    <row r="726" spans="1:34" x14ac:dyDescent="0.25">
      <c r="A726" s="43" t="s">
        <v>163</v>
      </c>
      <c r="B726" s="30"/>
      <c r="C726" t="s">
        <v>164</v>
      </c>
      <c r="E726" t="s">
        <v>425</v>
      </c>
      <c r="F726" t="s">
        <v>426</v>
      </c>
      <c r="U726" t="s">
        <v>424</v>
      </c>
      <c r="AH726" s="49"/>
    </row>
    <row r="727" spans="1:34" x14ac:dyDescent="0.25">
      <c r="A727" s="43" t="s">
        <v>163</v>
      </c>
      <c r="B727" s="30"/>
      <c r="C727" t="s">
        <v>164</v>
      </c>
      <c r="E727" t="s">
        <v>425</v>
      </c>
      <c r="F727" t="s">
        <v>426</v>
      </c>
      <c r="U727" t="s">
        <v>424</v>
      </c>
      <c r="AH727" s="49"/>
    </row>
    <row r="728" spans="1:34" x14ac:dyDescent="0.25">
      <c r="A728" s="43" t="s">
        <v>165</v>
      </c>
      <c r="B728" s="30"/>
      <c r="C728" t="s">
        <v>166</v>
      </c>
      <c r="E728" t="s">
        <v>425</v>
      </c>
      <c r="F728" t="s">
        <v>426</v>
      </c>
      <c r="U728" t="s">
        <v>424</v>
      </c>
      <c r="AH728" s="49"/>
    </row>
    <row r="729" spans="1:34" x14ac:dyDescent="0.25">
      <c r="A729" s="43" t="s">
        <v>163</v>
      </c>
      <c r="B729" s="30"/>
      <c r="C729" t="s">
        <v>164</v>
      </c>
      <c r="E729" t="s">
        <v>425</v>
      </c>
      <c r="F729" t="s">
        <v>426</v>
      </c>
      <c r="U729" t="s">
        <v>424</v>
      </c>
      <c r="AH729" s="49"/>
    </row>
    <row r="730" spans="1:34" x14ac:dyDescent="0.25">
      <c r="A730" s="43" t="s">
        <v>163</v>
      </c>
      <c r="B730" s="30"/>
      <c r="C730" t="s">
        <v>164</v>
      </c>
      <c r="E730" t="s">
        <v>425</v>
      </c>
      <c r="F730" t="s">
        <v>426</v>
      </c>
      <c r="U730" t="s">
        <v>424</v>
      </c>
      <c r="AH730" s="49"/>
    </row>
    <row r="731" spans="1:34" x14ac:dyDescent="0.25">
      <c r="A731" s="43" t="s">
        <v>163</v>
      </c>
      <c r="B731" s="30"/>
      <c r="C731" t="s">
        <v>164</v>
      </c>
      <c r="E731" t="s">
        <v>425</v>
      </c>
      <c r="F731" t="s">
        <v>426</v>
      </c>
      <c r="U731" t="s">
        <v>424</v>
      </c>
      <c r="AH731" s="49"/>
    </row>
    <row r="732" spans="1:34" x14ac:dyDescent="0.25">
      <c r="A732" s="43" t="s">
        <v>194</v>
      </c>
      <c r="B732" s="30"/>
      <c r="C732" t="s">
        <v>166</v>
      </c>
      <c r="E732" t="s">
        <v>425</v>
      </c>
      <c r="F732" t="s">
        <v>426</v>
      </c>
      <c r="U732" t="s">
        <v>424</v>
      </c>
      <c r="AH732" s="49"/>
    </row>
    <row r="733" spans="1:34" x14ac:dyDescent="0.25">
      <c r="A733" s="43" t="s">
        <v>163</v>
      </c>
      <c r="B733" s="30"/>
      <c r="C733" t="s">
        <v>164</v>
      </c>
      <c r="E733" t="s">
        <v>425</v>
      </c>
      <c r="F733" t="s">
        <v>426</v>
      </c>
      <c r="U733" t="s">
        <v>424</v>
      </c>
      <c r="AH733" s="49"/>
    </row>
    <row r="734" spans="1:34" x14ac:dyDescent="0.25">
      <c r="A734" s="43" t="s">
        <v>163</v>
      </c>
      <c r="B734" s="30"/>
      <c r="C734" t="s">
        <v>164</v>
      </c>
      <c r="E734" t="s">
        <v>425</v>
      </c>
      <c r="F734" t="s">
        <v>426</v>
      </c>
      <c r="U734" t="s">
        <v>424</v>
      </c>
      <c r="AH734" s="49"/>
    </row>
    <row r="735" spans="1:34" x14ac:dyDescent="0.25">
      <c r="A735" s="43" t="s">
        <v>163</v>
      </c>
      <c r="B735" s="30"/>
      <c r="C735" t="s">
        <v>164</v>
      </c>
      <c r="E735" t="s">
        <v>425</v>
      </c>
      <c r="F735" t="s">
        <v>426</v>
      </c>
      <c r="U735" t="s">
        <v>424</v>
      </c>
      <c r="AH735" s="49"/>
    </row>
    <row r="736" spans="1:34" x14ac:dyDescent="0.25">
      <c r="A736" s="43" t="s">
        <v>163</v>
      </c>
      <c r="B736" s="30"/>
      <c r="C736" t="s">
        <v>164</v>
      </c>
      <c r="E736" t="s">
        <v>425</v>
      </c>
      <c r="F736" t="s">
        <v>426</v>
      </c>
      <c r="U736" t="s">
        <v>424</v>
      </c>
      <c r="AH736" s="49"/>
    </row>
    <row r="737" spans="1:34" x14ac:dyDescent="0.25">
      <c r="A737" s="43" t="s">
        <v>163</v>
      </c>
      <c r="B737" s="30"/>
      <c r="C737" t="s">
        <v>164</v>
      </c>
      <c r="E737" t="s">
        <v>425</v>
      </c>
      <c r="F737" t="s">
        <v>426</v>
      </c>
      <c r="U737" t="s">
        <v>424</v>
      </c>
      <c r="AH737" s="49"/>
    </row>
    <row r="738" spans="1:34" x14ac:dyDescent="0.25">
      <c r="A738" s="43" t="s">
        <v>163</v>
      </c>
      <c r="B738" s="30"/>
      <c r="C738" t="s">
        <v>164</v>
      </c>
      <c r="E738" t="s">
        <v>425</v>
      </c>
      <c r="F738" t="s">
        <v>426</v>
      </c>
      <c r="U738" t="s">
        <v>424</v>
      </c>
      <c r="AH738" s="49"/>
    </row>
    <row r="739" spans="1:34" x14ac:dyDescent="0.25">
      <c r="A739" s="43" t="s">
        <v>163</v>
      </c>
      <c r="B739" s="30"/>
      <c r="C739" t="s">
        <v>164</v>
      </c>
      <c r="E739" t="s">
        <v>425</v>
      </c>
      <c r="F739" t="s">
        <v>426</v>
      </c>
      <c r="U739" t="s">
        <v>424</v>
      </c>
      <c r="AH739" s="49"/>
    </row>
    <row r="740" spans="1:34" x14ac:dyDescent="0.25">
      <c r="A740" s="43" t="s">
        <v>163</v>
      </c>
      <c r="B740" s="30"/>
      <c r="C740" t="s">
        <v>164</v>
      </c>
      <c r="E740" t="s">
        <v>425</v>
      </c>
      <c r="F740" t="s">
        <v>426</v>
      </c>
      <c r="U740" t="s">
        <v>424</v>
      </c>
      <c r="AH740" s="49"/>
    </row>
    <row r="741" spans="1:34" x14ac:dyDescent="0.25">
      <c r="A741" s="43" t="s">
        <v>163</v>
      </c>
      <c r="B741" s="30"/>
      <c r="C741" t="s">
        <v>164</v>
      </c>
      <c r="E741" t="s">
        <v>425</v>
      </c>
      <c r="F741" t="s">
        <v>426</v>
      </c>
      <c r="U741" t="s">
        <v>424</v>
      </c>
      <c r="AH741" s="49"/>
    </row>
    <row r="742" spans="1:34" x14ac:dyDescent="0.25">
      <c r="A742" s="43" t="s">
        <v>163</v>
      </c>
      <c r="B742" s="30"/>
      <c r="C742" t="s">
        <v>164</v>
      </c>
      <c r="E742" t="s">
        <v>425</v>
      </c>
      <c r="F742" t="s">
        <v>426</v>
      </c>
      <c r="U742" t="s">
        <v>424</v>
      </c>
      <c r="AH742" s="49"/>
    </row>
    <row r="743" spans="1:34" x14ac:dyDescent="0.25">
      <c r="A743" s="43" t="s">
        <v>163</v>
      </c>
      <c r="B743" s="30"/>
      <c r="C743" t="s">
        <v>164</v>
      </c>
      <c r="E743" t="s">
        <v>425</v>
      </c>
      <c r="F743" t="s">
        <v>426</v>
      </c>
      <c r="U743" t="s">
        <v>424</v>
      </c>
      <c r="AH743" s="49"/>
    </row>
    <row r="744" spans="1:34" x14ac:dyDescent="0.25">
      <c r="A744" s="43" t="s">
        <v>163</v>
      </c>
      <c r="B744" s="30"/>
      <c r="C744" t="s">
        <v>164</v>
      </c>
      <c r="E744" t="s">
        <v>425</v>
      </c>
      <c r="F744" t="s">
        <v>426</v>
      </c>
      <c r="U744" t="s">
        <v>424</v>
      </c>
      <c r="AH744" s="49"/>
    </row>
    <row r="745" spans="1:34" x14ac:dyDescent="0.25">
      <c r="A745" s="43" t="s">
        <v>163</v>
      </c>
      <c r="B745" s="30"/>
      <c r="C745" t="s">
        <v>164</v>
      </c>
      <c r="E745" t="s">
        <v>425</v>
      </c>
      <c r="F745" t="s">
        <v>426</v>
      </c>
      <c r="U745" t="s">
        <v>424</v>
      </c>
      <c r="AH745" s="49"/>
    </row>
    <row r="746" spans="1:34" x14ac:dyDescent="0.25">
      <c r="A746" s="43" t="s">
        <v>163</v>
      </c>
      <c r="B746" s="30"/>
      <c r="C746" t="s">
        <v>164</v>
      </c>
      <c r="E746" t="s">
        <v>425</v>
      </c>
      <c r="F746" t="s">
        <v>426</v>
      </c>
      <c r="U746" t="s">
        <v>424</v>
      </c>
      <c r="AH746" s="49"/>
    </row>
    <row r="747" spans="1:34" x14ac:dyDescent="0.25">
      <c r="A747" s="43" t="s">
        <v>163</v>
      </c>
      <c r="B747" s="30"/>
      <c r="C747" t="s">
        <v>164</v>
      </c>
      <c r="E747" t="s">
        <v>425</v>
      </c>
      <c r="F747" t="s">
        <v>426</v>
      </c>
      <c r="U747" t="s">
        <v>424</v>
      </c>
      <c r="AH747" s="49"/>
    </row>
    <row r="748" spans="1:34" x14ac:dyDescent="0.25">
      <c r="A748" s="43" t="s">
        <v>160</v>
      </c>
      <c r="B748" s="30"/>
      <c r="C748" t="s">
        <v>161</v>
      </c>
      <c r="E748" t="s">
        <v>425</v>
      </c>
      <c r="F748" t="s">
        <v>426</v>
      </c>
      <c r="U748" t="s">
        <v>424</v>
      </c>
      <c r="AH748" s="49"/>
    </row>
    <row r="749" spans="1:34" x14ac:dyDescent="0.25">
      <c r="A749" s="43" t="s">
        <v>163</v>
      </c>
      <c r="B749" s="30"/>
      <c r="C749" t="s">
        <v>164</v>
      </c>
      <c r="E749" t="s">
        <v>425</v>
      </c>
      <c r="F749" t="s">
        <v>426</v>
      </c>
      <c r="U749" t="s">
        <v>424</v>
      </c>
      <c r="AH749" s="49"/>
    </row>
    <row r="750" spans="1:34" x14ac:dyDescent="0.25">
      <c r="A750" s="43" t="s">
        <v>163</v>
      </c>
      <c r="B750" s="30"/>
      <c r="C750" t="s">
        <v>164</v>
      </c>
      <c r="E750" t="s">
        <v>425</v>
      </c>
      <c r="F750" t="s">
        <v>426</v>
      </c>
      <c r="U750" t="s">
        <v>424</v>
      </c>
      <c r="AH750" s="49"/>
    </row>
    <row r="751" spans="1:34" ht="15.75" thickBot="1" x14ac:dyDescent="0.3">
      <c r="A751" s="44" t="s">
        <v>163</v>
      </c>
      <c r="B751" s="38"/>
      <c r="C751" s="39" t="s">
        <v>164</v>
      </c>
      <c r="D751" s="39" t="s">
        <v>350</v>
      </c>
      <c r="E751" s="39" t="s">
        <v>425</v>
      </c>
      <c r="F751" s="39" t="s">
        <v>426</v>
      </c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 t="s">
        <v>424</v>
      </c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50"/>
    </row>
    <row r="752" spans="1:34" ht="15.75" thickTop="1" x14ac:dyDescent="0.25">
      <c r="A752" s="40" t="s">
        <v>160</v>
      </c>
      <c r="B752" s="37"/>
      <c r="C752" s="53" t="s">
        <v>161</v>
      </c>
      <c r="D752" s="53" t="s">
        <v>349</v>
      </c>
      <c r="E752" s="53" t="s">
        <v>428</v>
      </c>
      <c r="F752" s="53" t="s">
        <v>429</v>
      </c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4"/>
    </row>
    <row r="753" spans="1:34" x14ac:dyDescent="0.25">
      <c r="A753" s="43" t="s">
        <v>172</v>
      </c>
      <c r="B753" s="30"/>
      <c r="C753" t="s">
        <v>168</v>
      </c>
      <c r="E753" t="s">
        <v>428</v>
      </c>
      <c r="F753" t="s">
        <v>429</v>
      </c>
      <c r="AH753" s="49"/>
    </row>
    <row r="754" spans="1:34" x14ac:dyDescent="0.25">
      <c r="A754" s="43" t="s">
        <v>172</v>
      </c>
      <c r="B754" s="30"/>
      <c r="C754" t="s">
        <v>168</v>
      </c>
      <c r="E754" t="s">
        <v>428</v>
      </c>
      <c r="F754" t="s">
        <v>429</v>
      </c>
      <c r="AH754" s="49"/>
    </row>
    <row r="755" spans="1:34" x14ac:dyDescent="0.25">
      <c r="A755" s="43" t="s">
        <v>172</v>
      </c>
      <c r="B755" s="30"/>
      <c r="C755" t="s">
        <v>168</v>
      </c>
      <c r="E755" t="s">
        <v>428</v>
      </c>
      <c r="F755" t="s">
        <v>429</v>
      </c>
      <c r="AH755" s="49"/>
    </row>
    <row r="756" spans="1:34" x14ac:dyDescent="0.25">
      <c r="A756" s="43" t="s">
        <v>172</v>
      </c>
      <c r="B756" s="30"/>
      <c r="C756" t="s">
        <v>168</v>
      </c>
      <c r="E756" t="s">
        <v>428</v>
      </c>
      <c r="F756" t="s">
        <v>429</v>
      </c>
      <c r="AH756" s="49"/>
    </row>
    <row r="757" spans="1:34" x14ac:dyDescent="0.25">
      <c r="A757" s="43" t="s">
        <v>172</v>
      </c>
      <c r="B757" s="30"/>
      <c r="C757" t="s">
        <v>168</v>
      </c>
      <c r="E757" t="s">
        <v>428</v>
      </c>
      <c r="F757" t="s">
        <v>429</v>
      </c>
      <c r="AH757" s="49"/>
    </row>
    <row r="758" spans="1:34" x14ac:dyDescent="0.25">
      <c r="A758" s="43" t="s">
        <v>172</v>
      </c>
      <c r="B758" s="30"/>
      <c r="C758" t="s">
        <v>168</v>
      </c>
      <c r="E758" t="s">
        <v>428</v>
      </c>
      <c r="F758" t="s">
        <v>429</v>
      </c>
      <c r="AH758" s="49"/>
    </row>
    <row r="759" spans="1:34" x14ac:dyDescent="0.25">
      <c r="A759" s="43" t="s">
        <v>172</v>
      </c>
      <c r="B759" s="30"/>
      <c r="C759" t="s">
        <v>168</v>
      </c>
      <c r="E759" t="s">
        <v>428</v>
      </c>
      <c r="F759" t="s">
        <v>429</v>
      </c>
      <c r="AH759" s="49"/>
    </row>
    <row r="760" spans="1:34" x14ac:dyDescent="0.25">
      <c r="A760" s="43" t="s">
        <v>167</v>
      </c>
      <c r="B760" s="30"/>
      <c r="C760" t="s">
        <v>168</v>
      </c>
      <c r="E760" t="s">
        <v>428</v>
      </c>
      <c r="F760" t="s">
        <v>429</v>
      </c>
      <c r="AH760" s="49"/>
    </row>
    <row r="761" spans="1:34" x14ac:dyDescent="0.25">
      <c r="A761" s="43" t="s">
        <v>167</v>
      </c>
      <c r="B761" s="30"/>
      <c r="C761" t="s">
        <v>168</v>
      </c>
      <c r="E761" t="s">
        <v>428</v>
      </c>
      <c r="F761" t="s">
        <v>429</v>
      </c>
      <c r="AH761" s="49"/>
    </row>
    <row r="762" spans="1:34" x14ac:dyDescent="0.25">
      <c r="A762" s="43" t="s">
        <v>172</v>
      </c>
      <c r="B762" s="30"/>
      <c r="C762" t="s">
        <v>168</v>
      </c>
      <c r="E762" t="s">
        <v>428</v>
      </c>
      <c r="F762" t="s">
        <v>429</v>
      </c>
      <c r="AH762" s="49"/>
    </row>
    <row r="763" spans="1:34" x14ac:dyDescent="0.25">
      <c r="A763" s="43" t="s">
        <v>172</v>
      </c>
      <c r="B763" s="30"/>
      <c r="C763" t="s">
        <v>168</v>
      </c>
      <c r="E763" t="s">
        <v>428</v>
      </c>
      <c r="F763" t="s">
        <v>429</v>
      </c>
      <c r="AH763" s="49"/>
    </row>
    <row r="764" spans="1:34" x14ac:dyDescent="0.25">
      <c r="A764" s="43" t="s">
        <v>160</v>
      </c>
      <c r="B764" s="30"/>
      <c r="C764" t="s">
        <v>161</v>
      </c>
      <c r="E764" t="s">
        <v>428</v>
      </c>
      <c r="F764" t="s">
        <v>429</v>
      </c>
      <c r="AH764" s="49"/>
    </row>
    <row r="765" spans="1:34" x14ac:dyDescent="0.25">
      <c r="A765" s="43" t="s">
        <v>160</v>
      </c>
      <c r="B765" s="30"/>
      <c r="C765" t="s">
        <v>161</v>
      </c>
      <c r="E765" t="s">
        <v>428</v>
      </c>
      <c r="F765" t="s">
        <v>429</v>
      </c>
      <c r="AH765" s="49"/>
    </row>
    <row r="766" spans="1:34" x14ac:dyDescent="0.25">
      <c r="A766" s="43" t="s">
        <v>160</v>
      </c>
      <c r="B766" s="30"/>
      <c r="C766" t="s">
        <v>161</v>
      </c>
      <c r="E766" t="s">
        <v>428</v>
      </c>
      <c r="F766" t="s">
        <v>429</v>
      </c>
      <c r="AH766" s="49"/>
    </row>
    <row r="767" spans="1:34" x14ac:dyDescent="0.25">
      <c r="A767" s="43" t="s">
        <v>172</v>
      </c>
      <c r="B767" s="30"/>
      <c r="C767" t="s">
        <v>168</v>
      </c>
      <c r="E767" t="s">
        <v>428</v>
      </c>
      <c r="F767" t="s">
        <v>429</v>
      </c>
      <c r="AH767" s="49"/>
    </row>
    <row r="768" spans="1:34" x14ac:dyDescent="0.25">
      <c r="A768" s="43" t="s">
        <v>176</v>
      </c>
      <c r="B768" s="30"/>
      <c r="C768" t="s">
        <v>177</v>
      </c>
      <c r="E768" t="s">
        <v>428</v>
      </c>
      <c r="F768" t="s">
        <v>429</v>
      </c>
      <c r="AH768" s="49"/>
    </row>
    <row r="769" spans="1:34" x14ac:dyDescent="0.25">
      <c r="A769" s="43" t="s">
        <v>172</v>
      </c>
      <c r="B769" s="30"/>
      <c r="C769" t="s">
        <v>168</v>
      </c>
      <c r="E769" t="s">
        <v>428</v>
      </c>
      <c r="F769" t="s">
        <v>429</v>
      </c>
      <c r="AH769" s="49"/>
    </row>
    <row r="770" spans="1:34" x14ac:dyDescent="0.25">
      <c r="A770" s="43" t="s">
        <v>172</v>
      </c>
      <c r="B770" s="30"/>
      <c r="C770" t="s">
        <v>168</v>
      </c>
      <c r="E770" t="s">
        <v>428</v>
      </c>
      <c r="F770" t="s">
        <v>429</v>
      </c>
      <c r="AH770" s="49"/>
    </row>
    <row r="771" spans="1:34" x14ac:dyDescent="0.25">
      <c r="A771" s="43" t="s">
        <v>172</v>
      </c>
      <c r="B771" s="30"/>
      <c r="C771" t="s">
        <v>168</v>
      </c>
      <c r="E771" t="s">
        <v>428</v>
      </c>
      <c r="F771" t="s">
        <v>429</v>
      </c>
      <c r="AH771" s="49"/>
    </row>
    <row r="772" spans="1:34" x14ac:dyDescent="0.25">
      <c r="A772" s="43" t="s">
        <v>172</v>
      </c>
      <c r="B772" s="30"/>
      <c r="C772" t="s">
        <v>168</v>
      </c>
      <c r="E772" t="s">
        <v>428</v>
      </c>
      <c r="F772" t="s">
        <v>429</v>
      </c>
      <c r="AH772" s="49"/>
    </row>
    <row r="773" spans="1:34" x14ac:dyDescent="0.25">
      <c r="A773" s="43" t="s">
        <v>176</v>
      </c>
      <c r="B773" s="30"/>
      <c r="C773" t="s">
        <v>177</v>
      </c>
      <c r="E773" t="s">
        <v>428</v>
      </c>
      <c r="F773" t="s">
        <v>429</v>
      </c>
      <c r="AH773" s="49"/>
    </row>
    <row r="774" spans="1:34" x14ac:dyDescent="0.25">
      <c r="A774" s="43" t="s">
        <v>176</v>
      </c>
      <c r="B774" s="30"/>
      <c r="C774" t="s">
        <v>177</v>
      </c>
      <c r="E774" t="s">
        <v>428</v>
      </c>
      <c r="F774" t="s">
        <v>429</v>
      </c>
      <c r="AH774" s="49"/>
    </row>
    <row r="775" spans="1:34" x14ac:dyDescent="0.25">
      <c r="A775" s="43" t="s">
        <v>172</v>
      </c>
      <c r="B775" s="30"/>
      <c r="C775" t="s">
        <v>168</v>
      </c>
      <c r="E775" t="s">
        <v>428</v>
      </c>
      <c r="F775" t="s">
        <v>429</v>
      </c>
      <c r="AH775" s="49"/>
    </row>
    <row r="776" spans="1:34" x14ac:dyDescent="0.25">
      <c r="A776" s="43" t="s">
        <v>160</v>
      </c>
      <c r="B776" s="30"/>
      <c r="C776" t="s">
        <v>161</v>
      </c>
      <c r="E776" t="s">
        <v>428</v>
      </c>
      <c r="F776" t="s">
        <v>429</v>
      </c>
      <c r="AH776" s="49"/>
    </row>
    <row r="777" spans="1:34" x14ac:dyDescent="0.25">
      <c r="A777" s="43" t="s">
        <v>178</v>
      </c>
      <c r="B777" s="30"/>
      <c r="C777" t="s">
        <v>178</v>
      </c>
      <c r="E777" t="s">
        <v>428</v>
      </c>
      <c r="F777" t="s">
        <v>429</v>
      </c>
      <c r="AH777" s="49"/>
    </row>
    <row r="778" spans="1:34" x14ac:dyDescent="0.25">
      <c r="A778" s="43" t="s">
        <v>176</v>
      </c>
      <c r="B778" s="30"/>
      <c r="C778" t="s">
        <v>177</v>
      </c>
      <c r="E778" t="s">
        <v>428</v>
      </c>
      <c r="F778" t="s">
        <v>429</v>
      </c>
      <c r="AH778" s="49"/>
    </row>
    <row r="779" spans="1:34" x14ac:dyDescent="0.25">
      <c r="A779" s="43" t="s">
        <v>172</v>
      </c>
      <c r="B779" s="30"/>
      <c r="C779" t="s">
        <v>168</v>
      </c>
      <c r="E779" t="s">
        <v>428</v>
      </c>
      <c r="F779" t="s">
        <v>429</v>
      </c>
      <c r="AH779" s="49"/>
    </row>
    <row r="780" spans="1:34" x14ac:dyDescent="0.25">
      <c r="A780" s="43" t="s">
        <v>160</v>
      </c>
      <c r="B780" s="30"/>
      <c r="C780" t="s">
        <v>161</v>
      </c>
      <c r="E780" t="s">
        <v>428</v>
      </c>
      <c r="F780" t="s">
        <v>429</v>
      </c>
      <c r="AH780" s="49"/>
    </row>
    <row r="781" spans="1:34" x14ac:dyDescent="0.25">
      <c r="A781" s="43" t="s">
        <v>160</v>
      </c>
      <c r="B781" s="30"/>
      <c r="C781" t="s">
        <v>161</v>
      </c>
      <c r="E781" t="s">
        <v>428</v>
      </c>
      <c r="F781" t="s">
        <v>429</v>
      </c>
      <c r="AH781" s="49"/>
    </row>
    <row r="782" spans="1:34" x14ac:dyDescent="0.25">
      <c r="A782" s="43" t="s">
        <v>172</v>
      </c>
      <c r="B782" s="30"/>
      <c r="C782" t="s">
        <v>168</v>
      </c>
      <c r="E782" t="s">
        <v>428</v>
      </c>
      <c r="F782" t="s">
        <v>429</v>
      </c>
      <c r="AH782" s="49"/>
    </row>
    <row r="783" spans="1:34" x14ac:dyDescent="0.25">
      <c r="A783" s="43" t="s">
        <v>172</v>
      </c>
      <c r="B783" s="30"/>
      <c r="C783" t="s">
        <v>168</v>
      </c>
      <c r="E783" t="s">
        <v>428</v>
      </c>
      <c r="F783" t="s">
        <v>429</v>
      </c>
      <c r="AH783" s="49"/>
    </row>
    <row r="784" spans="1:34" x14ac:dyDescent="0.25">
      <c r="A784" s="43" t="s">
        <v>160</v>
      </c>
      <c r="B784" s="30"/>
      <c r="C784" t="s">
        <v>161</v>
      </c>
      <c r="E784" t="s">
        <v>428</v>
      </c>
      <c r="F784" t="s">
        <v>429</v>
      </c>
      <c r="AH784" s="49"/>
    </row>
    <row r="785" spans="1:34" x14ac:dyDescent="0.25">
      <c r="A785" s="43" t="s">
        <v>172</v>
      </c>
      <c r="B785" s="30"/>
      <c r="C785" t="s">
        <v>168</v>
      </c>
      <c r="E785" t="s">
        <v>428</v>
      </c>
      <c r="F785" t="s">
        <v>429</v>
      </c>
      <c r="AH785" s="49"/>
    </row>
    <row r="786" spans="1:34" x14ac:dyDescent="0.25">
      <c r="A786" s="43" t="s">
        <v>172</v>
      </c>
      <c r="B786" s="30"/>
      <c r="C786" t="s">
        <v>168</v>
      </c>
      <c r="E786" t="s">
        <v>428</v>
      </c>
      <c r="F786" t="s">
        <v>429</v>
      </c>
      <c r="AH786" s="49"/>
    </row>
    <row r="787" spans="1:34" x14ac:dyDescent="0.25">
      <c r="A787" s="43" t="s">
        <v>176</v>
      </c>
      <c r="B787" s="30"/>
      <c r="C787" t="s">
        <v>177</v>
      </c>
      <c r="E787" t="s">
        <v>428</v>
      </c>
      <c r="F787" t="s">
        <v>429</v>
      </c>
      <c r="AH787" s="49"/>
    </row>
    <row r="788" spans="1:34" x14ac:dyDescent="0.25">
      <c r="A788" s="43" t="s">
        <v>167</v>
      </c>
      <c r="B788" s="30"/>
      <c r="C788" t="s">
        <v>168</v>
      </c>
      <c r="E788" t="s">
        <v>428</v>
      </c>
      <c r="F788" t="s">
        <v>429</v>
      </c>
      <c r="AH788" s="49"/>
    </row>
    <row r="789" spans="1:34" x14ac:dyDescent="0.25">
      <c r="A789" s="43" t="s">
        <v>160</v>
      </c>
      <c r="B789" s="30"/>
      <c r="C789" t="s">
        <v>161</v>
      </c>
      <c r="E789" t="s">
        <v>428</v>
      </c>
      <c r="F789" t="s">
        <v>429</v>
      </c>
      <c r="AH789" s="49"/>
    </row>
    <row r="790" spans="1:34" x14ac:dyDescent="0.25">
      <c r="A790" s="43" t="s">
        <v>172</v>
      </c>
      <c r="B790" s="30"/>
      <c r="C790" t="s">
        <v>168</v>
      </c>
      <c r="E790" t="s">
        <v>428</v>
      </c>
      <c r="F790" t="s">
        <v>429</v>
      </c>
      <c r="AH790" s="49"/>
    </row>
    <row r="791" spans="1:34" x14ac:dyDescent="0.25">
      <c r="A791" s="43" t="s">
        <v>172</v>
      </c>
      <c r="B791" s="30"/>
      <c r="C791" t="s">
        <v>168</v>
      </c>
      <c r="E791" t="s">
        <v>428</v>
      </c>
      <c r="F791" t="s">
        <v>429</v>
      </c>
      <c r="AH791" s="49"/>
    </row>
    <row r="792" spans="1:34" x14ac:dyDescent="0.25">
      <c r="A792" s="43" t="s">
        <v>160</v>
      </c>
      <c r="B792" s="30"/>
      <c r="C792" t="s">
        <v>161</v>
      </c>
      <c r="E792" t="s">
        <v>428</v>
      </c>
      <c r="F792" t="s">
        <v>429</v>
      </c>
      <c r="AH792" s="49"/>
    </row>
    <row r="793" spans="1:34" x14ac:dyDescent="0.25">
      <c r="A793" s="43" t="s">
        <v>169</v>
      </c>
      <c r="B793" s="30"/>
      <c r="C793" t="s">
        <v>166</v>
      </c>
      <c r="E793" t="s">
        <v>428</v>
      </c>
      <c r="F793" t="s">
        <v>429</v>
      </c>
      <c r="AH793" s="49"/>
    </row>
    <row r="794" spans="1:34" x14ac:dyDescent="0.25">
      <c r="A794" s="43" t="s">
        <v>172</v>
      </c>
      <c r="B794" s="30"/>
      <c r="C794" t="s">
        <v>168</v>
      </c>
      <c r="E794" t="s">
        <v>428</v>
      </c>
      <c r="F794" t="s">
        <v>429</v>
      </c>
      <c r="AH794" s="49"/>
    </row>
    <row r="795" spans="1:34" x14ac:dyDescent="0.25">
      <c r="A795" s="43" t="s">
        <v>172</v>
      </c>
      <c r="B795" s="30"/>
      <c r="C795" t="s">
        <v>168</v>
      </c>
      <c r="E795" t="s">
        <v>428</v>
      </c>
      <c r="F795" t="s">
        <v>429</v>
      </c>
      <c r="AH795" s="49"/>
    </row>
    <row r="796" spans="1:34" x14ac:dyDescent="0.25">
      <c r="A796" s="43" t="s">
        <v>196</v>
      </c>
      <c r="B796" s="30"/>
      <c r="C796" t="s">
        <v>168</v>
      </c>
      <c r="E796" t="s">
        <v>428</v>
      </c>
      <c r="F796" t="s">
        <v>429</v>
      </c>
      <c r="AH796" s="49"/>
    </row>
    <row r="797" spans="1:34" x14ac:dyDescent="0.25">
      <c r="A797" s="43" t="s">
        <v>169</v>
      </c>
      <c r="B797" s="30"/>
      <c r="C797" t="s">
        <v>166</v>
      </c>
      <c r="E797" t="s">
        <v>428</v>
      </c>
      <c r="F797" t="s">
        <v>429</v>
      </c>
      <c r="AH797" s="49"/>
    </row>
    <row r="798" spans="1:34" x14ac:dyDescent="0.25">
      <c r="A798" s="43" t="s">
        <v>167</v>
      </c>
      <c r="B798" s="30"/>
      <c r="C798" t="s">
        <v>168</v>
      </c>
      <c r="E798" t="s">
        <v>428</v>
      </c>
      <c r="F798" t="s">
        <v>429</v>
      </c>
      <c r="AH798" s="49"/>
    </row>
    <row r="799" spans="1:34" x14ac:dyDescent="0.25">
      <c r="A799" s="43"/>
      <c r="B799" s="30"/>
      <c r="E799" t="s">
        <v>428</v>
      </c>
      <c r="F799" t="s">
        <v>429</v>
      </c>
      <c r="AH799" s="49"/>
    </row>
    <row r="800" spans="1:34" x14ac:dyDescent="0.25">
      <c r="A800" s="43"/>
      <c r="B800" s="30"/>
      <c r="E800" t="s">
        <v>428</v>
      </c>
      <c r="F800" t="s">
        <v>429</v>
      </c>
      <c r="AH800" s="49"/>
    </row>
    <row r="801" spans="1:34" ht="15.75" thickBot="1" x14ac:dyDescent="0.3">
      <c r="A801" s="44"/>
      <c r="B801" s="38"/>
      <c r="C801" s="39"/>
      <c r="D801" s="39" t="s">
        <v>350</v>
      </c>
      <c r="E801" s="39" t="s">
        <v>428</v>
      </c>
      <c r="F801" s="39" t="s">
        <v>429</v>
      </c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50"/>
    </row>
    <row r="802" spans="1:34" ht="15.75" thickTop="1" x14ac:dyDescent="0.25">
      <c r="A802" s="40" t="s">
        <v>172</v>
      </c>
      <c r="B802" s="37"/>
      <c r="C802" s="53" t="s">
        <v>168</v>
      </c>
      <c r="D802" s="53" t="s">
        <v>349</v>
      </c>
      <c r="E802" s="53" t="s">
        <v>431</v>
      </c>
      <c r="F802" s="53" t="s">
        <v>432</v>
      </c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4"/>
    </row>
    <row r="803" spans="1:34" x14ac:dyDescent="0.25">
      <c r="A803" s="43" t="s">
        <v>160</v>
      </c>
      <c r="B803" s="30"/>
      <c r="C803" t="s">
        <v>161</v>
      </c>
      <c r="E803" t="s">
        <v>431</v>
      </c>
      <c r="F803" t="s">
        <v>432</v>
      </c>
      <c r="AH803" s="49"/>
    </row>
    <row r="804" spans="1:34" x14ac:dyDescent="0.25">
      <c r="A804" s="43" t="s">
        <v>160</v>
      </c>
      <c r="B804" s="30"/>
      <c r="C804" t="s">
        <v>161</v>
      </c>
      <c r="E804" t="s">
        <v>431</v>
      </c>
      <c r="F804" t="s">
        <v>432</v>
      </c>
      <c r="AH804" s="49"/>
    </row>
    <row r="805" spans="1:34" x14ac:dyDescent="0.25">
      <c r="A805" s="43" t="s">
        <v>176</v>
      </c>
      <c r="B805" s="30"/>
      <c r="C805" t="s">
        <v>177</v>
      </c>
      <c r="E805" t="s">
        <v>431</v>
      </c>
      <c r="F805" t="s">
        <v>432</v>
      </c>
      <c r="AH805" s="49"/>
    </row>
    <row r="806" spans="1:34" x14ac:dyDescent="0.25">
      <c r="A806" s="43" t="s">
        <v>176</v>
      </c>
      <c r="B806" s="30"/>
      <c r="C806" t="s">
        <v>177</v>
      </c>
      <c r="E806" t="s">
        <v>431</v>
      </c>
      <c r="F806" t="s">
        <v>432</v>
      </c>
      <c r="AH806" s="49"/>
    </row>
    <row r="807" spans="1:34" x14ac:dyDescent="0.25">
      <c r="A807" s="43" t="s">
        <v>198</v>
      </c>
      <c r="B807" s="30"/>
      <c r="C807" t="s">
        <v>161</v>
      </c>
      <c r="E807" t="s">
        <v>431</v>
      </c>
      <c r="F807" t="s">
        <v>432</v>
      </c>
      <c r="AH807" s="49"/>
    </row>
    <row r="808" spans="1:34" x14ac:dyDescent="0.25">
      <c r="A808" s="43" t="s">
        <v>172</v>
      </c>
      <c r="B808" s="30"/>
      <c r="C808" t="s">
        <v>168</v>
      </c>
      <c r="E808" t="s">
        <v>431</v>
      </c>
      <c r="F808" t="s">
        <v>432</v>
      </c>
      <c r="AH808" s="49"/>
    </row>
    <row r="809" spans="1:34" x14ac:dyDescent="0.25">
      <c r="A809" s="43" t="s">
        <v>176</v>
      </c>
      <c r="B809" s="30"/>
      <c r="C809" t="s">
        <v>177</v>
      </c>
      <c r="E809" t="s">
        <v>431</v>
      </c>
      <c r="F809" t="s">
        <v>432</v>
      </c>
      <c r="AH809" s="49"/>
    </row>
    <row r="810" spans="1:34" x14ac:dyDescent="0.25">
      <c r="A810" s="43" t="s">
        <v>160</v>
      </c>
      <c r="B810" s="30"/>
      <c r="C810" t="s">
        <v>161</v>
      </c>
      <c r="E810" t="s">
        <v>431</v>
      </c>
      <c r="F810" t="s">
        <v>432</v>
      </c>
      <c r="AH810" s="49"/>
    </row>
    <row r="811" spans="1:34" x14ac:dyDescent="0.25">
      <c r="A811" s="43" t="s">
        <v>176</v>
      </c>
      <c r="B811" s="30"/>
      <c r="C811" t="s">
        <v>177</v>
      </c>
      <c r="E811" t="s">
        <v>431</v>
      </c>
      <c r="F811" t="s">
        <v>432</v>
      </c>
      <c r="AH811" s="49"/>
    </row>
    <row r="812" spans="1:34" x14ac:dyDescent="0.25">
      <c r="A812" s="43" t="s">
        <v>172</v>
      </c>
      <c r="B812" s="30"/>
      <c r="C812" t="s">
        <v>168</v>
      </c>
      <c r="E812" t="s">
        <v>431</v>
      </c>
      <c r="F812" t="s">
        <v>432</v>
      </c>
      <c r="AH812" s="49"/>
    </row>
    <row r="813" spans="1:34" x14ac:dyDescent="0.25">
      <c r="A813" s="43" t="s">
        <v>172</v>
      </c>
      <c r="B813" s="30"/>
      <c r="C813" t="s">
        <v>168</v>
      </c>
      <c r="E813" t="s">
        <v>431</v>
      </c>
      <c r="F813" t="s">
        <v>432</v>
      </c>
      <c r="AH813" s="49"/>
    </row>
    <row r="814" spans="1:34" x14ac:dyDescent="0.25">
      <c r="A814" s="43" t="s">
        <v>172</v>
      </c>
      <c r="B814" s="30"/>
      <c r="C814" t="s">
        <v>168</v>
      </c>
      <c r="E814" t="s">
        <v>431</v>
      </c>
      <c r="F814" t="s">
        <v>432</v>
      </c>
      <c r="AH814" s="49"/>
    </row>
    <row r="815" spans="1:34" x14ac:dyDescent="0.25">
      <c r="A815" s="43" t="s">
        <v>160</v>
      </c>
      <c r="B815" s="30"/>
      <c r="C815" t="s">
        <v>161</v>
      </c>
      <c r="E815" t="s">
        <v>431</v>
      </c>
      <c r="F815" t="s">
        <v>432</v>
      </c>
      <c r="AH815" s="49"/>
    </row>
    <row r="816" spans="1:34" x14ac:dyDescent="0.25">
      <c r="A816" s="43" t="s">
        <v>160</v>
      </c>
      <c r="B816" s="30"/>
      <c r="C816" t="s">
        <v>161</v>
      </c>
      <c r="E816" t="s">
        <v>431</v>
      </c>
      <c r="F816" t="s">
        <v>432</v>
      </c>
      <c r="AH816" s="49"/>
    </row>
    <row r="817" spans="1:34" x14ac:dyDescent="0.25">
      <c r="A817" s="43" t="s">
        <v>176</v>
      </c>
      <c r="B817" s="30"/>
      <c r="C817" t="s">
        <v>177</v>
      </c>
      <c r="E817" t="s">
        <v>431</v>
      </c>
      <c r="F817" t="s">
        <v>432</v>
      </c>
      <c r="AH817" s="49"/>
    </row>
    <row r="818" spans="1:34" x14ac:dyDescent="0.25">
      <c r="A818" s="43" t="s">
        <v>172</v>
      </c>
      <c r="B818" s="30"/>
      <c r="C818" t="s">
        <v>168</v>
      </c>
      <c r="E818" t="s">
        <v>431</v>
      </c>
      <c r="F818" t="s">
        <v>432</v>
      </c>
      <c r="AH818" s="49"/>
    </row>
    <row r="819" spans="1:34" x14ac:dyDescent="0.25">
      <c r="A819" s="43" t="s">
        <v>172</v>
      </c>
      <c r="B819" s="30"/>
      <c r="C819" t="s">
        <v>168</v>
      </c>
      <c r="E819" t="s">
        <v>431</v>
      </c>
      <c r="F819" t="s">
        <v>432</v>
      </c>
      <c r="AH819" s="49"/>
    </row>
    <row r="820" spans="1:34" x14ac:dyDescent="0.25">
      <c r="A820" s="43" t="s">
        <v>160</v>
      </c>
      <c r="B820" s="30"/>
      <c r="C820" t="s">
        <v>161</v>
      </c>
      <c r="E820" t="s">
        <v>431</v>
      </c>
      <c r="F820" t="s">
        <v>432</v>
      </c>
      <c r="AH820" s="49"/>
    </row>
    <row r="821" spans="1:34" x14ac:dyDescent="0.25">
      <c r="A821" s="43" t="s">
        <v>172</v>
      </c>
      <c r="B821" s="30"/>
      <c r="C821" t="s">
        <v>168</v>
      </c>
      <c r="E821" t="s">
        <v>431</v>
      </c>
      <c r="F821" t="s">
        <v>432</v>
      </c>
      <c r="AH821" s="49"/>
    </row>
    <row r="822" spans="1:34" x14ac:dyDescent="0.25">
      <c r="A822" s="43" t="s">
        <v>172</v>
      </c>
      <c r="B822" s="30"/>
      <c r="C822" t="s">
        <v>168</v>
      </c>
      <c r="E822" t="s">
        <v>431</v>
      </c>
      <c r="F822" t="s">
        <v>432</v>
      </c>
      <c r="AH822" s="49"/>
    </row>
    <row r="823" spans="1:34" x14ac:dyDescent="0.25">
      <c r="A823" s="43" t="s">
        <v>160</v>
      </c>
      <c r="B823" s="30"/>
      <c r="C823" t="s">
        <v>161</v>
      </c>
      <c r="E823" t="s">
        <v>431</v>
      </c>
      <c r="F823" t="s">
        <v>432</v>
      </c>
      <c r="AH823" s="49"/>
    </row>
    <row r="824" spans="1:34" x14ac:dyDescent="0.25">
      <c r="A824" s="43" t="s">
        <v>172</v>
      </c>
      <c r="B824" s="30"/>
      <c r="C824" t="s">
        <v>168</v>
      </c>
      <c r="E824" t="s">
        <v>431</v>
      </c>
      <c r="F824" t="s">
        <v>432</v>
      </c>
      <c r="AH824" s="49"/>
    </row>
    <row r="825" spans="1:34" x14ac:dyDescent="0.25">
      <c r="A825" s="43" t="s">
        <v>160</v>
      </c>
      <c r="B825" s="30"/>
      <c r="C825" t="s">
        <v>161</v>
      </c>
      <c r="E825" t="s">
        <v>431</v>
      </c>
      <c r="F825" t="s">
        <v>432</v>
      </c>
      <c r="AH825" s="49"/>
    </row>
    <row r="826" spans="1:34" x14ac:dyDescent="0.25">
      <c r="A826" s="43" t="s">
        <v>160</v>
      </c>
      <c r="B826" s="30"/>
      <c r="C826" t="s">
        <v>161</v>
      </c>
      <c r="E826" t="s">
        <v>431</v>
      </c>
      <c r="F826" t="s">
        <v>432</v>
      </c>
      <c r="AH826" s="49"/>
    </row>
    <row r="827" spans="1:34" x14ac:dyDescent="0.25">
      <c r="A827" s="43" t="s">
        <v>160</v>
      </c>
      <c r="B827" s="30"/>
      <c r="C827" t="s">
        <v>161</v>
      </c>
      <c r="E827" t="s">
        <v>431</v>
      </c>
      <c r="F827" t="s">
        <v>432</v>
      </c>
      <c r="AH827" s="49"/>
    </row>
    <row r="828" spans="1:34" x14ac:dyDescent="0.25">
      <c r="A828" s="43" t="s">
        <v>160</v>
      </c>
      <c r="B828" s="30"/>
      <c r="C828" t="s">
        <v>161</v>
      </c>
      <c r="E828" t="s">
        <v>431</v>
      </c>
      <c r="F828" t="s">
        <v>432</v>
      </c>
      <c r="AH828" s="49"/>
    </row>
    <row r="829" spans="1:34" x14ac:dyDescent="0.25">
      <c r="A829" s="43" t="s">
        <v>172</v>
      </c>
      <c r="B829" s="30"/>
      <c r="C829" t="s">
        <v>168</v>
      </c>
      <c r="E829" t="s">
        <v>431</v>
      </c>
      <c r="F829" t="s">
        <v>432</v>
      </c>
      <c r="AH829" s="49"/>
    </row>
    <row r="830" spans="1:34" x14ac:dyDescent="0.25">
      <c r="A830" s="43" t="s">
        <v>172</v>
      </c>
      <c r="B830" s="30"/>
      <c r="C830" t="s">
        <v>168</v>
      </c>
      <c r="E830" t="s">
        <v>431</v>
      </c>
      <c r="F830" t="s">
        <v>432</v>
      </c>
      <c r="AH830" s="49"/>
    </row>
    <row r="831" spans="1:34" x14ac:dyDescent="0.25">
      <c r="A831" s="43" t="s">
        <v>172</v>
      </c>
      <c r="B831" s="30"/>
      <c r="C831" t="s">
        <v>168</v>
      </c>
      <c r="E831" t="s">
        <v>431</v>
      </c>
      <c r="F831" t="s">
        <v>432</v>
      </c>
      <c r="AH831" s="49"/>
    </row>
    <row r="832" spans="1:34" x14ac:dyDescent="0.25">
      <c r="A832" s="43" t="s">
        <v>160</v>
      </c>
      <c r="B832" s="30"/>
      <c r="C832" t="s">
        <v>161</v>
      </c>
      <c r="E832" t="s">
        <v>431</v>
      </c>
      <c r="F832" t="s">
        <v>432</v>
      </c>
      <c r="AH832" s="49"/>
    </row>
    <row r="833" spans="1:34" x14ac:dyDescent="0.25">
      <c r="A833" s="43" t="s">
        <v>160</v>
      </c>
      <c r="B833" s="30"/>
      <c r="C833" t="s">
        <v>161</v>
      </c>
      <c r="E833" t="s">
        <v>431</v>
      </c>
      <c r="F833" t="s">
        <v>432</v>
      </c>
      <c r="AH833" s="49"/>
    </row>
    <row r="834" spans="1:34" x14ac:dyDescent="0.25">
      <c r="A834" s="43" t="s">
        <v>172</v>
      </c>
      <c r="B834" s="30"/>
      <c r="C834" t="s">
        <v>168</v>
      </c>
      <c r="E834" t="s">
        <v>431</v>
      </c>
      <c r="F834" t="s">
        <v>432</v>
      </c>
      <c r="AH834" s="49"/>
    </row>
    <row r="835" spans="1:34" x14ac:dyDescent="0.25">
      <c r="A835" s="43" t="s">
        <v>172</v>
      </c>
      <c r="B835" s="30"/>
      <c r="C835" t="s">
        <v>168</v>
      </c>
      <c r="E835" t="s">
        <v>431</v>
      </c>
      <c r="F835" t="s">
        <v>432</v>
      </c>
      <c r="AH835" s="49"/>
    </row>
    <row r="836" spans="1:34" x14ac:dyDescent="0.25">
      <c r="A836" s="43" t="s">
        <v>160</v>
      </c>
      <c r="B836" s="30"/>
      <c r="C836" t="s">
        <v>161</v>
      </c>
      <c r="E836" t="s">
        <v>431</v>
      </c>
      <c r="F836" t="s">
        <v>432</v>
      </c>
      <c r="AH836" s="49"/>
    </row>
    <row r="837" spans="1:34" x14ac:dyDescent="0.25">
      <c r="A837" s="43" t="s">
        <v>178</v>
      </c>
      <c r="B837" s="30"/>
      <c r="C837" t="s">
        <v>178</v>
      </c>
      <c r="E837" t="s">
        <v>431</v>
      </c>
      <c r="F837" t="s">
        <v>432</v>
      </c>
      <c r="AH837" s="49"/>
    </row>
    <row r="838" spans="1:34" x14ac:dyDescent="0.25">
      <c r="A838" s="43" t="s">
        <v>160</v>
      </c>
      <c r="B838" s="30"/>
      <c r="C838" t="s">
        <v>161</v>
      </c>
      <c r="E838" t="s">
        <v>431</v>
      </c>
      <c r="F838" t="s">
        <v>432</v>
      </c>
      <c r="AH838" s="49"/>
    </row>
    <row r="839" spans="1:34" x14ac:dyDescent="0.25">
      <c r="A839" s="43" t="s">
        <v>199</v>
      </c>
      <c r="B839" s="30"/>
      <c r="C839" t="s">
        <v>161</v>
      </c>
      <c r="E839" t="s">
        <v>431</v>
      </c>
      <c r="F839" t="s">
        <v>432</v>
      </c>
      <c r="AH839" s="49"/>
    </row>
    <row r="840" spans="1:34" x14ac:dyDescent="0.25">
      <c r="A840" s="43" t="s">
        <v>176</v>
      </c>
      <c r="B840" s="30"/>
      <c r="C840" t="s">
        <v>177</v>
      </c>
      <c r="E840" t="s">
        <v>431</v>
      </c>
      <c r="F840" t="s">
        <v>432</v>
      </c>
      <c r="AH840" s="49"/>
    </row>
    <row r="841" spans="1:34" x14ac:dyDescent="0.25">
      <c r="A841" s="43" t="s">
        <v>160</v>
      </c>
      <c r="B841" s="30"/>
      <c r="C841" t="s">
        <v>161</v>
      </c>
      <c r="E841" t="s">
        <v>431</v>
      </c>
      <c r="F841" t="s">
        <v>432</v>
      </c>
      <c r="AH841" s="49"/>
    </row>
    <row r="842" spans="1:34" x14ac:dyDescent="0.25">
      <c r="A842" s="43" t="s">
        <v>160</v>
      </c>
      <c r="B842" s="30"/>
      <c r="C842" t="s">
        <v>161</v>
      </c>
      <c r="E842" t="s">
        <v>431</v>
      </c>
      <c r="F842" t="s">
        <v>432</v>
      </c>
      <c r="AH842" s="49"/>
    </row>
    <row r="843" spans="1:34" x14ac:dyDescent="0.25">
      <c r="A843" s="43" t="s">
        <v>176</v>
      </c>
      <c r="B843" s="30"/>
      <c r="C843" t="s">
        <v>177</v>
      </c>
      <c r="E843" t="s">
        <v>431</v>
      </c>
      <c r="F843" t="s">
        <v>432</v>
      </c>
      <c r="AH843" s="49"/>
    </row>
    <row r="844" spans="1:34" x14ac:dyDescent="0.25">
      <c r="A844" s="43" t="s">
        <v>176</v>
      </c>
      <c r="B844" s="30"/>
      <c r="C844" t="s">
        <v>177</v>
      </c>
      <c r="E844" t="s">
        <v>431</v>
      </c>
      <c r="F844" t="s">
        <v>432</v>
      </c>
      <c r="AH844" s="49"/>
    </row>
    <row r="845" spans="1:34" x14ac:dyDescent="0.25">
      <c r="A845" s="43" t="s">
        <v>172</v>
      </c>
      <c r="B845" s="30"/>
      <c r="C845" t="s">
        <v>168</v>
      </c>
      <c r="E845" t="s">
        <v>431</v>
      </c>
      <c r="F845" t="s">
        <v>432</v>
      </c>
      <c r="AH845" s="49"/>
    </row>
    <row r="846" spans="1:34" x14ac:dyDescent="0.25">
      <c r="A846" s="43" t="s">
        <v>172</v>
      </c>
      <c r="B846" s="30"/>
      <c r="C846" t="s">
        <v>168</v>
      </c>
      <c r="E846" t="s">
        <v>431</v>
      </c>
      <c r="F846" t="s">
        <v>432</v>
      </c>
      <c r="AH846" s="49"/>
    </row>
    <row r="847" spans="1:34" x14ac:dyDescent="0.25">
      <c r="A847" s="43" t="s">
        <v>178</v>
      </c>
      <c r="B847" s="30"/>
      <c r="C847" t="s">
        <v>178</v>
      </c>
      <c r="E847" t="s">
        <v>431</v>
      </c>
      <c r="F847" t="s">
        <v>432</v>
      </c>
      <c r="AH847" s="49"/>
    </row>
    <row r="848" spans="1:34" x14ac:dyDescent="0.25">
      <c r="A848" s="43" t="s">
        <v>172</v>
      </c>
      <c r="B848" s="30"/>
      <c r="C848" t="s">
        <v>168</v>
      </c>
      <c r="E848" t="s">
        <v>431</v>
      </c>
      <c r="F848" t="s">
        <v>432</v>
      </c>
      <c r="AH848" s="49"/>
    </row>
    <row r="849" spans="1:34" x14ac:dyDescent="0.25">
      <c r="A849" s="43" t="s">
        <v>160</v>
      </c>
      <c r="B849" s="30"/>
      <c r="C849" t="s">
        <v>161</v>
      </c>
      <c r="E849" t="s">
        <v>431</v>
      </c>
      <c r="F849" t="s">
        <v>432</v>
      </c>
      <c r="AH849" s="49"/>
    </row>
    <row r="850" spans="1:34" x14ac:dyDescent="0.25">
      <c r="A850" s="43" t="s">
        <v>196</v>
      </c>
      <c r="B850" s="30"/>
      <c r="C850" t="s">
        <v>168</v>
      </c>
      <c r="E850" t="s">
        <v>431</v>
      </c>
      <c r="F850" t="s">
        <v>432</v>
      </c>
      <c r="AH850" s="49"/>
    </row>
    <row r="851" spans="1:34" ht="15.75" thickBot="1" x14ac:dyDescent="0.3">
      <c r="A851" s="44" t="s">
        <v>176</v>
      </c>
      <c r="B851" s="38"/>
      <c r="C851" s="39" t="s">
        <v>177</v>
      </c>
      <c r="D851" s="39" t="s">
        <v>350</v>
      </c>
      <c r="E851" s="39" t="s">
        <v>431</v>
      </c>
      <c r="F851" s="39" t="s">
        <v>432</v>
      </c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50"/>
    </row>
    <row r="852" spans="1:34" ht="15.75" thickTop="1" x14ac:dyDescent="0.25">
      <c r="A852" s="40" t="s">
        <v>176</v>
      </c>
      <c r="B852" s="37"/>
      <c r="C852" s="53" t="s">
        <v>177</v>
      </c>
      <c r="D852" s="53" t="s">
        <v>349</v>
      </c>
      <c r="E852" s="53" t="s">
        <v>436</v>
      </c>
      <c r="F852" s="53" t="s">
        <v>437</v>
      </c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 t="s">
        <v>435</v>
      </c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4"/>
    </row>
    <row r="853" spans="1:34" x14ac:dyDescent="0.25">
      <c r="A853" s="43" t="s">
        <v>172</v>
      </c>
      <c r="B853" s="30"/>
      <c r="C853" t="s">
        <v>168</v>
      </c>
      <c r="E853" t="s">
        <v>436</v>
      </c>
      <c r="F853" t="s">
        <v>437</v>
      </c>
      <c r="U853" t="s">
        <v>435</v>
      </c>
      <c r="AH853" s="49"/>
    </row>
    <row r="854" spans="1:34" x14ac:dyDescent="0.25">
      <c r="A854" s="43" t="s">
        <v>172</v>
      </c>
      <c r="B854" s="30"/>
      <c r="C854" t="s">
        <v>168</v>
      </c>
      <c r="E854" t="s">
        <v>436</v>
      </c>
      <c r="F854" t="s">
        <v>437</v>
      </c>
      <c r="U854" t="s">
        <v>435</v>
      </c>
      <c r="AH854" s="49"/>
    </row>
    <row r="855" spans="1:34" x14ac:dyDescent="0.25">
      <c r="A855" s="43" t="s">
        <v>184</v>
      </c>
      <c r="B855" s="30"/>
      <c r="C855" t="s">
        <v>164</v>
      </c>
      <c r="E855" t="s">
        <v>436</v>
      </c>
      <c r="F855" t="s">
        <v>437</v>
      </c>
      <c r="U855" t="s">
        <v>435</v>
      </c>
      <c r="AH855" s="49"/>
    </row>
    <row r="856" spans="1:34" x14ac:dyDescent="0.25">
      <c r="A856" s="43" t="s">
        <v>172</v>
      </c>
      <c r="B856" s="30"/>
      <c r="C856" t="s">
        <v>168</v>
      </c>
      <c r="E856" t="s">
        <v>436</v>
      </c>
      <c r="F856" t="s">
        <v>437</v>
      </c>
      <c r="U856" t="s">
        <v>435</v>
      </c>
      <c r="AH856" s="49"/>
    </row>
    <row r="857" spans="1:34" x14ac:dyDescent="0.25">
      <c r="A857" s="43" t="s">
        <v>176</v>
      </c>
      <c r="B857" s="30"/>
      <c r="C857" t="s">
        <v>177</v>
      </c>
      <c r="E857" t="s">
        <v>436</v>
      </c>
      <c r="F857" t="s">
        <v>437</v>
      </c>
      <c r="U857" t="s">
        <v>435</v>
      </c>
      <c r="AH857" s="49"/>
    </row>
    <row r="858" spans="1:34" x14ac:dyDescent="0.25">
      <c r="A858" s="43" t="s">
        <v>176</v>
      </c>
      <c r="B858" s="30"/>
      <c r="C858" t="s">
        <v>177</v>
      </c>
      <c r="E858" t="s">
        <v>436</v>
      </c>
      <c r="F858" t="s">
        <v>437</v>
      </c>
      <c r="U858" t="s">
        <v>435</v>
      </c>
      <c r="AH858" s="49"/>
    </row>
    <row r="859" spans="1:34" x14ac:dyDescent="0.25">
      <c r="A859" s="43" t="s">
        <v>160</v>
      </c>
      <c r="B859" s="30"/>
      <c r="C859" t="s">
        <v>161</v>
      </c>
      <c r="E859" t="s">
        <v>436</v>
      </c>
      <c r="F859" t="s">
        <v>437</v>
      </c>
      <c r="U859" t="s">
        <v>435</v>
      </c>
      <c r="AH859" s="49"/>
    </row>
    <row r="860" spans="1:34" x14ac:dyDescent="0.25">
      <c r="A860" s="43" t="s">
        <v>160</v>
      </c>
      <c r="B860" s="30"/>
      <c r="C860" t="s">
        <v>161</v>
      </c>
      <c r="E860" t="s">
        <v>436</v>
      </c>
      <c r="F860" t="s">
        <v>437</v>
      </c>
      <c r="U860" t="s">
        <v>435</v>
      </c>
      <c r="AH860" s="49"/>
    </row>
    <row r="861" spans="1:34" x14ac:dyDescent="0.25">
      <c r="A861" s="43" t="s">
        <v>176</v>
      </c>
      <c r="B861" s="30"/>
      <c r="C861" t="s">
        <v>177</v>
      </c>
      <c r="E861" t="s">
        <v>436</v>
      </c>
      <c r="F861" t="s">
        <v>437</v>
      </c>
      <c r="U861" t="s">
        <v>435</v>
      </c>
      <c r="AH861" s="49"/>
    </row>
    <row r="862" spans="1:34" x14ac:dyDescent="0.25">
      <c r="A862" s="43" t="s">
        <v>176</v>
      </c>
      <c r="B862" s="30"/>
      <c r="C862" t="s">
        <v>177</v>
      </c>
      <c r="E862" t="s">
        <v>436</v>
      </c>
      <c r="F862" t="s">
        <v>437</v>
      </c>
      <c r="U862" t="s">
        <v>435</v>
      </c>
      <c r="AH862" s="49"/>
    </row>
    <row r="863" spans="1:34" x14ac:dyDescent="0.25">
      <c r="A863" s="43" t="s">
        <v>176</v>
      </c>
      <c r="B863" s="30"/>
      <c r="C863" t="s">
        <v>177</v>
      </c>
      <c r="E863" t="s">
        <v>436</v>
      </c>
      <c r="F863" t="s">
        <v>437</v>
      </c>
      <c r="U863" t="s">
        <v>435</v>
      </c>
      <c r="AH863" s="49"/>
    </row>
    <row r="864" spans="1:34" x14ac:dyDescent="0.25">
      <c r="A864" s="43" t="s">
        <v>163</v>
      </c>
      <c r="B864" s="30"/>
      <c r="C864" t="s">
        <v>164</v>
      </c>
      <c r="E864" t="s">
        <v>436</v>
      </c>
      <c r="F864" t="s">
        <v>437</v>
      </c>
      <c r="U864" t="s">
        <v>435</v>
      </c>
      <c r="AH864" s="49"/>
    </row>
    <row r="865" spans="1:34" x14ac:dyDescent="0.25">
      <c r="A865" s="43" t="s">
        <v>163</v>
      </c>
      <c r="B865" s="30"/>
      <c r="C865" t="s">
        <v>164</v>
      </c>
      <c r="E865" t="s">
        <v>436</v>
      </c>
      <c r="F865" t="s">
        <v>437</v>
      </c>
      <c r="U865" t="s">
        <v>435</v>
      </c>
      <c r="AH865" s="49"/>
    </row>
    <row r="866" spans="1:34" x14ac:dyDescent="0.25">
      <c r="A866" s="43" t="s">
        <v>172</v>
      </c>
      <c r="B866" s="30"/>
      <c r="C866" t="s">
        <v>168</v>
      </c>
      <c r="E866" t="s">
        <v>436</v>
      </c>
      <c r="F866" t="s">
        <v>437</v>
      </c>
      <c r="U866" t="s">
        <v>435</v>
      </c>
      <c r="AH866" s="49"/>
    </row>
    <row r="867" spans="1:34" x14ac:dyDescent="0.25">
      <c r="A867" s="43" t="s">
        <v>163</v>
      </c>
      <c r="B867" s="30"/>
      <c r="C867" t="s">
        <v>164</v>
      </c>
      <c r="E867" t="s">
        <v>436</v>
      </c>
      <c r="F867" t="s">
        <v>437</v>
      </c>
      <c r="U867" t="s">
        <v>435</v>
      </c>
      <c r="AH867" s="49"/>
    </row>
    <row r="868" spans="1:34" x14ac:dyDescent="0.25">
      <c r="A868" s="43" t="s">
        <v>176</v>
      </c>
      <c r="B868" s="30"/>
      <c r="C868" t="s">
        <v>177</v>
      </c>
      <c r="E868" t="s">
        <v>436</v>
      </c>
      <c r="F868" t="s">
        <v>437</v>
      </c>
      <c r="U868" t="s">
        <v>435</v>
      </c>
      <c r="AH868" s="49"/>
    </row>
    <row r="869" spans="1:34" x14ac:dyDescent="0.25">
      <c r="A869" s="43" t="s">
        <v>176</v>
      </c>
      <c r="B869" s="30"/>
      <c r="C869" t="s">
        <v>177</v>
      </c>
      <c r="E869" t="s">
        <v>436</v>
      </c>
      <c r="F869" t="s">
        <v>437</v>
      </c>
      <c r="U869" t="s">
        <v>435</v>
      </c>
      <c r="AH869" s="49"/>
    </row>
    <row r="870" spans="1:34" x14ac:dyDescent="0.25">
      <c r="A870" s="43" t="s">
        <v>176</v>
      </c>
      <c r="B870" s="30"/>
      <c r="C870" t="s">
        <v>177</v>
      </c>
      <c r="E870" t="s">
        <v>436</v>
      </c>
      <c r="F870" t="s">
        <v>437</v>
      </c>
      <c r="U870" t="s">
        <v>435</v>
      </c>
      <c r="AH870" s="49"/>
    </row>
    <row r="871" spans="1:34" x14ac:dyDescent="0.25">
      <c r="A871" s="43" t="s">
        <v>163</v>
      </c>
      <c r="B871" s="30"/>
      <c r="C871" t="s">
        <v>164</v>
      </c>
      <c r="E871" t="s">
        <v>436</v>
      </c>
      <c r="F871" t="s">
        <v>437</v>
      </c>
      <c r="U871" t="s">
        <v>435</v>
      </c>
      <c r="AH871" s="49"/>
    </row>
    <row r="872" spans="1:34" x14ac:dyDescent="0.25">
      <c r="A872" s="43" t="s">
        <v>176</v>
      </c>
      <c r="B872" s="30"/>
      <c r="C872" t="s">
        <v>177</v>
      </c>
      <c r="E872" t="s">
        <v>436</v>
      </c>
      <c r="F872" t="s">
        <v>437</v>
      </c>
      <c r="U872" t="s">
        <v>435</v>
      </c>
      <c r="AH872" s="49"/>
    </row>
    <row r="873" spans="1:34" x14ac:dyDescent="0.25">
      <c r="A873" s="43" t="s">
        <v>163</v>
      </c>
      <c r="B873" s="30"/>
      <c r="C873" t="s">
        <v>164</v>
      </c>
      <c r="E873" t="s">
        <v>436</v>
      </c>
      <c r="F873" t="s">
        <v>437</v>
      </c>
      <c r="U873" t="s">
        <v>435</v>
      </c>
      <c r="AH873" s="49"/>
    </row>
    <row r="874" spans="1:34" x14ac:dyDescent="0.25">
      <c r="A874" s="43" t="s">
        <v>176</v>
      </c>
      <c r="B874" s="30"/>
      <c r="C874" t="s">
        <v>177</v>
      </c>
      <c r="E874" t="s">
        <v>436</v>
      </c>
      <c r="F874" t="s">
        <v>437</v>
      </c>
      <c r="U874" t="s">
        <v>435</v>
      </c>
      <c r="AH874" s="49"/>
    </row>
    <row r="875" spans="1:34" x14ac:dyDescent="0.25">
      <c r="A875" s="43" t="s">
        <v>163</v>
      </c>
      <c r="B875" s="30"/>
      <c r="C875" t="s">
        <v>164</v>
      </c>
      <c r="E875" t="s">
        <v>436</v>
      </c>
      <c r="F875" t="s">
        <v>437</v>
      </c>
      <c r="U875" t="s">
        <v>435</v>
      </c>
      <c r="AH875" s="49"/>
    </row>
    <row r="876" spans="1:34" x14ac:dyDescent="0.25">
      <c r="A876" s="43" t="s">
        <v>163</v>
      </c>
      <c r="B876" s="30"/>
      <c r="C876" t="s">
        <v>164</v>
      </c>
      <c r="E876" t="s">
        <v>436</v>
      </c>
      <c r="F876" t="s">
        <v>437</v>
      </c>
      <c r="U876" t="s">
        <v>435</v>
      </c>
      <c r="AH876" s="49"/>
    </row>
    <row r="877" spans="1:34" x14ac:dyDescent="0.25">
      <c r="A877" s="43" t="s">
        <v>176</v>
      </c>
      <c r="B877" s="30"/>
      <c r="C877" t="s">
        <v>177</v>
      </c>
      <c r="E877" t="s">
        <v>436</v>
      </c>
      <c r="F877" t="s">
        <v>437</v>
      </c>
      <c r="U877" t="s">
        <v>435</v>
      </c>
      <c r="AH877" s="49"/>
    </row>
    <row r="878" spans="1:34" x14ac:dyDescent="0.25">
      <c r="A878" s="43" t="s">
        <v>176</v>
      </c>
      <c r="B878" s="30"/>
      <c r="C878" t="s">
        <v>177</v>
      </c>
      <c r="E878" t="s">
        <v>436</v>
      </c>
      <c r="F878" t="s">
        <v>437</v>
      </c>
      <c r="U878" t="s">
        <v>435</v>
      </c>
      <c r="AH878" s="49"/>
    </row>
    <row r="879" spans="1:34" x14ac:dyDescent="0.25">
      <c r="A879" s="43" t="s">
        <v>163</v>
      </c>
      <c r="B879" s="30"/>
      <c r="C879" t="s">
        <v>164</v>
      </c>
      <c r="E879" t="s">
        <v>436</v>
      </c>
      <c r="F879" t="s">
        <v>437</v>
      </c>
      <c r="U879" t="s">
        <v>435</v>
      </c>
      <c r="AH879" s="49"/>
    </row>
    <row r="880" spans="1:34" x14ac:dyDescent="0.25">
      <c r="A880" s="43" t="s">
        <v>172</v>
      </c>
      <c r="B880" s="30"/>
      <c r="C880" t="s">
        <v>168</v>
      </c>
      <c r="E880" t="s">
        <v>436</v>
      </c>
      <c r="F880" t="s">
        <v>437</v>
      </c>
      <c r="U880" t="s">
        <v>435</v>
      </c>
      <c r="AH880" s="49"/>
    </row>
    <row r="881" spans="1:34" x14ac:dyDescent="0.25">
      <c r="A881" s="43" t="s">
        <v>172</v>
      </c>
      <c r="B881" s="30"/>
      <c r="C881" t="s">
        <v>168</v>
      </c>
      <c r="E881" t="s">
        <v>436</v>
      </c>
      <c r="F881" t="s">
        <v>437</v>
      </c>
      <c r="U881" t="s">
        <v>435</v>
      </c>
      <c r="AH881" s="49"/>
    </row>
    <row r="882" spans="1:34" x14ac:dyDescent="0.25">
      <c r="A882" s="43" t="s">
        <v>172</v>
      </c>
      <c r="B882" s="30"/>
      <c r="C882" t="s">
        <v>168</v>
      </c>
      <c r="E882" t="s">
        <v>436</v>
      </c>
      <c r="F882" t="s">
        <v>437</v>
      </c>
      <c r="U882" t="s">
        <v>435</v>
      </c>
      <c r="AH882" s="49"/>
    </row>
    <row r="883" spans="1:34" x14ac:dyDescent="0.25">
      <c r="A883" s="43" t="s">
        <v>172</v>
      </c>
      <c r="B883" s="30"/>
      <c r="C883" t="s">
        <v>168</v>
      </c>
      <c r="E883" t="s">
        <v>436</v>
      </c>
      <c r="F883" t="s">
        <v>437</v>
      </c>
      <c r="U883" t="s">
        <v>435</v>
      </c>
      <c r="AH883" s="49"/>
    </row>
    <row r="884" spans="1:34" x14ac:dyDescent="0.25">
      <c r="A884" s="43" t="s">
        <v>172</v>
      </c>
      <c r="B884" s="30"/>
      <c r="C884" t="s">
        <v>168</v>
      </c>
      <c r="E884" t="s">
        <v>436</v>
      </c>
      <c r="F884" t="s">
        <v>437</v>
      </c>
      <c r="U884" t="s">
        <v>435</v>
      </c>
      <c r="AH884" s="49"/>
    </row>
    <row r="885" spans="1:34" x14ac:dyDescent="0.25">
      <c r="A885" s="43" t="s">
        <v>172</v>
      </c>
      <c r="B885" s="30"/>
      <c r="C885" t="s">
        <v>168</v>
      </c>
      <c r="E885" t="s">
        <v>436</v>
      </c>
      <c r="F885" t="s">
        <v>437</v>
      </c>
      <c r="U885" t="s">
        <v>435</v>
      </c>
      <c r="AH885" s="49"/>
    </row>
    <row r="886" spans="1:34" x14ac:dyDescent="0.25">
      <c r="A886" s="43" t="s">
        <v>163</v>
      </c>
      <c r="B886" s="30"/>
      <c r="C886" t="s">
        <v>164</v>
      </c>
      <c r="E886" t="s">
        <v>436</v>
      </c>
      <c r="F886" t="s">
        <v>437</v>
      </c>
      <c r="U886" t="s">
        <v>435</v>
      </c>
      <c r="AH886" s="49"/>
    </row>
    <row r="887" spans="1:34" x14ac:dyDescent="0.25">
      <c r="A887" s="43" t="s">
        <v>163</v>
      </c>
      <c r="B887" s="30"/>
      <c r="C887" t="s">
        <v>164</v>
      </c>
      <c r="E887" t="s">
        <v>436</v>
      </c>
      <c r="F887" t="s">
        <v>437</v>
      </c>
      <c r="U887" t="s">
        <v>435</v>
      </c>
      <c r="AH887" s="49"/>
    </row>
    <row r="888" spans="1:34" x14ac:dyDescent="0.25">
      <c r="A888" s="43" t="s">
        <v>176</v>
      </c>
      <c r="B888" s="30"/>
      <c r="C888" t="s">
        <v>177</v>
      </c>
      <c r="E888" t="s">
        <v>436</v>
      </c>
      <c r="F888" t="s">
        <v>437</v>
      </c>
      <c r="U888" t="s">
        <v>435</v>
      </c>
      <c r="AH888" s="49"/>
    </row>
    <row r="889" spans="1:34" x14ac:dyDescent="0.25">
      <c r="A889" s="43" t="s">
        <v>163</v>
      </c>
      <c r="B889" s="30"/>
      <c r="C889" t="s">
        <v>164</v>
      </c>
      <c r="E889" t="s">
        <v>436</v>
      </c>
      <c r="F889" t="s">
        <v>437</v>
      </c>
      <c r="U889" t="s">
        <v>435</v>
      </c>
      <c r="AH889" s="49"/>
    </row>
    <row r="890" spans="1:34" x14ac:dyDescent="0.25">
      <c r="A890" s="43" t="s">
        <v>172</v>
      </c>
      <c r="B890" s="30"/>
      <c r="C890" t="s">
        <v>168</v>
      </c>
      <c r="E890" t="s">
        <v>436</v>
      </c>
      <c r="F890" t="s">
        <v>437</v>
      </c>
      <c r="U890" t="s">
        <v>435</v>
      </c>
      <c r="AH890" s="49"/>
    </row>
    <row r="891" spans="1:34" x14ac:dyDescent="0.25">
      <c r="A891" s="43" t="s">
        <v>176</v>
      </c>
      <c r="B891" s="30"/>
      <c r="C891" t="s">
        <v>177</v>
      </c>
      <c r="E891" t="s">
        <v>436</v>
      </c>
      <c r="F891" t="s">
        <v>437</v>
      </c>
      <c r="U891" t="s">
        <v>435</v>
      </c>
      <c r="AH891" s="49"/>
    </row>
    <row r="892" spans="1:34" x14ac:dyDescent="0.25">
      <c r="A892" s="43" t="s">
        <v>160</v>
      </c>
      <c r="B892" s="30"/>
      <c r="C892" t="s">
        <v>161</v>
      </c>
      <c r="E892" t="s">
        <v>436</v>
      </c>
      <c r="F892" t="s">
        <v>437</v>
      </c>
      <c r="U892" t="s">
        <v>435</v>
      </c>
      <c r="AH892" s="49"/>
    </row>
    <row r="893" spans="1:34" x14ac:dyDescent="0.25">
      <c r="A893" s="43" t="s">
        <v>172</v>
      </c>
      <c r="B893" s="30"/>
      <c r="C893" t="s">
        <v>168</v>
      </c>
      <c r="E893" t="s">
        <v>436</v>
      </c>
      <c r="F893" t="s">
        <v>437</v>
      </c>
      <c r="U893" t="s">
        <v>435</v>
      </c>
      <c r="AH893" s="49"/>
    </row>
    <row r="894" spans="1:34" x14ac:dyDescent="0.25">
      <c r="A894" s="43" t="s">
        <v>176</v>
      </c>
      <c r="B894" s="30"/>
      <c r="C894" t="s">
        <v>177</v>
      </c>
      <c r="E894" t="s">
        <v>436</v>
      </c>
      <c r="F894" t="s">
        <v>437</v>
      </c>
      <c r="U894" t="s">
        <v>435</v>
      </c>
      <c r="AH894" s="49"/>
    </row>
    <row r="895" spans="1:34" x14ac:dyDescent="0.25">
      <c r="A895" s="43" t="s">
        <v>163</v>
      </c>
      <c r="B895" s="30"/>
      <c r="C895" t="s">
        <v>164</v>
      </c>
      <c r="E895" t="s">
        <v>436</v>
      </c>
      <c r="F895" t="s">
        <v>437</v>
      </c>
      <c r="U895" t="s">
        <v>435</v>
      </c>
      <c r="AH895" s="49"/>
    </row>
    <row r="896" spans="1:34" x14ac:dyDescent="0.25">
      <c r="A896" s="43" t="s">
        <v>163</v>
      </c>
      <c r="B896" s="30"/>
      <c r="C896" t="s">
        <v>164</v>
      </c>
      <c r="E896" t="s">
        <v>436</v>
      </c>
      <c r="F896" t="s">
        <v>437</v>
      </c>
      <c r="U896" t="s">
        <v>435</v>
      </c>
      <c r="AH896" s="49"/>
    </row>
    <row r="897" spans="1:34" x14ac:dyDescent="0.25">
      <c r="A897" s="43" t="s">
        <v>172</v>
      </c>
      <c r="B897" s="30"/>
      <c r="C897" t="s">
        <v>168</v>
      </c>
      <c r="E897" t="s">
        <v>436</v>
      </c>
      <c r="F897" t="s">
        <v>437</v>
      </c>
      <c r="U897" t="s">
        <v>435</v>
      </c>
      <c r="AH897" s="49"/>
    </row>
    <row r="898" spans="1:34" x14ac:dyDescent="0.25">
      <c r="A898" s="43" t="s">
        <v>160</v>
      </c>
      <c r="B898" s="30"/>
      <c r="C898" t="s">
        <v>161</v>
      </c>
      <c r="E898" t="s">
        <v>436</v>
      </c>
      <c r="F898" t="s">
        <v>437</v>
      </c>
      <c r="U898" t="s">
        <v>435</v>
      </c>
      <c r="AH898" s="49"/>
    </row>
    <row r="899" spans="1:34" x14ac:dyDescent="0.25">
      <c r="A899" s="43" t="s">
        <v>172</v>
      </c>
      <c r="B899" s="30"/>
      <c r="C899" t="s">
        <v>168</v>
      </c>
      <c r="E899" t="s">
        <v>436</v>
      </c>
      <c r="F899" t="s">
        <v>437</v>
      </c>
      <c r="U899" t="s">
        <v>435</v>
      </c>
      <c r="AH899" s="49"/>
    </row>
    <row r="900" spans="1:34" x14ac:dyDescent="0.25">
      <c r="A900" s="43" t="s">
        <v>160</v>
      </c>
      <c r="B900" s="30"/>
      <c r="C900" t="s">
        <v>161</v>
      </c>
      <c r="E900" t="s">
        <v>436</v>
      </c>
      <c r="F900" t="s">
        <v>437</v>
      </c>
      <c r="U900" t="s">
        <v>435</v>
      </c>
      <c r="AH900" s="49"/>
    </row>
    <row r="901" spans="1:34" ht="15.75" thickBot="1" x14ac:dyDescent="0.3">
      <c r="A901" s="44" t="s">
        <v>163</v>
      </c>
      <c r="B901" s="38"/>
      <c r="C901" s="39" t="s">
        <v>164</v>
      </c>
      <c r="D901" s="39" t="s">
        <v>350</v>
      </c>
      <c r="E901" s="39" t="s">
        <v>436</v>
      </c>
      <c r="F901" s="39" t="s">
        <v>437</v>
      </c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 t="s">
        <v>435</v>
      </c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50"/>
    </row>
    <row r="902" spans="1:34" ht="15.75" thickTop="1" x14ac:dyDescent="0.25">
      <c r="A902" s="40" t="s">
        <v>163</v>
      </c>
      <c r="B902" s="37"/>
      <c r="C902" s="53" t="s">
        <v>164</v>
      </c>
      <c r="D902" s="53" t="s">
        <v>349</v>
      </c>
      <c r="E902" s="53" t="s">
        <v>439</v>
      </c>
      <c r="F902" s="53" t="s">
        <v>440</v>
      </c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 t="s">
        <v>438</v>
      </c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4"/>
    </row>
    <row r="903" spans="1:34" x14ac:dyDescent="0.25">
      <c r="A903" s="43" t="s">
        <v>169</v>
      </c>
      <c r="B903" s="30"/>
      <c r="C903" t="s">
        <v>166</v>
      </c>
      <c r="E903" t="s">
        <v>439</v>
      </c>
      <c r="F903" t="s">
        <v>440</v>
      </c>
      <c r="U903" t="s">
        <v>438</v>
      </c>
      <c r="AH903" s="49"/>
    </row>
    <row r="904" spans="1:34" x14ac:dyDescent="0.25">
      <c r="A904" s="43" t="s">
        <v>176</v>
      </c>
      <c r="B904" s="30"/>
      <c r="C904" t="s">
        <v>177</v>
      </c>
      <c r="E904" t="s">
        <v>439</v>
      </c>
      <c r="F904" t="s">
        <v>440</v>
      </c>
      <c r="U904" t="s">
        <v>438</v>
      </c>
      <c r="AH904" s="49"/>
    </row>
    <row r="905" spans="1:34" x14ac:dyDescent="0.25">
      <c r="A905" s="43" t="s">
        <v>160</v>
      </c>
      <c r="B905" s="30"/>
      <c r="C905" t="s">
        <v>161</v>
      </c>
      <c r="E905" t="s">
        <v>439</v>
      </c>
      <c r="F905" t="s">
        <v>440</v>
      </c>
      <c r="U905" t="s">
        <v>438</v>
      </c>
      <c r="AH905" s="49"/>
    </row>
    <row r="906" spans="1:34" x14ac:dyDescent="0.25">
      <c r="A906" s="43" t="s">
        <v>196</v>
      </c>
      <c r="B906" s="30"/>
      <c r="C906" t="s">
        <v>168</v>
      </c>
      <c r="E906" t="s">
        <v>439</v>
      </c>
      <c r="F906" t="s">
        <v>440</v>
      </c>
      <c r="U906" t="s">
        <v>438</v>
      </c>
      <c r="AH906" s="49"/>
    </row>
    <row r="907" spans="1:34" x14ac:dyDescent="0.25">
      <c r="A907" s="43" t="s">
        <v>176</v>
      </c>
      <c r="B907" s="30"/>
      <c r="C907" t="s">
        <v>177</v>
      </c>
      <c r="E907" t="s">
        <v>439</v>
      </c>
      <c r="F907" t="s">
        <v>440</v>
      </c>
      <c r="U907" t="s">
        <v>438</v>
      </c>
      <c r="AH907" s="49"/>
    </row>
    <row r="908" spans="1:34" x14ac:dyDescent="0.25">
      <c r="A908" s="43" t="s">
        <v>196</v>
      </c>
      <c r="B908" s="30"/>
      <c r="C908" t="s">
        <v>168</v>
      </c>
      <c r="E908" t="s">
        <v>439</v>
      </c>
      <c r="F908" t="s">
        <v>440</v>
      </c>
      <c r="U908" t="s">
        <v>438</v>
      </c>
      <c r="AH908" s="49"/>
    </row>
    <row r="909" spans="1:34" x14ac:dyDescent="0.25">
      <c r="A909" s="43" t="s">
        <v>172</v>
      </c>
      <c r="B909" s="30"/>
      <c r="C909" t="s">
        <v>168</v>
      </c>
      <c r="E909" t="s">
        <v>439</v>
      </c>
      <c r="F909" t="s">
        <v>440</v>
      </c>
      <c r="U909" t="s">
        <v>438</v>
      </c>
      <c r="AH909" s="49"/>
    </row>
    <row r="910" spans="1:34" x14ac:dyDescent="0.25">
      <c r="A910" s="43" t="s">
        <v>167</v>
      </c>
      <c r="B910" s="30"/>
      <c r="C910" t="s">
        <v>168</v>
      </c>
      <c r="E910" t="s">
        <v>439</v>
      </c>
      <c r="F910" t="s">
        <v>440</v>
      </c>
      <c r="U910" t="s">
        <v>438</v>
      </c>
      <c r="AH910" s="49"/>
    </row>
    <row r="911" spans="1:34" x14ac:dyDescent="0.25">
      <c r="A911" s="43" t="s">
        <v>160</v>
      </c>
      <c r="B911" s="30"/>
      <c r="C911" t="s">
        <v>161</v>
      </c>
      <c r="E911" t="s">
        <v>439</v>
      </c>
      <c r="F911" t="s">
        <v>440</v>
      </c>
      <c r="U911" t="s">
        <v>438</v>
      </c>
      <c r="AH911" s="49"/>
    </row>
    <row r="912" spans="1:34" x14ac:dyDescent="0.25">
      <c r="A912" s="43" t="s">
        <v>160</v>
      </c>
      <c r="B912" s="30"/>
      <c r="C912" t="s">
        <v>161</v>
      </c>
      <c r="E912" t="s">
        <v>439</v>
      </c>
      <c r="F912" t="s">
        <v>440</v>
      </c>
      <c r="U912" t="s">
        <v>438</v>
      </c>
      <c r="AH912" s="49"/>
    </row>
    <row r="913" spans="1:34" x14ac:dyDescent="0.25">
      <c r="A913" s="43" t="s">
        <v>163</v>
      </c>
      <c r="B913" s="30"/>
      <c r="C913" t="s">
        <v>164</v>
      </c>
      <c r="E913" t="s">
        <v>439</v>
      </c>
      <c r="F913" t="s">
        <v>440</v>
      </c>
      <c r="U913" t="s">
        <v>438</v>
      </c>
      <c r="AH913" s="49"/>
    </row>
    <row r="914" spans="1:34" x14ac:dyDescent="0.25">
      <c r="A914" s="43" t="s">
        <v>175</v>
      </c>
      <c r="B914" s="30"/>
      <c r="C914" t="s">
        <v>164</v>
      </c>
      <c r="E914" t="s">
        <v>439</v>
      </c>
      <c r="F914" t="s">
        <v>440</v>
      </c>
      <c r="U914" t="s">
        <v>438</v>
      </c>
      <c r="AH914" s="49"/>
    </row>
    <row r="915" spans="1:34" x14ac:dyDescent="0.25">
      <c r="A915" s="43" t="s">
        <v>176</v>
      </c>
      <c r="B915" s="30"/>
      <c r="C915" t="s">
        <v>177</v>
      </c>
      <c r="E915" t="s">
        <v>439</v>
      </c>
      <c r="F915" t="s">
        <v>440</v>
      </c>
      <c r="U915" t="s">
        <v>438</v>
      </c>
      <c r="AH915" s="49"/>
    </row>
    <row r="916" spans="1:34" x14ac:dyDescent="0.25">
      <c r="A916" s="43" t="s">
        <v>163</v>
      </c>
      <c r="B916" s="30"/>
      <c r="C916" t="s">
        <v>164</v>
      </c>
      <c r="E916" t="s">
        <v>439</v>
      </c>
      <c r="F916" t="s">
        <v>440</v>
      </c>
      <c r="U916" t="s">
        <v>438</v>
      </c>
      <c r="AH916" s="49"/>
    </row>
    <row r="917" spans="1:34" x14ac:dyDescent="0.25">
      <c r="A917" s="43" t="s">
        <v>163</v>
      </c>
      <c r="B917" s="30"/>
      <c r="C917" t="s">
        <v>164</v>
      </c>
      <c r="E917" t="s">
        <v>439</v>
      </c>
      <c r="F917" t="s">
        <v>440</v>
      </c>
      <c r="U917" t="s">
        <v>438</v>
      </c>
      <c r="AH917" s="49"/>
    </row>
    <row r="918" spans="1:34" x14ac:dyDescent="0.25">
      <c r="A918" s="43" t="s">
        <v>176</v>
      </c>
      <c r="B918" s="30"/>
      <c r="C918" t="s">
        <v>177</v>
      </c>
      <c r="E918" t="s">
        <v>439</v>
      </c>
      <c r="F918" t="s">
        <v>440</v>
      </c>
      <c r="U918" t="s">
        <v>438</v>
      </c>
      <c r="AH918" s="49"/>
    </row>
    <row r="919" spans="1:34" x14ac:dyDescent="0.25">
      <c r="A919" s="43" t="s">
        <v>163</v>
      </c>
      <c r="B919" s="30"/>
      <c r="C919" t="s">
        <v>164</v>
      </c>
      <c r="E919" t="s">
        <v>439</v>
      </c>
      <c r="F919" t="s">
        <v>440</v>
      </c>
      <c r="U919" t="s">
        <v>438</v>
      </c>
      <c r="AH919" s="49"/>
    </row>
    <row r="920" spans="1:34" x14ac:dyDescent="0.25">
      <c r="A920" s="43" t="s">
        <v>163</v>
      </c>
      <c r="B920" s="30"/>
      <c r="C920" t="s">
        <v>164</v>
      </c>
      <c r="E920" t="s">
        <v>439</v>
      </c>
      <c r="F920" t="s">
        <v>440</v>
      </c>
      <c r="U920" t="s">
        <v>438</v>
      </c>
      <c r="AH920" s="49"/>
    </row>
    <row r="921" spans="1:34" x14ac:dyDescent="0.25">
      <c r="A921" s="43" t="s">
        <v>163</v>
      </c>
      <c r="B921" s="30"/>
      <c r="C921" t="s">
        <v>164</v>
      </c>
      <c r="E921" t="s">
        <v>439</v>
      </c>
      <c r="F921" t="s">
        <v>440</v>
      </c>
      <c r="U921" t="s">
        <v>438</v>
      </c>
      <c r="AH921" s="49"/>
    </row>
    <row r="922" spans="1:34" x14ac:dyDescent="0.25">
      <c r="A922" s="43" t="s">
        <v>163</v>
      </c>
      <c r="B922" s="30"/>
      <c r="C922" t="s">
        <v>164</v>
      </c>
      <c r="E922" t="s">
        <v>439</v>
      </c>
      <c r="F922" t="s">
        <v>440</v>
      </c>
      <c r="U922" t="s">
        <v>438</v>
      </c>
      <c r="AH922" s="49"/>
    </row>
    <row r="923" spans="1:34" x14ac:dyDescent="0.25">
      <c r="A923" s="43" t="s">
        <v>176</v>
      </c>
      <c r="B923" s="30"/>
      <c r="C923" t="s">
        <v>177</v>
      </c>
      <c r="E923" t="s">
        <v>439</v>
      </c>
      <c r="F923" t="s">
        <v>440</v>
      </c>
      <c r="U923" t="s">
        <v>438</v>
      </c>
      <c r="AH923" s="49"/>
    </row>
    <row r="924" spans="1:34" x14ac:dyDescent="0.25">
      <c r="A924" s="43" t="s">
        <v>163</v>
      </c>
      <c r="B924" s="30"/>
      <c r="C924" t="s">
        <v>164</v>
      </c>
      <c r="E924" t="s">
        <v>439</v>
      </c>
      <c r="F924" t="s">
        <v>440</v>
      </c>
      <c r="U924" t="s">
        <v>438</v>
      </c>
      <c r="AH924" s="49"/>
    </row>
    <row r="925" spans="1:34" x14ac:dyDescent="0.25">
      <c r="A925" s="43" t="s">
        <v>163</v>
      </c>
      <c r="B925" s="30"/>
      <c r="C925" t="s">
        <v>164</v>
      </c>
      <c r="E925" t="s">
        <v>439</v>
      </c>
      <c r="F925" t="s">
        <v>440</v>
      </c>
      <c r="U925" t="s">
        <v>438</v>
      </c>
      <c r="AH925" s="49"/>
    </row>
    <row r="926" spans="1:34" x14ac:dyDescent="0.25">
      <c r="A926" s="43" t="s">
        <v>163</v>
      </c>
      <c r="B926" s="30"/>
      <c r="C926" t="s">
        <v>164</v>
      </c>
      <c r="E926" t="s">
        <v>439</v>
      </c>
      <c r="F926" t="s">
        <v>440</v>
      </c>
      <c r="U926" t="s">
        <v>438</v>
      </c>
      <c r="AH926" s="49"/>
    </row>
    <row r="927" spans="1:34" x14ac:dyDescent="0.25">
      <c r="A927" s="43" t="s">
        <v>163</v>
      </c>
      <c r="B927" s="30"/>
      <c r="C927" t="s">
        <v>164</v>
      </c>
      <c r="E927" t="s">
        <v>439</v>
      </c>
      <c r="F927" t="s">
        <v>440</v>
      </c>
      <c r="U927" t="s">
        <v>438</v>
      </c>
      <c r="AH927" s="49"/>
    </row>
    <row r="928" spans="1:34" x14ac:dyDescent="0.25">
      <c r="A928" s="43" t="s">
        <v>163</v>
      </c>
      <c r="B928" s="30"/>
      <c r="C928" t="s">
        <v>164</v>
      </c>
      <c r="E928" t="s">
        <v>439</v>
      </c>
      <c r="F928" t="s">
        <v>440</v>
      </c>
      <c r="U928" t="s">
        <v>438</v>
      </c>
      <c r="AH928" s="49"/>
    </row>
    <row r="929" spans="1:34" x14ac:dyDescent="0.25">
      <c r="A929" s="43" t="s">
        <v>163</v>
      </c>
      <c r="B929" s="30"/>
      <c r="C929" t="s">
        <v>164</v>
      </c>
      <c r="E929" t="s">
        <v>439</v>
      </c>
      <c r="F929" t="s">
        <v>440</v>
      </c>
      <c r="U929" t="s">
        <v>438</v>
      </c>
      <c r="AH929" s="49"/>
    </row>
    <row r="930" spans="1:34" x14ac:dyDescent="0.25">
      <c r="A930" s="43" t="s">
        <v>163</v>
      </c>
      <c r="B930" s="30"/>
      <c r="C930" t="s">
        <v>164</v>
      </c>
      <c r="E930" t="s">
        <v>439</v>
      </c>
      <c r="F930" t="s">
        <v>440</v>
      </c>
      <c r="U930" t="s">
        <v>438</v>
      </c>
      <c r="AH930" s="49"/>
    </row>
    <row r="931" spans="1:34" x14ac:dyDescent="0.25">
      <c r="A931" s="43" t="s">
        <v>176</v>
      </c>
      <c r="B931" s="30"/>
      <c r="C931" t="s">
        <v>177</v>
      </c>
      <c r="E931" t="s">
        <v>439</v>
      </c>
      <c r="F931" t="s">
        <v>440</v>
      </c>
      <c r="U931" t="s">
        <v>438</v>
      </c>
      <c r="AH931" s="49"/>
    </row>
    <row r="932" spans="1:34" x14ac:dyDescent="0.25">
      <c r="A932" s="43" t="s">
        <v>163</v>
      </c>
      <c r="B932" s="30"/>
      <c r="C932" t="s">
        <v>164</v>
      </c>
      <c r="E932" t="s">
        <v>439</v>
      </c>
      <c r="F932" t="s">
        <v>440</v>
      </c>
      <c r="U932" t="s">
        <v>438</v>
      </c>
      <c r="AH932" s="49"/>
    </row>
    <row r="933" spans="1:34" x14ac:dyDescent="0.25">
      <c r="A933" s="43" t="s">
        <v>163</v>
      </c>
      <c r="B933" s="30"/>
      <c r="C933" t="s">
        <v>164</v>
      </c>
      <c r="E933" t="s">
        <v>439</v>
      </c>
      <c r="F933" t="s">
        <v>440</v>
      </c>
      <c r="U933" t="s">
        <v>438</v>
      </c>
      <c r="AH933" s="49"/>
    </row>
    <row r="934" spans="1:34" x14ac:dyDescent="0.25">
      <c r="A934" s="43" t="s">
        <v>176</v>
      </c>
      <c r="B934" s="30"/>
      <c r="C934" t="s">
        <v>177</v>
      </c>
      <c r="E934" t="s">
        <v>439</v>
      </c>
      <c r="F934" t="s">
        <v>440</v>
      </c>
      <c r="U934" t="s">
        <v>438</v>
      </c>
      <c r="AH934" s="49"/>
    </row>
    <row r="935" spans="1:34" x14ac:dyDescent="0.25">
      <c r="A935" s="43" t="s">
        <v>163</v>
      </c>
      <c r="B935" s="30"/>
      <c r="C935" t="s">
        <v>164</v>
      </c>
      <c r="E935" t="s">
        <v>439</v>
      </c>
      <c r="F935" t="s">
        <v>440</v>
      </c>
      <c r="U935" t="s">
        <v>438</v>
      </c>
      <c r="AH935" s="49"/>
    </row>
    <row r="936" spans="1:34" x14ac:dyDescent="0.25">
      <c r="A936" s="43" t="s">
        <v>176</v>
      </c>
      <c r="B936" s="30"/>
      <c r="C936" t="s">
        <v>177</v>
      </c>
      <c r="E936" t="s">
        <v>439</v>
      </c>
      <c r="F936" t="s">
        <v>440</v>
      </c>
      <c r="U936" t="s">
        <v>438</v>
      </c>
      <c r="AH936" s="49"/>
    </row>
    <row r="937" spans="1:34" x14ac:dyDescent="0.25">
      <c r="A937" s="43" t="s">
        <v>176</v>
      </c>
      <c r="B937" s="30"/>
      <c r="C937" t="s">
        <v>177</v>
      </c>
      <c r="E937" t="s">
        <v>439</v>
      </c>
      <c r="F937" t="s">
        <v>440</v>
      </c>
      <c r="U937" t="s">
        <v>438</v>
      </c>
      <c r="AH937" s="49"/>
    </row>
    <row r="938" spans="1:34" x14ac:dyDescent="0.25">
      <c r="A938" s="43" t="s">
        <v>176</v>
      </c>
      <c r="B938" s="30"/>
      <c r="C938" t="s">
        <v>177</v>
      </c>
      <c r="E938" t="s">
        <v>439</v>
      </c>
      <c r="F938" t="s">
        <v>440</v>
      </c>
      <c r="U938" t="s">
        <v>438</v>
      </c>
      <c r="AH938" s="49"/>
    </row>
    <row r="939" spans="1:34" x14ac:dyDescent="0.25">
      <c r="A939" s="43" t="s">
        <v>176</v>
      </c>
      <c r="B939" s="30"/>
      <c r="C939" t="s">
        <v>177</v>
      </c>
      <c r="E939" t="s">
        <v>439</v>
      </c>
      <c r="F939" t="s">
        <v>440</v>
      </c>
      <c r="U939" t="s">
        <v>438</v>
      </c>
      <c r="AH939" s="49"/>
    </row>
    <row r="940" spans="1:34" x14ac:dyDescent="0.25">
      <c r="A940" s="43" t="s">
        <v>160</v>
      </c>
      <c r="B940" s="30"/>
      <c r="C940" t="s">
        <v>161</v>
      </c>
      <c r="E940" t="s">
        <v>439</v>
      </c>
      <c r="F940" t="s">
        <v>440</v>
      </c>
      <c r="U940" t="s">
        <v>438</v>
      </c>
      <c r="AH940" s="49"/>
    </row>
    <row r="941" spans="1:34" x14ac:dyDescent="0.25">
      <c r="A941" s="43" t="s">
        <v>163</v>
      </c>
      <c r="B941" s="30"/>
      <c r="C941" t="s">
        <v>164</v>
      </c>
      <c r="E941" t="s">
        <v>439</v>
      </c>
      <c r="F941" t="s">
        <v>440</v>
      </c>
      <c r="U941" t="s">
        <v>438</v>
      </c>
      <c r="AH941" s="49"/>
    </row>
    <row r="942" spans="1:34" x14ac:dyDescent="0.25">
      <c r="A942" s="43" t="s">
        <v>163</v>
      </c>
      <c r="B942" s="30"/>
      <c r="C942" t="s">
        <v>164</v>
      </c>
      <c r="E942" t="s">
        <v>439</v>
      </c>
      <c r="F942" t="s">
        <v>440</v>
      </c>
      <c r="U942" t="s">
        <v>438</v>
      </c>
      <c r="AH942" s="49"/>
    </row>
    <row r="943" spans="1:34" x14ac:dyDescent="0.25">
      <c r="A943" s="43" t="s">
        <v>163</v>
      </c>
      <c r="B943" s="30"/>
      <c r="C943" t="s">
        <v>164</v>
      </c>
      <c r="E943" t="s">
        <v>439</v>
      </c>
      <c r="F943" t="s">
        <v>440</v>
      </c>
      <c r="U943" t="s">
        <v>438</v>
      </c>
      <c r="AH943" s="49"/>
    </row>
    <row r="944" spans="1:34" x14ac:dyDescent="0.25">
      <c r="A944" s="43" t="s">
        <v>176</v>
      </c>
      <c r="B944" s="30"/>
      <c r="C944" t="s">
        <v>177</v>
      </c>
      <c r="E944" t="s">
        <v>439</v>
      </c>
      <c r="F944" t="s">
        <v>440</v>
      </c>
      <c r="U944" t="s">
        <v>438</v>
      </c>
      <c r="AH944" s="49"/>
    </row>
    <row r="945" spans="1:34" x14ac:dyDescent="0.25">
      <c r="A945" s="43" t="s">
        <v>176</v>
      </c>
      <c r="B945" s="30"/>
      <c r="C945" t="s">
        <v>177</v>
      </c>
      <c r="E945" t="s">
        <v>439</v>
      </c>
      <c r="F945" t="s">
        <v>440</v>
      </c>
      <c r="U945" t="s">
        <v>438</v>
      </c>
      <c r="AH945" s="49"/>
    </row>
    <row r="946" spans="1:34" x14ac:dyDescent="0.25">
      <c r="A946" s="43" t="s">
        <v>163</v>
      </c>
      <c r="B946" s="30"/>
      <c r="C946" t="s">
        <v>164</v>
      </c>
      <c r="E946" t="s">
        <v>439</v>
      </c>
      <c r="F946" t="s">
        <v>440</v>
      </c>
      <c r="U946" t="s">
        <v>438</v>
      </c>
      <c r="AH946" s="49"/>
    </row>
    <row r="947" spans="1:34" x14ac:dyDescent="0.25">
      <c r="A947" s="43" t="s">
        <v>163</v>
      </c>
      <c r="B947" s="30"/>
      <c r="C947" t="s">
        <v>164</v>
      </c>
      <c r="E947" t="s">
        <v>439</v>
      </c>
      <c r="F947" t="s">
        <v>440</v>
      </c>
      <c r="U947" t="s">
        <v>438</v>
      </c>
      <c r="AH947" s="49"/>
    </row>
    <row r="948" spans="1:34" x14ac:dyDescent="0.25">
      <c r="A948" s="43" t="s">
        <v>163</v>
      </c>
      <c r="B948" s="30"/>
      <c r="C948" t="s">
        <v>164</v>
      </c>
      <c r="E948" t="s">
        <v>439</v>
      </c>
      <c r="F948" t="s">
        <v>440</v>
      </c>
      <c r="U948" t="s">
        <v>438</v>
      </c>
      <c r="AH948" s="49"/>
    </row>
    <row r="949" spans="1:34" x14ac:dyDescent="0.25">
      <c r="A949" s="43" t="s">
        <v>176</v>
      </c>
      <c r="B949" s="30"/>
      <c r="C949" t="s">
        <v>177</v>
      </c>
      <c r="E949" t="s">
        <v>439</v>
      </c>
      <c r="F949" t="s">
        <v>440</v>
      </c>
      <c r="U949" t="s">
        <v>438</v>
      </c>
      <c r="AH949" s="49"/>
    </row>
    <row r="950" spans="1:34" x14ac:dyDescent="0.25">
      <c r="A950" s="43" t="s">
        <v>176</v>
      </c>
      <c r="B950" s="30"/>
      <c r="C950" t="s">
        <v>177</v>
      </c>
      <c r="E950" t="s">
        <v>439</v>
      </c>
      <c r="F950" t="s">
        <v>440</v>
      </c>
      <c r="U950" t="s">
        <v>438</v>
      </c>
      <c r="AH950" s="49"/>
    </row>
    <row r="951" spans="1:34" ht="15.75" thickBot="1" x14ac:dyDescent="0.3">
      <c r="A951" s="44" t="s">
        <v>176</v>
      </c>
      <c r="B951" s="38"/>
      <c r="C951" s="39" t="s">
        <v>177</v>
      </c>
      <c r="D951" s="39" t="s">
        <v>350</v>
      </c>
      <c r="E951" s="39" t="s">
        <v>439</v>
      </c>
      <c r="F951" s="39" t="s">
        <v>440</v>
      </c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 t="s">
        <v>438</v>
      </c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50"/>
    </row>
    <row r="952" spans="1:34" ht="15.75" thickTop="1" x14ac:dyDescent="0.25">
      <c r="A952" s="40" t="s">
        <v>160</v>
      </c>
      <c r="B952" s="37"/>
      <c r="C952" s="53" t="s">
        <v>161</v>
      </c>
      <c r="D952" s="53" t="s">
        <v>349</v>
      </c>
      <c r="E952" s="53" t="s">
        <v>441</v>
      </c>
      <c r="F952" s="53" t="s">
        <v>442</v>
      </c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4"/>
    </row>
    <row r="953" spans="1:34" x14ac:dyDescent="0.25">
      <c r="A953" s="43" t="s">
        <v>172</v>
      </c>
      <c r="B953" s="30"/>
      <c r="C953" t="s">
        <v>168</v>
      </c>
      <c r="E953" t="s">
        <v>441</v>
      </c>
      <c r="F953" t="s">
        <v>442</v>
      </c>
      <c r="AH953" s="49"/>
    </row>
    <row r="954" spans="1:34" x14ac:dyDescent="0.25">
      <c r="A954" s="43" t="s">
        <v>176</v>
      </c>
      <c r="B954" s="30"/>
      <c r="C954" t="s">
        <v>177</v>
      </c>
      <c r="E954" t="s">
        <v>441</v>
      </c>
      <c r="F954" t="s">
        <v>442</v>
      </c>
      <c r="AH954" s="49"/>
    </row>
    <row r="955" spans="1:34" x14ac:dyDescent="0.25">
      <c r="A955" s="43" t="s">
        <v>176</v>
      </c>
      <c r="B955" s="30"/>
      <c r="C955" t="s">
        <v>177</v>
      </c>
      <c r="E955" t="s">
        <v>441</v>
      </c>
      <c r="F955" t="s">
        <v>442</v>
      </c>
      <c r="AH955" s="49"/>
    </row>
    <row r="956" spans="1:34" x14ac:dyDescent="0.25">
      <c r="A956" s="43" t="s">
        <v>160</v>
      </c>
      <c r="B956" s="30"/>
      <c r="C956" t="s">
        <v>161</v>
      </c>
      <c r="E956" t="s">
        <v>441</v>
      </c>
      <c r="F956" t="s">
        <v>442</v>
      </c>
      <c r="AH956" s="49"/>
    </row>
    <row r="957" spans="1:34" x14ac:dyDescent="0.25">
      <c r="A957" s="43" t="s">
        <v>198</v>
      </c>
      <c r="B957" s="30"/>
      <c r="C957" t="s">
        <v>161</v>
      </c>
      <c r="E957" t="s">
        <v>441</v>
      </c>
      <c r="F957" t="s">
        <v>442</v>
      </c>
      <c r="AH957" s="49"/>
    </row>
    <row r="958" spans="1:34" x14ac:dyDescent="0.25">
      <c r="A958" s="43" t="s">
        <v>160</v>
      </c>
      <c r="B958" s="30"/>
      <c r="C958" t="s">
        <v>161</v>
      </c>
      <c r="E958" t="s">
        <v>441</v>
      </c>
      <c r="F958" t="s">
        <v>442</v>
      </c>
      <c r="AH958" s="49"/>
    </row>
    <row r="959" spans="1:34" x14ac:dyDescent="0.25">
      <c r="A959" s="43" t="s">
        <v>170</v>
      </c>
      <c r="B959" s="30"/>
      <c r="C959" t="s">
        <v>161</v>
      </c>
      <c r="E959" t="s">
        <v>441</v>
      </c>
      <c r="F959" t="s">
        <v>442</v>
      </c>
      <c r="AH959" s="49"/>
    </row>
    <row r="960" spans="1:34" x14ac:dyDescent="0.25">
      <c r="A960" s="43" t="s">
        <v>176</v>
      </c>
      <c r="B960" s="30"/>
      <c r="C960" t="s">
        <v>177</v>
      </c>
      <c r="E960" t="s">
        <v>441</v>
      </c>
      <c r="F960" t="s">
        <v>442</v>
      </c>
      <c r="AH960" s="49"/>
    </row>
    <row r="961" spans="1:34" x14ac:dyDescent="0.25">
      <c r="A961" s="43" t="s">
        <v>160</v>
      </c>
      <c r="B961" s="30"/>
      <c r="C961" t="s">
        <v>161</v>
      </c>
      <c r="E961" t="s">
        <v>441</v>
      </c>
      <c r="F961" t="s">
        <v>442</v>
      </c>
      <c r="AH961" s="49"/>
    </row>
    <row r="962" spans="1:34" x14ac:dyDescent="0.25">
      <c r="A962" s="43" t="s">
        <v>169</v>
      </c>
      <c r="B962" s="30"/>
      <c r="C962" t="s">
        <v>166</v>
      </c>
      <c r="E962" t="s">
        <v>441</v>
      </c>
      <c r="F962" t="s">
        <v>442</v>
      </c>
      <c r="AH962" s="49"/>
    </row>
    <row r="963" spans="1:34" x14ac:dyDescent="0.25">
      <c r="A963" s="43" t="s">
        <v>160</v>
      </c>
      <c r="B963" s="30"/>
      <c r="C963" t="s">
        <v>161</v>
      </c>
      <c r="E963" t="s">
        <v>441</v>
      </c>
      <c r="F963" t="s">
        <v>442</v>
      </c>
      <c r="AH963" s="49"/>
    </row>
    <row r="964" spans="1:34" x14ac:dyDescent="0.25">
      <c r="A964" s="43" t="s">
        <v>160</v>
      </c>
      <c r="B964" s="30"/>
      <c r="C964" t="s">
        <v>161</v>
      </c>
      <c r="E964" t="s">
        <v>441</v>
      </c>
      <c r="F964" t="s">
        <v>442</v>
      </c>
      <c r="AH964" s="49"/>
    </row>
    <row r="965" spans="1:34" x14ac:dyDescent="0.25">
      <c r="A965" s="43" t="s">
        <v>160</v>
      </c>
      <c r="B965" s="30"/>
      <c r="C965" t="s">
        <v>161</v>
      </c>
      <c r="E965" t="s">
        <v>441</v>
      </c>
      <c r="F965" t="s">
        <v>442</v>
      </c>
      <c r="AH965" s="49"/>
    </row>
    <row r="966" spans="1:34" x14ac:dyDescent="0.25">
      <c r="A966" s="43" t="s">
        <v>160</v>
      </c>
      <c r="B966" s="30"/>
      <c r="C966" t="s">
        <v>161</v>
      </c>
      <c r="E966" t="s">
        <v>441</v>
      </c>
      <c r="F966" t="s">
        <v>442</v>
      </c>
      <c r="AH966" s="49"/>
    </row>
    <row r="967" spans="1:34" x14ac:dyDescent="0.25">
      <c r="A967" s="43" t="s">
        <v>196</v>
      </c>
      <c r="B967" s="30"/>
      <c r="C967" t="s">
        <v>168</v>
      </c>
      <c r="E967" t="s">
        <v>441</v>
      </c>
      <c r="F967" t="s">
        <v>442</v>
      </c>
      <c r="AH967" s="49"/>
    </row>
    <row r="968" spans="1:34" x14ac:dyDescent="0.25">
      <c r="A968" s="43" t="s">
        <v>196</v>
      </c>
      <c r="B968" s="30"/>
      <c r="C968" t="s">
        <v>168</v>
      </c>
      <c r="E968" t="s">
        <v>441</v>
      </c>
      <c r="F968" t="s">
        <v>442</v>
      </c>
      <c r="AH968" s="49"/>
    </row>
    <row r="969" spans="1:34" x14ac:dyDescent="0.25">
      <c r="A969" s="43" t="s">
        <v>160</v>
      </c>
      <c r="B969" s="30"/>
      <c r="C969" t="s">
        <v>161</v>
      </c>
      <c r="E969" t="s">
        <v>441</v>
      </c>
      <c r="F969" t="s">
        <v>442</v>
      </c>
      <c r="AH969" s="49"/>
    </row>
    <row r="970" spans="1:34" x14ac:dyDescent="0.25">
      <c r="A970" s="43" t="s">
        <v>160</v>
      </c>
      <c r="B970" s="30"/>
      <c r="C970" t="s">
        <v>161</v>
      </c>
      <c r="E970" t="s">
        <v>441</v>
      </c>
      <c r="F970" t="s">
        <v>442</v>
      </c>
      <c r="AH970" s="49"/>
    </row>
    <row r="971" spans="1:34" x14ac:dyDescent="0.25">
      <c r="A971" s="43" t="s">
        <v>160</v>
      </c>
      <c r="B971" s="30"/>
      <c r="C971" t="s">
        <v>161</v>
      </c>
      <c r="E971" t="s">
        <v>441</v>
      </c>
      <c r="F971" t="s">
        <v>442</v>
      </c>
      <c r="AH971" s="49"/>
    </row>
    <row r="972" spans="1:34" x14ac:dyDescent="0.25">
      <c r="A972" s="43" t="s">
        <v>176</v>
      </c>
      <c r="B972" s="30"/>
      <c r="C972" t="s">
        <v>177</v>
      </c>
      <c r="E972" t="s">
        <v>441</v>
      </c>
      <c r="F972" t="s">
        <v>442</v>
      </c>
      <c r="AH972" s="49"/>
    </row>
    <row r="973" spans="1:34" x14ac:dyDescent="0.25">
      <c r="A973" s="43" t="s">
        <v>160</v>
      </c>
      <c r="B973" s="30"/>
      <c r="C973" t="s">
        <v>161</v>
      </c>
      <c r="E973" t="s">
        <v>441</v>
      </c>
      <c r="F973" t="s">
        <v>442</v>
      </c>
      <c r="AH973" s="49"/>
    </row>
    <row r="974" spans="1:34" x14ac:dyDescent="0.25">
      <c r="A974" s="43" t="s">
        <v>160</v>
      </c>
      <c r="B974" s="30"/>
      <c r="C974" t="s">
        <v>161</v>
      </c>
      <c r="E974" t="s">
        <v>441</v>
      </c>
      <c r="F974" t="s">
        <v>442</v>
      </c>
      <c r="AH974" s="49"/>
    </row>
    <row r="975" spans="1:34" x14ac:dyDescent="0.25">
      <c r="A975" s="43" t="s">
        <v>176</v>
      </c>
      <c r="B975" s="30"/>
      <c r="C975" t="s">
        <v>177</v>
      </c>
      <c r="E975" t="s">
        <v>441</v>
      </c>
      <c r="F975" t="s">
        <v>442</v>
      </c>
      <c r="AH975" s="49"/>
    </row>
    <row r="976" spans="1:34" x14ac:dyDescent="0.25">
      <c r="A976" s="43" t="s">
        <v>160</v>
      </c>
      <c r="B976" s="30"/>
      <c r="C976" t="s">
        <v>161</v>
      </c>
      <c r="E976" t="s">
        <v>441</v>
      </c>
      <c r="F976" t="s">
        <v>442</v>
      </c>
      <c r="AH976" s="49"/>
    </row>
    <row r="977" spans="1:34" x14ac:dyDescent="0.25">
      <c r="A977" s="43" t="s">
        <v>176</v>
      </c>
      <c r="B977" s="30"/>
      <c r="C977" t="s">
        <v>177</v>
      </c>
      <c r="E977" t="s">
        <v>441</v>
      </c>
      <c r="F977" t="s">
        <v>442</v>
      </c>
      <c r="AH977" s="49"/>
    </row>
    <row r="978" spans="1:34" x14ac:dyDescent="0.25">
      <c r="A978" s="43" t="s">
        <v>176</v>
      </c>
      <c r="B978" s="30"/>
      <c r="C978" t="s">
        <v>177</v>
      </c>
      <c r="E978" t="s">
        <v>441</v>
      </c>
      <c r="F978" t="s">
        <v>442</v>
      </c>
      <c r="AH978" s="49"/>
    </row>
    <row r="979" spans="1:34" x14ac:dyDescent="0.25">
      <c r="A979" s="43" t="s">
        <v>160</v>
      </c>
      <c r="B979" s="30"/>
      <c r="C979" t="s">
        <v>161</v>
      </c>
      <c r="E979" t="s">
        <v>441</v>
      </c>
      <c r="F979" t="s">
        <v>442</v>
      </c>
      <c r="AH979" s="49"/>
    </row>
    <row r="980" spans="1:34" x14ac:dyDescent="0.25">
      <c r="A980" s="43" t="s">
        <v>203</v>
      </c>
      <c r="B980" s="30"/>
      <c r="C980" t="s">
        <v>166</v>
      </c>
      <c r="E980" t="s">
        <v>441</v>
      </c>
      <c r="F980" t="s">
        <v>442</v>
      </c>
      <c r="AH980" s="49"/>
    </row>
    <row r="981" spans="1:34" x14ac:dyDescent="0.25">
      <c r="A981" s="43" t="s">
        <v>160</v>
      </c>
      <c r="B981" s="30"/>
      <c r="C981" t="s">
        <v>161</v>
      </c>
      <c r="E981" t="s">
        <v>441</v>
      </c>
      <c r="F981" t="s">
        <v>442</v>
      </c>
      <c r="AH981" s="49"/>
    </row>
    <row r="982" spans="1:34" x14ac:dyDescent="0.25">
      <c r="A982" s="43" t="s">
        <v>176</v>
      </c>
      <c r="B982" s="30"/>
      <c r="C982" t="s">
        <v>177</v>
      </c>
      <c r="E982" t="s">
        <v>441</v>
      </c>
      <c r="F982" t="s">
        <v>442</v>
      </c>
      <c r="AH982" s="49"/>
    </row>
    <row r="983" spans="1:34" x14ac:dyDescent="0.25">
      <c r="A983" s="43" t="s">
        <v>160</v>
      </c>
      <c r="B983" s="30"/>
      <c r="C983" t="s">
        <v>161</v>
      </c>
      <c r="E983" t="s">
        <v>441</v>
      </c>
      <c r="F983" t="s">
        <v>442</v>
      </c>
      <c r="AH983" s="49"/>
    </row>
    <row r="984" spans="1:34" x14ac:dyDescent="0.25">
      <c r="A984" s="43" t="s">
        <v>160</v>
      </c>
      <c r="B984" s="30"/>
      <c r="C984" t="s">
        <v>161</v>
      </c>
      <c r="E984" t="s">
        <v>441</v>
      </c>
      <c r="F984" t="s">
        <v>442</v>
      </c>
      <c r="AH984" s="49"/>
    </row>
    <row r="985" spans="1:34" x14ac:dyDescent="0.25">
      <c r="A985" s="43" t="s">
        <v>176</v>
      </c>
      <c r="B985" s="30"/>
      <c r="C985" t="s">
        <v>177</v>
      </c>
      <c r="E985" t="s">
        <v>441</v>
      </c>
      <c r="F985" t="s">
        <v>442</v>
      </c>
      <c r="AH985" s="49"/>
    </row>
    <row r="986" spans="1:34" x14ac:dyDescent="0.25">
      <c r="A986" s="43" t="s">
        <v>160</v>
      </c>
      <c r="B986" s="30"/>
      <c r="C986" t="s">
        <v>161</v>
      </c>
      <c r="E986" t="s">
        <v>441</v>
      </c>
      <c r="F986" t="s">
        <v>442</v>
      </c>
      <c r="AH986" s="49"/>
    </row>
    <row r="987" spans="1:34" x14ac:dyDescent="0.25">
      <c r="A987" s="43" t="s">
        <v>196</v>
      </c>
      <c r="B987" s="30"/>
      <c r="C987" t="s">
        <v>168</v>
      </c>
      <c r="E987" t="s">
        <v>441</v>
      </c>
      <c r="F987" t="s">
        <v>442</v>
      </c>
      <c r="AH987" s="49"/>
    </row>
    <row r="988" spans="1:34" x14ac:dyDescent="0.25">
      <c r="A988" s="43" t="s">
        <v>203</v>
      </c>
      <c r="B988" s="30"/>
      <c r="C988" t="s">
        <v>166</v>
      </c>
      <c r="E988" t="s">
        <v>441</v>
      </c>
      <c r="F988" t="s">
        <v>442</v>
      </c>
      <c r="AH988" s="49"/>
    </row>
    <row r="989" spans="1:34" x14ac:dyDescent="0.25">
      <c r="A989" s="43" t="s">
        <v>160</v>
      </c>
      <c r="B989" s="30"/>
      <c r="C989" t="s">
        <v>161</v>
      </c>
      <c r="E989" t="s">
        <v>441</v>
      </c>
      <c r="F989" t="s">
        <v>442</v>
      </c>
      <c r="AH989" s="49"/>
    </row>
    <row r="990" spans="1:34" x14ac:dyDescent="0.25">
      <c r="A990" s="43" t="s">
        <v>203</v>
      </c>
      <c r="B990" s="30"/>
      <c r="C990" t="s">
        <v>166</v>
      </c>
      <c r="E990" t="s">
        <v>441</v>
      </c>
      <c r="F990" t="s">
        <v>442</v>
      </c>
      <c r="AH990" s="49"/>
    </row>
    <row r="991" spans="1:34" x14ac:dyDescent="0.25">
      <c r="A991" s="43" t="s">
        <v>160</v>
      </c>
      <c r="B991" s="30"/>
      <c r="C991" t="s">
        <v>161</v>
      </c>
      <c r="E991" t="s">
        <v>441</v>
      </c>
      <c r="F991" t="s">
        <v>442</v>
      </c>
      <c r="AH991" s="49"/>
    </row>
    <row r="992" spans="1:34" x14ac:dyDescent="0.25">
      <c r="A992" s="43" t="s">
        <v>160</v>
      </c>
      <c r="B992" s="30"/>
      <c r="C992" t="s">
        <v>161</v>
      </c>
      <c r="E992" t="s">
        <v>441</v>
      </c>
      <c r="F992" t="s">
        <v>442</v>
      </c>
      <c r="AH992" s="49"/>
    </row>
    <row r="993" spans="1:34" x14ac:dyDescent="0.25">
      <c r="A993" s="43" t="s">
        <v>160</v>
      </c>
      <c r="B993" s="30"/>
      <c r="C993" t="s">
        <v>161</v>
      </c>
      <c r="E993" t="s">
        <v>441</v>
      </c>
      <c r="F993" t="s">
        <v>442</v>
      </c>
      <c r="AH993" s="49"/>
    </row>
    <row r="994" spans="1:34" x14ac:dyDescent="0.25">
      <c r="A994" s="43" t="s">
        <v>160</v>
      </c>
      <c r="B994" s="30"/>
      <c r="C994" t="s">
        <v>161</v>
      </c>
      <c r="E994" t="s">
        <v>441</v>
      </c>
      <c r="F994" t="s">
        <v>442</v>
      </c>
      <c r="AH994" s="49"/>
    </row>
    <row r="995" spans="1:34" x14ac:dyDescent="0.25">
      <c r="A995" s="43" t="s">
        <v>160</v>
      </c>
      <c r="B995" s="30"/>
      <c r="C995" t="s">
        <v>161</v>
      </c>
      <c r="E995" t="s">
        <v>441</v>
      </c>
      <c r="F995" t="s">
        <v>442</v>
      </c>
      <c r="AH995" s="49"/>
    </row>
    <row r="996" spans="1:34" x14ac:dyDescent="0.25">
      <c r="A996" s="43" t="s">
        <v>160</v>
      </c>
      <c r="B996" s="30"/>
      <c r="C996" t="s">
        <v>161</v>
      </c>
      <c r="E996" t="s">
        <v>441</v>
      </c>
      <c r="F996" t="s">
        <v>442</v>
      </c>
      <c r="AH996" s="49"/>
    </row>
    <row r="997" spans="1:34" x14ac:dyDescent="0.25">
      <c r="A997" s="43" t="s">
        <v>160</v>
      </c>
      <c r="B997" s="30"/>
      <c r="C997" t="s">
        <v>161</v>
      </c>
      <c r="E997" t="s">
        <v>441</v>
      </c>
      <c r="F997" t="s">
        <v>442</v>
      </c>
      <c r="AH997" s="49"/>
    </row>
    <row r="998" spans="1:34" x14ac:dyDescent="0.25">
      <c r="A998" s="43" t="s">
        <v>160</v>
      </c>
      <c r="B998" s="30"/>
      <c r="C998" t="s">
        <v>161</v>
      </c>
      <c r="E998" t="s">
        <v>441</v>
      </c>
      <c r="F998" t="s">
        <v>442</v>
      </c>
      <c r="AH998" s="49"/>
    </row>
    <row r="999" spans="1:34" x14ac:dyDescent="0.25">
      <c r="A999" s="43" t="s">
        <v>203</v>
      </c>
      <c r="B999" s="30"/>
      <c r="C999" t="s">
        <v>166</v>
      </c>
      <c r="E999" t="s">
        <v>441</v>
      </c>
      <c r="F999" t="s">
        <v>442</v>
      </c>
      <c r="AH999" s="49"/>
    </row>
    <row r="1000" spans="1:34" x14ac:dyDescent="0.25">
      <c r="A1000" s="43" t="s">
        <v>160</v>
      </c>
      <c r="B1000" s="30"/>
      <c r="C1000" t="s">
        <v>161</v>
      </c>
      <c r="E1000" t="s">
        <v>441</v>
      </c>
      <c r="F1000" t="s">
        <v>442</v>
      </c>
      <c r="AH1000" s="49"/>
    </row>
    <row r="1001" spans="1:34" ht="15.75" thickBot="1" x14ac:dyDescent="0.3">
      <c r="A1001" s="44" t="s">
        <v>160</v>
      </c>
      <c r="B1001" s="38"/>
      <c r="C1001" s="39" t="s">
        <v>161</v>
      </c>
      <c r="D1001" s="39" t="s">
        <v>350</v>
      </c>
      <c r="E1001" s="39" t="s">
        <v>441</v>
      </c>
      <c r="F1001" s="39" t="s">
        <v>442</v>
      </c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  <c r="AH1001" s="50"/>
    </row>
    <row r="1002" spans="1:34" ht="15.75" thickTop="1" x14ac:dyDescent="0.25">
      <c r="A1002" s="40" t="s">
        <v>160</v>
      </c>
      <c r="B1002" s="37"/>
      <c r="C1002" s="53" t="s">
        <v>161</v>
      </c>
      <c r="D1002" s="53" t="s">
        <v>349</v>
      </c>
      <c r="E1002" s="53" t="s">
        <v>444</v>
      </c>
      <c r="F1002" s="53" t="s">
        <v>445</v>
      </c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  <c r="AA1002" s="53"/>
      <c r="AB1002" s="53"/>
      <c r="AC1002" s="53"/>
      <c r="AD1002" s="53"/>
      <c r="AE1002" s="53"/>
      <c r="AF1002" s="53"/>
      <c r="AG1002" s="53"/>
      <c r="AH1002" s="54"/>
    </row>
    <row r="1003" spans="1:34" x14ac:dyDescent="0.25">
      <c r="A1003" s="43" t="s">
        <v>172</v>
      </c>
      <c r="B1003" s="30"/>
      <c r="C1003" t="s">
        <v>168</v>
      </c>
      <c r="E1003" t="s">
        <v>444</v>
      </c>
      <c r="F1003" t="s">
        <v>445</v>
      </c>
      <c r="AH1003" s="49"/>
    </row>
    <row r="1004" spans="1:34" x14ac:dyDescent="0.25">
      <c r="A1004" s="43" t="s">
        <v>176</v>
      </c>
      <c r="B1004" s="30"/>
      <c r="C1004" t="s">
        <v>177</v>
      </c>
      <c r="E1004" t="s">
        <v>444</v>
      </c>
      <c r="F1004" t="s">
        <v>445</v>
      </c>
      <c r="AH1004" s="49"/>
    </row>
    <row r="1005" spans="1:34" x14ac:dyDescent="0.25">
      <c r="A1005" s="43" t="s">
        <v>176</v>
      </c>
      <c r="B1005" s="30"/>
      <c r="C1005" t="s">
        <v>177</v>
      </c>
      <c r="E1005" t="s">
        <v>444</v>
      </c>
      <c r="F1005" t="s">
        <v>445</v>
      </c>
      <c r="AH1005" s="49"/>
    </row>
    <row r="1006" spans="1:34" x14ac:dyDescent="0.25">
      <c r="A1006" s="43" t="s">
        <v>160</v>
      </c>
      <c r="B1006" s="30"/>
      <c r="C1006" t="s">
        <v>161</v>
      </c>
      <c r="E1006" t="s">
        <v>444</v>
      </c>
      <c r="F1006" t="s">
        <v>445</v>
      </c>
      <c r="AH1006" s="49"/>
    </row>
    <row r="1007" spans="1:34" x14ac:dyDescent="0.25">
      <c r="A1007" s="43" t="s">
        <v>203</v>
      </c>
      <c r="B1007" s="30"/>
      <c r="C1007" t="s">
        <v>166</v>
      </c>
      <c r="E1007" t="s">
        <v>444</v>
      </c>
      <c r="F1007" t="s">
        <v>445</v>
      </c>
      <c r="AH1007" s="49"/>
    </row>
    <row r="1008" spans="1:34" x14ac:dyDescent="0.25">
      <c r="A1008" s="43" t="s">
        <v>172</v>
      </c>
      <c r="B1008" s="30"/>
      <c r="C1008" t="s">
        <v>168</v>
      </c>
      <c r="E1008" t="s">
        <v>444</v>
      </c>
      <c r="F1008" t="s">
        <v>445</v>
      </c>
      <c r="AH1008" s="49"/>
    </row>
    <row r="1009" spans="1:34" x14ac:dyDescent="0.25">
      <c r="A1009" s="43" t="s">
        <v>176</v>
      </c>
      <c r="B1009" s="30"/>
      <c r="C1009" t="s">
        <v>177</v>
      </c>
      <c r="E1009" t="s">
        <v>444</v>
      </c>
      <c r="F1009" t="s">
        <v>445</v>
      </c>
      <c r="AH1009" s="49"/>
    </row>
    <row r="1010" spans="1:34" x14ac:dyDescent="0.25">
      <c r="A1010" s="43" t="s">
        <v>176</v>
      </c>
      <c r="B1010" s="30"/>
      <c r="C1010" t="s">
        <v>177</v>
      </c>
      <c r="E1010" t="s">
        <v>444</v>
      </c>
      <c r="F1010" t="s">
        <v>445</v>
      </c>
      <c r="AH1010" s="49"/>
    </row>
    <row r="1011" spans="1:34" x14ac:dyDescent="0.25">
      <c r="A1011" s="43" t="s">
        <v>160</v>
      </c>
      <c r="B1011" s="30"/>
      <c r="C1011" t="s">
        <v>161</v>
      </c>
      <c r="E1011" t="s">
        <v>444</v>
      </c>
      <c r="F1011" t="s">
        <v>445</v>
      </c>
      <c r="AH1011" s="49"/>
    </row>
    <row r="1012" spans="1:34" x14ac:dyDescent="0.25">
      <c r="A1012" s="43" t="s">
        <v>160</v>
      </c>
      <c r="B1012" s="30"/>
      <c r="C1012" t="s">
        <v>161</v>
      </c>
      <c r="E1012" t="s">
        <v>444</v>
      </c>
      <c r="F1012" t="s">
        <v>445</v>
      </c>
      <c r="AH1012" s="49"/>
    </row>
    <row r="1013" spans="1:34" x14ac:dyDescent="0.25">
      <c r="A1013" s="43" t="s">
        <v>176</v>
      </c>
      <c r="B1013" s="30"/>
      <c r="C1013" t="s">
        <v>177</v>
      </c>
      <c r="E1013" t="s">
        <v>444</v>
      </c>
      <c r="F1013" t="s">
        <v>445</v>
      </c>
      <c r="AH1013" s="49"/>
    </row>
    <row r="1014" spans="1:34" x14ac:dyDescent="0.25">
      <c r="A1014" s="43" t="s">
        <v>176</v>
      </c>
      <c r="B1014" s="30"/>
      <c r="C1014" t="s">
        <v>177</v>
      </c>
      <c r="E1014" t="s">
        <v>444</v>
      </c>
      <c r="F1014" t="s">
        <v>445</v>
      </c>
      <c r="AH1014" s="49"/>
    </row>
    <row r="1015" spans="1:34" x14ac:dyDescent="0.25">
      <c r="A1015" s="43" t="s">
        <v>176</v>
      </c>
      <c r="B1015" s="30"/>
      <c r="C1015" t="s">
        <v>177</v>
      </c>
      <c r="E1015" t="s">
        <v>444</v>
      </c>
      <c r="F1015" t="s">
        <v>445</v>
      </c>
      <c r="AH1015" s="49"/>
    </row>
    <row r="1016" spans="1:34" x14ac:dyDescent="0.25">
      <c r="A1016" s="43" t="s">
        <v>160</v>
      </c>
      <c r="B1016" s="30"/>
      <c r="C1016" t="s">
        <v>161</v>
      </c>
      <c r="E1016" t="s">
        <v>444</v>
      </c>
      <c r="F1016" t="s">
        <v>445</v>
      </c>
      <c r="AH1016" s="49"/>
    </row>
    <row r="1017" spans="1:34" x14ac:dyDescent="0.25">
      <c r="A1017" s="43" t="s">
        <v>160</v>
      </c>
      <c r="B1017" s="30"/>
      <c r="C1017" t="s">
        <v>161</v>
      </c>
      <c r="E1017" t="s">
        <v>444</v>
      </c>
      <c r="F1017" t="s">
        <v>445</v>
      </c>
      <c r="AH1017" s="49"/>
    </row>
    <row r="1018" spans="1:34" x14ac:dyDescent="0.25">
      <c r="A1018" s="43" t="s">
        <v>176</v>
      </c>
      <c r="B1018" s="30"/>
      <c r="C1018" t="s">
        <v>177</v>
      </c>
      <c r="E1018" t="s">
        <v>444</v>
      </c>
      <c r="F1018" t="s">
        <v>445</v>
      </c>
      <c r="AH1018" s="49"/>
    </row>
    <row r="1019" spans="1:34" x14ac:dyDescent="0.25">
      <c r="A1019" s="43" t="s">
        <v>176</v>
      </c>
      <c r="B1019" s="30"/>
      <c r="C1019" t="s">
        <v>177</v>
      </c>
      <c r="E1019" t="s">
        <v>444</v>
      </c>
      <c r="F1019" t="s">
        <v>445</v>
      </c>
      <c r="AH1019" s="49"/>
    </row>
    <row r="1020" spans="1:34" x14ac:dyDescent="0.25">
      <c r="A1020" s="43" t="s">
        <v>160</v>
      </c>
      <c r="B1020" s="30"/>
      <c r="C1020" t="s">
        <v>161</v>
      </c>
      <c r="E1020" t="s">
        <v>444</v>
      </c>
      <c r="F1020" t="s">
        <v>445</v>
      </c>
      <c r="AH1020" s="49"/>
    </row>
    <row r="1021" spans="1:34" x14ac:dyDescent="0.25">
      <c r="A1021" s="43" t="s">
        <v>176</v>
      </c>
      <c r="B1021" s="30"/>
      <c r="C1021" t="s">
        <v>177</v>
      </c>
      <c r="E1021" t="s">
        <v>444</v>
      </c>
      <c r="F1021" t="s">
        <v>445</v>
      </c>
      <c r="AH1021" s="49"/>
    </row>
    <row r="1022" spans="1:34" x14ac:dyDescent="0.25">
      <c r="A1022" s="43" t="s">
        <v>176</v>
      </c>
      <c r="B1022" s="30"/>
      <c r="C1022" t="s">
        <v>177</v>
      </c>
      <c r="E1022" t="s">
        <v>444</v>
      </c>
      <c r="F1022" t="s">
        <v>445</v>
      </c>
      <c r="AH1022" s="49"/>
    </row>
    <row r="1023" spans="1:34" x14ac:dyDescent="0.25">
      <c r="A1023" s="43" t="s">
        <v>176</v>
      </c>
      <c r="B1023" s="30"/>
      <c r="C1023" t="s">
        <v>177</v>
      </c>
      <c r="E1023" t="s">
        <v>444</v>
      </c>
      <c r="F1023" t="s">
        <v>445</v>
      </c>
      <c r="AH1023" s="49"/>
    </row>
    <row r="1024" spans="1:34" x14ac:dyDescent="0.25">
      <c r="A1024" s="43" t="s">
        <v>174</v>
      </c>
      <c r="B1024" s="30"/>
      <c r="C1024" t="s">
        <v>164</v>
      </c>
      <c r="E1024" t="s">
        <v>444</v>
      </c>
      <c r="F1024" t="s">
        <v>445</v>
      </c>
      <c r="AH1024" s="49"/>
    </row>
    <row r="1025" spans="1:34" x14ac:dyDescent="0.25">
      <c r="A1025" s="43" t="s">
        <v>160</v>
      </c>
      <c r="B1025" s="30"/>
      <c r="C1025" t="s">
        <v>161</v>
      </c>
      <c r="E1025" t="s">
        <v>444</v>
      </c>
      <c r="F1025" t="s">
        <v>445</v>
      </c>
      <c r="AH1025" s="49"/>
    </row>
    <row r="1026" spans="1:34" x14ac:dyDescent="0.25">
      <c r="A1026" s="43" t="s">
        <v>176</v>
      </c>
      <c r="B1026" s="30"/>
      <c r="C1026" t="s">
        <v>177</v>
      </c>
      <c r="E1026" t="s">
        <v>444</v>
      </c>
      <c r="F1026" t="s">
        <v>445</v>
      </c>
      <c r="AH1026" s="49"/>
    </row>
    <row r="1027" spans="1:34" x14ac:dyDescent="0.25">
      <c r="A1027" s="43" t="s">
        <v>160</v>
      </c>
      <c r="B1027" s="30"/>
      <c r="C1027" t="s">
        <v>161</v>
      </c>
      <c r="E1027" t="s">
        <v>444</v>
      </c>
      <c r="F1027" t="s">
        <v>445</v>
      </c>
      <c r="AH1027" s="49"/>
    </row>
    <row r="1028" spans="1:34" x14ac:dyDescent="0.25">
      <c r="A1028" s="43" t="s">
        <v>160</v>
      </c>
      <c r="B1028" s="30"/>
      <c r="C1028" t="s">
        <v>161</v>
      </c>
      <c r="E1028" t="s">
        <v>444</v>
      </c>
      <c r="F1028" t="s">
        <v>445</v>
      </c>
      <c r="AH1028" s="49"/>
    </row>
    <row r="1029" spans="1:34" x14ac:dyDescent="0.25">
      <c r="A1029" s="43" t="s">
        <v>160</v>
      </c>
      <c r="B1029" s="30"/>
      <c r="C1029" t="s">
        <v>161</v>
      </c>
      <c r="E1029" t="s">
        <v>444</v>
      </c>
      <c r="F1029" t="s">
        <v>445</v>
      </c>
      <c r="AH1029" s="49"/>
    </row>
    <row r="1030" spans="1:34" x14ac:dyDescent="0.25">
      <c r="A1030" s="43" t="s">
        <v>176</v>
      </c>
      <c r="B1030" s="30"/>
      <c r="C1030" t="s">
        <v>177</v>
      </c>
      <c r="E1030" t="s">
        <v>444</v>
      </c>
      <c r="F1030" t="s">
        <v>445</v>
      </c>
      <c r="AH1030" s="49"/>
    </row>
    <row r="1031" spans="1:34" x14ac:dyDescent="0.25">
      <c r="A1031" s="43" t="s">
        <v>203</v>
      </c>
      <c r="B1031" s="30"/>
      <c r="C1031" t="s">
        <v>166</v>
      </c>
      <c r="E1031" t="s">
        <v>444</v>
      </c>
      <c r="F1031" t="s">
        <v>445</v>
      </c>
      <c r="AH1031" s="49"/>
    </row>
    <row r="1032" spans="1:34" x14ac:dyDescent="0.25">
      <c r="A1032" s="43" t="s">
        <v>160</v>
      </c>
      <c r="B1032" s="30"/>
      <c r="C1032" t="s">
        <v>161</v>
      </c>
      <c r="E1032" t="s">
        <v>444</v>
      </c>
      <c r="F1032" t="s">
        <v>445</v>
      </c>
      <c r="AH1032" s="49"/>
    </row>
    <row r="1033" spans="1:34" x14ac:dyDescent="0.25">
      <c r="A1033" s="43" t="s">
        <v>176</v>
      </c>
      <c r="B1033" s="30"/>
      <c r="C1033" t="s">
        <v>177</v>
      </c>
      <c r="E1033" t="s">
        <v>444</v>
      </c>
      <c r="F1033" t="s">
        <v>445</v>
      </c>
      <c r="AH1033" s="49"/>
    </row>
    <row r="1034" spans="1:34" x14ac:dyDescent="0.25">
      <c r="A1034" s="43" t="s">
        <v>160</v>
      </c>
      <c r="B1034" s="30"/>
      <c r="C1034" t="s">
        <v>161</v>
      </c>
      <c r="E1034" t="s">
        <v>444</v>
      </c>
      <c r="F1034" t="s">
        <v>445</v>
      </c>
      <c r="AH1034" s="49"/>
    </row>
    <row r="1035" spans="1:34" x14ac:dyDescent="0.25">
      <c r="A1035" s="43" t="s">
        <v>176</v>
      </c>
      <c r="B1035" s="30"/>
      <c r="C1035" t="s">
        <v>177</v>
      </c>
      <c r="E1035" t="s">
        <v>444</v>
      </c>
      <c r="F1035" t="s">
        <v>445</v>
      </c>
      <c r="AH1035" s="49"/>
    </row>
    <row r="1036" spans="1:34" x14ac:dyDescent="0.25">
      <c r="A1036" s="43" t="s">
        <v>160</v>
      </c>
      <c r="B1036" s="30"/>
      <c r="C1036" t="s">
        <v>161</v>
      </c>
      <c r="E1036" t="s">
        <v>444</v>
      </c>
      <c r="F1036" t="s">
        <v>445</v>
      </c>
      <c r="AH1036" s="49"/>
    </row>
    <row r="1037" spans="1:34" x14ac:dyDescent="0.25">
      <c r="A1037" s="43" t="s">
        <v>160</v>
      </c>
      <c r="B1037" s="30"/>
      <c r="C1037" t="s">
        <v>161</v>
      </c>
      <c r="E1037" t="s">
        <v>444</v>
      </c>
      <c r="F1037" t="s">
        <v>445</v>
      </c>
      <c r="AH1037" s="49"/>
    </row>
    <row r="1038" spans="1:34" x14ac:dyDescent="0.25">
      <c r="A1038" s="43" t="s">
        <v>176</v>
      </c>
      <c r="B1038" s="30"/>
      <c r="C1038" t="s">
        <v>177</v>
      </c>
      <c r="E1038" t="s">
        <v>444</v>
      </c>
      <c r="F1038" t="s">
        <v>445</v>
      </c>
      <c r="AH1038" s="49"/>
    </row>
    <row r="1039" spans="1:34" x14ac:dyDescent="0.25">
      <c r="A1039" s="43" t="s">
        <v>176</v>
      </c>
      <c r="B1039" s="30"/>
      <c r="C1039" t="s">
        <v>177</v>
      </c>
      <c r="E1039" t="s">
        <v>444</v>
      </c>
      <c r="F1039" t="s">
        <v>445</v>
      </c>
      <c r="AH1039" s="49"/>
    </row>
    <row r="1040" spans="1:34" x14ac:dyDescent="0.25">
      <c r="A1040" s="43" t="s">
        <v>176</v>
      </c>
      <c r="B1040" s="30"/>
      <c r="C1040" t="s">
        <v>177</v>
      </c>
      <c r="E1040" t="s">
        <v>444</v>
      </c>
      <c r="F1040" t="s">
        <v>445</v>
      </c>
      <c r="AH1040" s="49"/>
    </row>
    <row r="1041" spans="1:34" x14ac:dyDescent="0.25">
      <c r="A1041" s="43" t="s">
        <v>176</v>
      </c>
      <c r="B1041" s="30"/>
      <c r="C1041" t="s">
        <v>177</v>
      </c>
      <c r="E1041" t="s">
        <v>444</v>
      </c>
      <c r="F1041" t="s">
        <v>445</v>
      </c>
      <c r="AH1041" s="49"/>
    </row>
    <row r="1042" spans="1:34" x14ac:dyDescent="0.25">
      <c r="A1042" s="43" t="s">
        <v>203</v>
      </c>
      <c r="B1042" s="30"/>
      <c r="C1042" t="s">
        <v>166</v>
      </c>
      <c r="E1042" t="s">
        <v>444</v>
      </c>
      <c r="F1042" t="s">
        <v>445</v>
      </c>
      <c r="AH1042" s="49"/>
    </row>
    <row r="1043" spans="1:34" x14ac:dyDescent="0.25">
      <c r="A1043" s="43" t="s">
        <v>172</v>
      </c>
      <c r="B1043" s="30"/>
      <c r="C1043" t="s">
        <v>168</v>
      </c>
      <c r="E1043" t="s">
        <v>444</v>
      </c>
      <c r="F1043" t="s">
        <v>445</v>
      </c>
      <c r="AH1043" s="49"/>
    </row>
    <row r="1044" spans="1:34" x14ac:dyDescent="0.25">
      <c r="A1044" s="43" t="s">
        <v>160</v>
      </c>
      <c r="B1044" s="30"/>
      <c r="C1044" t="s">
        <v>161</v>
      </c>
      <c r="E1044" t="s">
        <v>444</v>
      </c>
      <c r="F1044" t="s">
        <v>445</v>
      </c>
      <c r="AH1044" s="49"/>
    </row>
    <row r="1045" spans="1:34" x14ac:dyDescent="0.25">
      <c r="A1045" s="43" t="s">
        <v>160</v>
      </c>
      <c r="B1045" s="30"/>
      <c r="C1045" t="s">
        <v>161</v>
      </c>
      <c r="E1045" t="s">
        <v>444</v>
      </c>
      <c r="F1045" t="s">
        <v>445</v>
      </c>
      <c r="AH1045" s="49"/>
    </row>
    <row r="1046" spans="1:34" x14ac:dyDescent="0.25">
      <c r="A1046" s="43" t="s">
        <v>176</v>
      </c>
      <c r="B1046" s="30"/>
      <c r="C1046" t="s">
        <v>177</v>
      </c>
      <c r="E1046" t="s">
        <v>444</v>
      </c>
      <c r="F1046" t="s">
        <v>445</v>
      </c>
      <c r="AH1046" s="49"/>
    </row>
    <row r="1047" spans="1:34" x14ac:dyDescent="0.25">
      <c r="A1047" s="43" t="s">
        <v>172</v>
      </c>
      <c r="B1047" s="30"/>
      <c r="C1047" t="s">
        <v>168</v>
      </c>
      <c r="E1047" t="s">
        <v>444</v>
      </c>
      <c r="F1047" t="s">
        <v>445</v>
      </c>
      <c r="AH1047" s="49"/>
    </row>
    <row r="1048" spans="1:34" x14ac:dyDescent="0.25">
      <c r="A1048" s="43" t="s">
        <v>172</v>
      </c>
      <c r="B1048" s="30"/>
      <c r="C1048" t="s">
        <v>168</v>
      </c>
      <c r="E1048" t="s">
        <v>444</v>
      </c>
      <c r="F1048" t="s">
        <v>445</v>
      </c>
      <c r="AH1048" s="49"/>
    </row>
    <row r="1049" spans="1:34" x14ac:dyDescent="0.25">
      <c r="A1049" s="43" t="s">
        <v>160</v>
      </c>
      <c r="B1049" s="30"/>
      <c r="C1049" t="s">
        <v>161</v>
      </c>
      <c r="E1049" t="s">
        <v>444</v>
      </c>
      <c r="F1049" t="s">
        <v>445</v>
      </c>
      <c r="AH1049" s="49"/>
    </row>
    <row r="1050" spans="1:34" x14ac:dyDescent="0.25">
      <c r="A1050" s="43" t="s">
        <v>160</v>
      </c>
      <c r="B1050" s="30"/>
      <c r="C1050" t="s">
        <v>161</v>
      </c>
      <c r="E1050" t="s">
        <v>444</v>
      </c>
      <c r="F1050" t="s">
        <v>445</v>
      </c>
      <c r="AH1050" s="49"/>
    </row>
    <row r="1051" spans="1:34" ht="15.75" thickBot="1" x14ac:dyDescent="0.3">
      <c r="A1051" s="44" t="s">
        <v>203</v>
      </c>
      <c r="B1051" s="38"/>
      <c r="C1051" s="39" t="s">
        <v>166</v>
      </c>
      <c r="D1051" s="39" t="s">
        <v>350</v>
      </c>
      <c r="E1051" s="39" t="s">
        <v>444</v>
      </c>
      <c r="F1051" s="39" t="s">
        <v>445</v>
      </c>
      <c r="G1051" s="39"/>
      <c r="H1051" s="39"/>
      <c r="I1051" s="39"/>
      <c r="J1051" s="39"/>
      <c r="K1051" s="39"/>
      <c r="L1051" s="39"/>
      <c r="M1051" s="39"/>
      <c r="N1051" s="39"/>
      <c r="O1051" s="39"/>
      <c r="P1051" s="39"/>
      <c r="Q1051" s="39"/>
      <c r="R1051" s="39"/>
      <c r="S1051" s="39"/>
      <c r="T1051" s="39"/>
      <c r="U1051" s="39"/>
      <c r="V1051" s="39"/>
      <c r="W1051" s="39"/>
      <c r="X1051" s="39"/>
      <c r="Y1051" s="39"/>
      <c r="Z1051" s="39"/>
      <c r="AA1051" s="39"/>
      <c r="AB1051" s="39"/>
      <c r="AC1051" s="39"/>
      <c r="AD1051" s="39"/>
      <c r="AE1051" s="39"/>
      <c r="AF1051" s="39"/>
      <c r="AG1051" s="39"/>
      <c r="AH1051" s="50"/>
    </row>
    <row r="1052" spans="1:34" ht="15.75" thickTop="1" x14ac:dyDescent="0.25">
      <c r="A1052" s="40" t="s">
        <v>160</v>
      </c>
      <c r="B1052" s="37"/>
      <c r="C1052" s="53" t="s">
        <v>161</v>
      </c>
      <c r="D1052" s="53" t="s">
        <v>349</v>
      </c>
      <c r="E1052" s="53" t="s">
        <v>446</v>
      </c>
      <c r="F1052" s="53" t="s">
        <v>447</v>
      </c>
      <c r="G1052" s="53"/>
      <c r="H1052" s="53"/>
      <c r="I1052" s="53"/>
      <c r="J1052" s="53"/>
      <c r="K1052" s="53"/>
      <c r="L1052" s="53"/>
      <c r="M1052" s="53"/>
      <c r="N1052" s="53"/>
      <c r="O1052" s="53"/>
      <c r="P1052" s="53"/>
      <c r="Q1052" s="53"/>
      <c r="R1052" s="53"/>
      <c r="S1052" s="53"/>
      <c r="T1052" s="53"/>
      <c r="U1052" s="53"/>
      <c r="V1052" s="53"/>
      <c r="W1052" s="53"/>
      <c r="X1052" s="53"/>
      <c r="Y1052" s="53"/>
      <c r="Z1052" s="53"/>
      <c r="AA1052" s="53"/>
      <c r="AB1052" s="53"/>
      <c r="AC1052" s="53"/>
      <c r="AD1052" s="53"/>
      <c r="AE1052" s="53"/>
      <c r="AF1052" s="53"/>
      <c r="AG1052" s="53"/>
      <c r="AH1052" s="54"/>
    </row>
    <row r="1053" spans="1:34" x14ac:dyDescent="0.25">
      <c r="A1053" s="43" t="s">
        <v>172</v>
      </c>
      <c r="B1053" s="30"/>
      <c r="C1053" t="s">
        <v>168</v>
      </c>
      <c r="E1053" t="s">
        <v>446</v>
      </c>
      <c r="F1053" t="s">
        <v>447</v>
      </c>
      <c r="AH1053" s="49"/>
    </row>
    <row r="1054" spans="1:34" x14ac:dyDescent="0.25">
      <c r="A1054" s="43" t="s">
        <v>194</v>
      </c>
      <c r="B1054" s="30"/>
      <c r="C1054" t="s">
        <v>166</v>
      </c>
      <c r="E1054" t="s">
        <v>446</v>
      </c>
      <c r="F1054" t="s">
        <v>447</v>
      </c>
      <c r="AH1054" s="49"/>
    </row>
    <row r="1055" spans="1:34" x14ac:dyDescent="0.25">
      <c r="A1055" s="43" t="s">
        <v>160</v>
      </c>
      <c r="B1055" s="30"/>
      <c r="C1055" t="s">
        <v>161</v>
      </c>
      <c r="E1055" t="s">
        <v>446</v>
      </c>
      <c r="F1055" t="s">
        <v>447</v>
      </c>
      <c r="AH1055" s="49"/>
    </row>
    <row r="1056" spans="1:34" x14ac:dyDescent="0.25">
      <c r="A1056" s="43" t="s">
        <v>196</v>
      </c>
      <c r="B1056" s="30"/>
      <c r="C1056" t="s">
        <v>168</v>
      </c>
      <c r="E1056" t="s">
        <v>446</v>
      </c>
      <c r="F1056" t="s">
        <v>447</v>
      </c>
      <c r="AH1056" s="49"/>
    </row>
    <row r="1057" spans="1:34" x14ac:dyDescent="0.25">
      <c r="A1057" s="43" t="s">
        <v>194</v>
      </c>
      <c r="B1057" s="30"/>
      <c r="C1057" t="s">
        <v>166</v>
      </c>
      <c r="E1057" t="s">
        <v>446</v>
      </c>
      <c r="F1057" t="s">
        <v>447</v>
      </c>
      <c r="AH1057" s="49"/>
    </row>
    <row r="1058" spans="1:34" x14ac:dyDescent="0.25">
      <c r="A1058" s="43" t="s">
        <v>194</v>
      </c>
      <c r="B1058" s="30"/>
      <c r="C1058" t="s">
        <v>166</v>
      </c>
      <c r="E1058" t="s">
        <v>446</v>
      </c>
      <c r="F1058" t="s">
        <v>447</v>
      </c>
      <c r="AH1058" s="49"/>
    </row>
    <row r="1059" spans="1:34" x14ac:dyDescent="0.25">
      <c r="A1059" s="43" t="s">
        <v>172</v>
      </c>
      <c r="B1059" s="30"/>
      <c r="C1059" t="s">
        <v>168</v>
      </c>
      <c r="E1059" t="s">
        <v>446</v>
      </c>
      <c r="F1059" t="s">
        <v>447</v>
      </c>
      <c r="AH1059" s="49"/>
    </row>
    <row r="1060" spans="1:34" x14ac:dyDescent="0.25">
      <c r="A1060" s="43" t="s">
        <v>162</v>
      </c>
      <c r="B1060" s="30"/>
      <c r="C1060" t="s">
        <v>161</v>
      </c>
      <c r="E1060" t="s">
        <v>446</v>
      </c>
      <c r="F1060" t="s">
        <v>447</v>
      </c>
      <c r="AH1060" s="49"/>
    </row>
    <row r="1061" spans="1:34" x14ac:dyDescent="0.25">
      <c r="A1061" s="43" t="s">
        <v>162</v>
      </c>
      <c r="B1061" s="30"/>
      <c r="C1061" t="s">
        <v>161</v>
      </c>
      <c r="E1061" t="s">
        <v>446</v>
      </c>
      <c r="F1061" t="s">
        <v>447</v>
      </c>
      <c r="AH1061" s="49"/>
    </row>
    <row r="1062" spans="1:34" x14ac:dyDescent="0.25">
      <c r="A1062" s="43" t="s">
        <v>203</v>
      </c>
      <c r="B1062" s="30"/>
      <c r="C1062" t="s">
        <v>166</v>
      </c>
      <c r="E1062" t="s">
        <v>446</v>
      </c>
      <c r="F1062" t="s">
        <v>447</v>
      </c>
      <c r="AH1062" s="49"/>
    </row>
    <row r="1063" spans="1:34" x14ac:dyDescent="0.25">
      <c r="A1063" s="43" t="s">
        <v>172</v>
      </c>
      <c r="B1063" s="30"/>
      <c r="C1063" t="s">
        <v>168</v>
      </c>
      <c r="E1063" t="s">
        <v>446</v>
      </c>
      <c r="F1063" t="s">
        <v>447</v>
      </c>
      <c r="AH1063" s="49"/>
    </row>
    <row r="1064" spans="1:34" x14ac:dyDescent="0.25">
      <c r="A1064" s="43" t="s">
        <v>160</v>
      </c>
      <c r="B1064" s="30"/>
      <c r="C1064" t="s">
        <v>161</v>
      </c>
      <c r="E1064" t="s">
        <v>446</v>
      </c>
      <c r="F1064" t="s">
        <v>447</v>
      </c>
      <c r="AH1064" s="49"/>
    </row>
    <row r="1065" spans="1:34" x14ac:dyDescent="0.25">
      <c r="A1065" s="43" t="s">
        <v>196</v>
      </c>
      <c r="B1065" s="30"/>
      <c r="C1065" t="s">
        <v>168</v>
      </c>
      <c r="E1065" t="s">
        <v>446</v>
      </c>
      <c r="F1065" t="s">
        <v>447</v>
      </c>
      <c r="AH1065" s="49"/>
    </row>
    <row r="1066" spans="1:34" x14ac:dyDescent="0.25">
      <c r="A1066" s="43" t="s">
        <v>162</v>
      </c>
      <c r="B1066" s="30"/>
      <c r="C1066" t="s">
        <v>161</v>
      </c>
      <c r="E1066" t="s">
        <v>446</v>
      </c>
      <c r="F1066" t="s">
        <v>447</v>
      </c>
      <c r="AH1066" s="49"/>
    </row>
    <row r="1067" spans="1:34" x14ac:dyDescent="0.25">
      <c r="A1067" s="43" t="s">
        <v>196</v>
      </c>
      <c r="B1067" s="30"/>
      <c r="C1067" t="s">
        <v>168</v>
      </c>
      <c r="E1067" t="s">
        <v>446</v>
      </c>
      <c r="F1067" t="s">
        <v>447</v>
      </c>
      <c r="AH1067" s="49"/>
    </row>
    <row r="1068" spans="1:34" x14ac:dyDescent="0.25">
      <c r="A1068" s="43" t="s">
        <v>172</v>
      </c>
      <c r="B1068" s="30"/>
      <c r="C1068" t="s">
        <v>168</v>
      </c>
      <c r="E1068" t="s">
        <v>446</v>
      </c>
      <c r="F1068" t="s">
        <v>447</v>
      </c>
      <c r="AH1068" s="49"/>
    </row>
    <row r="1069" spans="1:34" x14ac:dyDescent="0.25">
      <c r="A1069" s="43" t="s">
        <v>172</v>
      </c>
      <c r="B1069" s="30"/>
      <c r="C1069" t="s">
        <v>168</v>
      </c>
      <c r="E1069" t="s">
        <v>446</v>
      </c>
      <c r="F1069" t="s">
        <v>447</v>
      </c>
      <c r="AH1069" s="49"/>
    </row>
    <row r="1070" spans="1:34" x14ac:dyDescent="0.25">
      <c r="A1070" s="43" t="s">
        <v>160</v>
      </c>
      <c r="B1070" s="30"/>
      <c r="C1070" t="s">
        <v>161</v>
      </c>
      <c r="E1070" t="s">
        <v>446</v>
      </c>
      <c r="F1070" t="s">
        <v>447</v>
      </c>
      <c r="AH1070" s="49"/>
    </row>
    <row r="1071" spans="1:34" x14ac:dyDescent="0.25">
      <c r="A1071" s="43" t="s">
        <v>172</v>
      </c>
      <c r="B1071" s="30"/>
      <c r="C1071" t="s">
        <v>168</v>
      </c>
      <c r="E1071" t="s">
        <v>446</v>
      </c>
      <c r="F1071" t="s">
        <v>447</v>
      </c>
      <c r="AH1071" s="49"/>
    </row>
    <row r="1072" spans="1:34" x14ac:dyDescent="0.25">
      <c r="A1072" s="43" t="s">
        <v>172</v>
      </c>
      <c r="B1072" s="30"/>
      <c r="C1072" t="s">
        <v>168</v>
      </c>
      <c r="E1072" t="s">
        <v>446</v>
      </c>
      <c r="F1072" t="s">
        <v>447</v>
      </c>
      <c r="AH1072" s="49"/>
    </row>
    <row r="1073" spans="1:34" x14ac:dyDescent="0.25">
      <c r="A1073" s="43" t="s">
        <v>172</v>
      </c>
      <c r="B1073" s="30"/>
      <c r="C1073" t="s">
        <v>168</v>
      </c>
      <c r="E1073" t="s">
        <v>446</v>
      </c>
      <c r="F1073" t="s">
        <v>447</v>
      </c>
      <c r="AH1073" s="49"/>
    </row>
    <row r="1074" spans="1:34" x14ac:dyDescent="0.25">
      <c r="A1074" s="43" t="s">
        <v>172</v>
      </c>
      <c r="B1074" s="30"/>
      <c r="C1074" t="s">
        <v>168</v>
      </c>
      <c r="E1074" t="s">
        <v>446</v>
      </c>
      <c r="F1074" t="s">
        <v>447</v>
      </c>
      <c r="AH1074" s="49"/>
    </row>
    <row r="1075" spans="1:34" x14ac:dyDescent="0.25">
      <c r="A1075" s="43" t="s">
        <v>172</v>
      </c>
      <c r="B1075" s="30"/>
      <c r="C1075" t="s">
        <v>168</v>
      </c>
      <c r="E1075" t="s">
        <v>446</v>
      </c>
      <c r="F1075" t="s">
        <v>447</v>
      </c>
      <c r="AH1075" s="49"/>
    </row>
    <row r="1076" spans="1:34" x14ac:dyDescent="0.25">
      <c r="A1076" s="43" t="s">
        <v>172</v>
      </c>
      <c r="B1076" s="30"/>
      <c r="C1076" t="s">
        <v>168</v>
      </c>
      <c r="E1076" t="s">
        <v>446</v>
      </c>
      <c r="F1076" t="s">
        <v>447</v>
      </c>
      <c r="AH1076" s="49"/>
    </row>
    <row r="1077" spans="1:34" x14ac:dyDescent="0.25">
      <c r="A1077" s="43" t="s">
        <v>160</v>
      </c>
      <c r="B1077" s="30"/>
      <c r="C1077" t="s">
        <v>161</v>
      </c>
      <c r="E1077" t="s">
        <v>446</v>
      </c>
      <c r="F1077" t="s">
        <v>447</v>
      </c>
      <c r="AH1077" s="49"/>
    </row>
    <row r="1078" spans="1:34" x14ac:dyDescent="0.25">
      <c r="A1078" s="43" t="s">
        <v>172</v>
      </c>
      <c r="B1078" s="30"/>
      <c r="C1078" t="s">
        <v>168</v>
      </c>
      <c r="E1078" t="s">
        <v>446</v>
      </c>
      <c r="F1078" t="s">
        <v>447</v>
      </c>
      <c r="AH1078" s="49"/>
    </row>
    <row r="1079" spans="1:34" x14ac:dyDescent="0.25">
      <c r="A1079" s="43" t="s">
        <v>160</v>
      </c>
      <c r="B1079" s="30"/>
      <c r="C1079" t="s">
        <v>161</v>
      </c>
      <c r="E1079" t="s">
        <v>446</v>
      </c>
      <c r="F1079" t="s">
        <v>447</v>
      </c>
      <c r="AH1079" s="49"/>
    </row>
    <row r="1080" spans="1:34" x14ac:dyDescent="0.25">
      <c r="A1080" s="43" t="s">
        <v>203</v>
      </c>
      <c r="B1080" s="30"/>
      <c r="C1080" t="s">
        <v>166</v>
      </c>
      <c r="E1080" t="s">
        <v>446</v>
      </c>
      <c r="F1080" t="s">
        <v>447</v>
      </c>
      <c r="AH1080" s="49"/>
    </row>
    <row r="1081" spans="1:34" x14ac:dyDescent="0.25">
      <c r="A1081" s="43" t="s">
        <v>160</v>
      </c>
      <c r="B1081" s="30"/>
      <c r="C1081" t="s">
        <v>161</v>
      </c>
      <c r="E1081" t="s">
        <v>446</v>
      </c>
      <c r="F1081" t="s">
        <v>447</v>
      </c>
      <c r="AH1081" s="49"/>
    </row>
    <row r="1082" spans="1:34" x14ac:dyDescent="0.25">
      <c r="A1082" s="43" t="s">
        <v>172</v>
      </c>
      <c r="B1082" s="30"/>
      <c r="C1082" t="s">
        <v>168</v>
      </c>
      <c r="E1082" t="s">
        <v>446</v>
      </c>
      <c r="F1082" t="s">
        <v>447</v>
      </c>
      <c r="AH1082" s="49"/>
    </row>
    <row r="1083" spans="1:34" x14ac:dyDescent="0.25">
      <c r="A1083" s="43" t="s">
        <v>172</v>
      </c>
      <c r="B1083" s="30"/>
      <c r="C1083" t="s">
        <v>168</v>
      </c>
      <c r="E1083" t="s">
        <v>446</v>
      </c>
      <c r="F1083" t="s">
        <v>447</v>
      </c>
      <c r="AH1083" s="49"/>
    </row>
    <row r="1084" spans="1:34" x14ac:dyDescent="0.25">
      <c r="A1084" s="43" t="s">
        <v>194</v>
      </c>
      <c r="B1084" s="30"/>
      <c r="C1084" t="s">
        <v>166</v>
      </c>
      <c r="E1084" t="s">
        <v>446</v>
      </c>
      <c r="F1084" t="s">
        <v>447</v>
      </c>
      <c r="AH1084" s="49"/>
    </row>
    <row r="1085" spans="1:34" x14ac:dyDescent="0.25">
      <c r="A1085" s="43" t="s">
        <v>172</v>
      </c>
      <c r="B1085" s="30"/>
      <c r="C1085" t="s">
        <v>168</v>
      </c>
      <c r="E1085" t="s">
        <v>446</v>
      </c>
      <c r="F1085" t="s">
        <v>447</v>
      </c>
      <c r="AH1085" s="49"/>
    </row>
    <row r="1086" spans="1:34" x14ac:dyDescent="0.25">
      <c r="A1086" s="43" t="s">
        <v>196</v>
      </c>
      <c r="B1086" s="30"/>
      <c r="C1086" t="s">
        <v>168</v>
      </c>
      <c r="E1086" t="s">
        <v>446</v>
      </c>
      <c r="F1086" t="s">
        <v>447</v>
      </c>
      <c r="AH1086" s="49"/>
    </row>
    <row r="1087" spans="1:34" x14ac:dyDescent="0.25">
      <c r="A1087" s="43" t="s">
        <v>172</v>
      </c>
      <c r="B1087" s="30"/>
      <c r="C1087" t="s">
        <v>168</v>
      </c>
      <c r="E1087" t="s">
        <v>446</v>
      </c>
      <c r="F1087" t="s">
        <v>447</v>
      </c>
      <c r="AH1087" s="49"/>
    </row>
    <row r="1088" spans="1:34" x14ac:dyDescent="0.25">
      <c r="A1088" s="43" t="s">
        <v>203</v>
      </c>
      <c r="B1088" s="30"/>
      <c r="C1088" t="s">
        <v>166</v>
      </c>
      <c r="E1088" t="s">
        <v>446</v>
      </c>
      <c r="F1088" t="s">
        <v>447</v>
      </c>
      <c r="AH1088" s="49"/>
    </row>
    <row r="1089" spans="1:34" x14ac:dyDescent="0.25">
      <c r="A1089" s="43" t="s">
        <v>160</v>
      </c>
      <c r="B1089" s="30"/>
      <c r="C1089" t="s">
        <v>161</v>
      </c>
      <c r="E1089" t="s">
        <v>446</v>
      </c>
      <c r="F1089" t="s">
        <v>447</v>
      </c>
      <c r="AH1089" s="49"/>
    </row>
    <row r="1090" spans="1:34" x14ac:dyDescent="0.25">
      <c r="A1090" s="43" t="s">
        <v>160</v>
      </c>
      <c r="B1090" s="30"/>
      <c r="C1090" t="s">
        <v>161</v>
      </c>
      <c r="E1090" t="s">
        <v>446</v>
      </c>
      <c r="F1090" t="s">
        <v>447</v>
      </c>
      <c r="AH1090" s="49"/>
    </row>
    <row r="1091" spans="1:34" x14ac:dyDescent="0.25">
      <c r="A1091" s="43" t="s">
        <v>160</v>
      </c>
      <c r="B1091" s="30"/>
      <c r="C1091" t="s">
        <v>161</v>
      </c>
      <c r="E1091" t="s">
        <v>446</v>
      </c>
      <c r="F1091" t="s">
        <v>447</v>
      </c>
      <c r="AH1091" s="49"/>
    </row>
    <row r="1092" spans="1:34" x14ac:dyDescent="0.25">
      <c r="A1092" s="43" t="s">
        <v>172</v>
      </c>
      <c r="B1092" s="30"/>
      <c r="C1092" t="s">
        <v>168</v>
      </c>
      <c r="E1092" t="s">
        <v>446</v>
      </c>
      <c r="F1092" t="s">
        <v>447</v>
      </c>
      <c r="AH1092" s="49"/>
    </row>
    <row r="1093" spans="1:34" x14ac:dyDescent="0.25">
      <c r="A1093" s="43" t="s">
        <v>169</v>
      </c>
      <c r="B1093" s="30"/>
      <c r="C1093" t="s">
        <v>166</v>
      </c>
      <c r="E1093" t="s">
        <v>446</v>
      </c>
      <c r="F1093" t="s">
        <v>447</v>
      </c>
      <c r="AH1093" s="49"/>
    </row>
    <row r="1094" spans="1:34" x14ac:dyDescent="0.25">
      <c r="A1094" s="43" t="s">
        <v>194</v>
      </c>
      <c r="B1094" s="30"/>
      <c r="C1094" t="s">
        <v>166</v>
      </c>
      <c r="E1094" t="s">
        <v>446</v>
      </c>
      <c r="F1094" t="s">
        <v>447</v>
      </c>
      <c r="AH1094" s="49"/>
    </row>
    <row r="1095" spans="1:34" x14ac:dyDescent="0.25">
      <c r="A1095" s="43" t="s">
        <v>203</v>
      </c>
      <c r="B1095" s="30"/>
      <c r="C1095" t="s">
        <v>166</v>
      </c>
      <c r="E1095" t="s">
        <v>446</v>
      </c>
      <c r="F1095" t="s">
        <v>447</v>
      </c>
      <c r="AH1095" s="49"/>
    </row>
    <row r="1096" spans="1:34" x14ac:dyDescent="0.25">
      <c r="A1096" s="43" t="s">
        <v>172</v>
      </c>
      <c r="B1096" s="30"/>
      <c r="C1096" t="s">
        <v>168</v>
      </c>
      <c r="E1096" t="s">
        <v>446</v>
      </c>
      <c r="F1096" t="s">
        <v>447</v>
      </c>
      <c r="AH1096" s="49"/>
    </row>
    <row r="1097" spans="1:34" x14ac:dyDescent="0.25">
      <c r="A1097" s="43" t="s">
        <v>172</v>
      </c>
      <c r="B1097" s="30"/>
      <c r="C1097" t="s">
        <v>168</v>
      </c>
      <c r="E1097" t="s">
        <v>446</v>
      </c>
      <c r="F1097" t="s">
        <v>447</v>
      </c>
      <c r="AH1097" s="49"/>
    </row>
    <row r="1098" spans="1:34" x14ac:dyDescent="0.25">
      <c r="A1098" s="43" t="s">
        <v>160</v>
      </c>
      <c r="B1098" s="30"/>
      <c r="C1098" t="s">
        <v>161</v>
      </c>
      <c r="E1098" t="s">
        <v>446</v>
      </c>
      <c r="F1098" t="s">
        <v>447</v>
      </c>
      <c r="AH1098" s="49"/>
    </row>
    <row r="1099" spans="1:34" x14ac:dyDescent="0.25">
      <c r="A1099" s="43" t="s">
        <v>172</v>
      </c>
      <c r="B1099" s="30"/>
      <c r="C1099" t="s">
        <v>168</v>
      </c>
      <c r="E1099" t="s">
        <v>446</v>
      </c>
      <c r="F1099" t="s">
        <v>447</v>
      </c>
      <c r="AH1099" s="49"/>
    </row>
    <row r="1100" spans="1:34" x14ac:dyDescent="0.25">
      <c r="A1100" s="43" t="s">
        <v>203</v>
      </c>
      <c r="B1100" s="30"/>
      <c r="C1100" t="s">
        <v>166</v>
      </c>
      <c r="E1100" t="s">
        <v>446</v>
      </c>
      <c r="F1100" t="s">
        <v>447</v>
      </c>
      <c r="AH1100" s="49"/>
    </row>
    <row r="1101" spans="1:34" ht="15.75" thickBot="1" x14ac:dyDescent="0.3">
      <c r="A1101" s="44" t="s">
        <v>172</v>
      </c>
      <c r="B1101" s="38"/>
      <c r="C1101" s="39" t="s">
        <v>168</v>
      </c>
      <c r="D1101" s="39" t="s">
        <v>350</v>
      </c>
      <c r="E1101" s="39" t="s">
        <v>446</v>
      </c>
      <c r="F1101" s="39" t="s">
        <v>447</v>
      </c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  <c r="S1101" s="39"/>
      <c r="T1101" s="39"/>
      <c r="U1101" s="39"/>
      <c r="V1101" s="39"/>
      <c r="W1101" s="39"/>
      <c r="X1101" s="39"/>
      <c r="Y1101" s="39"/>
      <c r="Z1101" s="39"/>
      <c r="AA1101" s="39"/>
      <c r="AB1101" s="39"/>
      <c r="AC1101" s="39"/>
      <c r="AD1101" s="39"/>
      <c r="AE1101" s="39"/>
      <c r="AF1101" s="39"/>
      <c r="AG1101" s="39"/>
      <c r="AH1101" s="50"/>
    </row>
    <row r="1102" spans="1:34" ht="15.75" thickTop="1" x14ac:dyDescent="0.25">
      <c r="A1102" s="40" t="s">
        <v>160</v>
      </c>
      <c r="B1102" s="37"/>
      <c r="C1102" s="53" t="s">
        <v>161</v>
      </c>
      <c r="D1102" s="53" t="s">
        <v>349</v>
      </c>
      <c r="E1102" s="53" t="s">
        <v>448</v>
      </c>
      <c r="F1102" s="53" t="s">
        <v>449</v>
      </c>
      <c r="G1102" s="53"/>
      <c r="H1102" s="53"/>
      <c r="I1102" s="53"/>
      <c r="J1102" s="53"/>
      <c r="K1102" s="53"/>
      <c r="L1102" s="53"/>
      <c r="M1102" s="53"/>
      <c r="N1102" s="53"/>
      <c r="O1102" s="53"/>
      <c r="P1102" s="53"/>
      <c r="Q1102" s="53"/>
      <c r="R1102" s="53"/>
      <c r="S1102" s="53"/>
      <c r="T1102" s="53"/>
      <c r="U1102" s="53"/>
      <c r="V1102" s="53"/>
      <c r="W1102" s="53"/>
      <c r="X1102" s="53"/>
      <c r="Y1102" s="53"/>
      <c r="Z1102" s="53"/>
      <c r="AA1102" s="53"/>
      <c r="AB1102" s="53"/>
      <c r="AC1102" s="53"/>
      <c r="AD1102" s="53"/>
      <c r="AE1102" s="53"/>
      <c r="AF1102" s="53"/>
      <c r="AG1102" s="53"/>
      <c r="AH1102" s="54"/>
    </row>
    <row r="1103" spans="1:34" x14ac:dyDescent="0.25">
      <c r="A1103" s="43" t="s">
        <v>176</v>
      </c>
      <c r="B1103" s="30"/>
      <c r="C1103" t="s">
        <v>177</v>
      </c>
      <c r="E1103" t="s">
        <v>448</v>
      </c>
      <c r="F1103" t="s">
        <v>449</v>
      </c>
      <c r="AH1103" s="49"/>
    </row>
    <row r="1104" spans="1:34" x14ac:dyDescent="0.25">
      <c r="A1104" s="43" t="s">
        <v>178</v>
      </c>
      <c r="B1104" s="30"/>
      <c r="C1104" t="s">
        <v>178</v>
      </c>
      <c r="E1104" t="s">
        <v>448</v>
      </c>
      <c r="F1104" t="s">
        <v>449</v>
      </c>
      <c r="AH1104" s="49"/>
    </row>
    <row r="1105" spans="1:34" x14ac:dyDescent="0.25">
      <c r="A1105" s="43" t="s">
        <v>169</v>
      </c>
      <c r="B1105" s="30"/>
      <c r="C1105" t="s">
        <v>166</v>
      </c>
      <c r="E1105" t="s">
        <v>448</v>
      </c>
      <c r="F1105" t="s">
        <v>449</v>
      </c>
      <c r="AH1105" s="49"/>
    </row>
    <row r="1106" spans="1:34" x14ac:dyDescent="0.25">
      <c r="A1106" s="43" t="s">
        <v>176</v>
      </c>
      <c r="B1106" s="30"/>
      <c r="C1106" t="s">
        <v>177</v>
      </c>
      <c r="E1106" t="s">
        <v>448</v>
      </c>
      <c r="F1106" t="s">
        <v>449</v>
      </c>
      <c r="AH1106" s="49"/>
    </row>
    <row r="1107" spans="1:34" x14ac:dyDescent="0.25">
      <c r="A1107" s="43" t="s">
        <v>203</v>
      </c>
      <c r="B1107" s="30"/>
      <c r="C1107" t="s">
        <v>166</v>
      </c>
      <c r="E1107" t="s">
        <v>448</v>
      </c>
      <c r="F1107" t="s">
        <v>449</v>
      </c>
      <c r="AH1107" s="49"/>
    </row>
    <row r="1108" spans="1:34" x14ac:dyDescent="0.25">
      <c r="A1108" s="43" t="s">
        <v>172</v>
      </c>
      <c r="B1108" s="30"/>
      <c r="C1108" t="s">
        <v>168</v>
      </c>
      <c r="E1108" t="s">
        <v>448</v>
      </c>
      <c r="F1108" t="s">
        <v>449</v>
      </c>
      <c r="AH1108" s="49"/>
    </row>
    <row r="1109" spans="1:34" x14ac:dyDescent="0.25">
      <c r="A1109" s="43" t="s">
        <v>176</v>
      </c>
      <c r="B1109" s="30"/>
      <c r="C1109" t="s">
        <v>177</v>
      </c>
      <c r="E1109" t="s">
        <v>448</v>
      </c>
      <c r="F1109" t="s">
        <v>449</v>
      </c>
      <c r="AH1109" s="49"/>
    </row>
    <row r="1110" spans="1:34" x14ac:dyDescent="0.25">
      <c r="A1110" s="43" t="s">
        <v>176</v>
      </c>
      <c r="B1110" s="30"/>
      <c r="C1110" t="s">
        <v>177</v>
      </c>
      <c r="E1110" t="s">
        <v>448</v>
      </c>
      <c r="F1110" t="s">
        <v>449</v>
      </c>
      <c r="AH1110" s="49"/>
    </row>
    <row r="1111" spans="1:34" x14ac:dyDescent="0.25">
      <c r="A1111" s="43" t="s">
        <v>176</v>
      </c>
      <c r="B1111" s="30"/>
      <c r="C1111" t="s">
        <v>177</v>
      </c>
      <c r="E1111" t="s">
        <v>448</v>
      </c>
      <c r="F1111" t="s">
        <v>449</v>
      </c>
      <c r="AH1111" s="49"/>
    </row>
    <row r="1112" spans="1:34" x14ac:dyDescent="0.25">
      <c r="A1112" s="43" t="s">
        <v>203</v>
      </c>
      <c r="B1112" s="30"/>
      <c r="C1112" t="s">
        <v>166</v>
      </c>
      <c r="E1112" t="s">
        <v>448</v>
      </c>
      <c r="F1112" t="s">
        <v>449</v>
      </c>
      <c r="AH1112" s="49"/>
    </row>
    <row r="1113" spans="1:34" x14ac:dyDescent="0.25">
      <c r="A1113" s="43" t="s">
        <v>160</v>
      </c>
      <c r="B1113" s="30"/>
      <c r="C1113" t="s">
        <v>161</v>
      </c>
      <c r="E1113" t="s">
        <v>448</v>
      </c>
      <c r="F1113" t="s">
        <v>449</v>
      </c>
      <c r="AH1113" s="49"/>
    </row>
    <row r="1114" spans="1:34" x14ac:dyDescent="0.25">
      <c r="A1114" s="43" t="s">
        <v>176</v>
      </c>
      <c r="B1114" s="30"/>
      <c r="C1114" t="s">
        <v>177</v>
      </c>
      <c r="E1114" t="s">
        <v>448</v>
      </c>
      <c r="F1114" t="s">
        <v>449</v>
      </c>
      <c r="AH1114" s="49"/>
    </row>
    <row r="1115" spans="1:34" x14ac:dyDescent="0.25">
      <c r="A1115" s="43" t="s">
        <v>176</v>
      </c>
      <c r="B1115" s="30"/>
      <c r="C1115" t="s">
        <v>177</v>
      </c>
      <c r="E1115" t="s">
        <v>448</v>
      </c>
      <c r="F1115" t="s">
        <v>449</v>
      </c>
      <c r="AH1115" s="49"/>
    </row>
    <row r="1116" spans="1:34" x14ac:dyDescent="0.25">
      <c r="A1116" s="43" t="s">
        <v>176</v>
      </c>
      <c r="B1116" s="30"/>
      <c r="C1116" t="s">
        <v>177</v>
      </c>
      <c r="E1116" t="s">
        <v>448</v>
      </c>
      <c r="F1116" t="s">
        <v>449</v>
      </c>
      <c r="AH1116" s="49"/>
    </row>
    <row r="1117" spans="1:34" x14ac:dyDescent="0.25">
      <c r="A1117" s="43" t="s">
        <v>203</v>
      </c>
      <c r="B1117" s="30"/>
      <c r="C1117" t="s">
        <v>166</v>
      </c>
      <c r="E1117" t="s">
        <v>448</v>
      </c>
      <c r="F1117" t="s">
        <v>449</v>
      </c>
      <c r="AH1117" s="49"/>
    </row>
    <row r="1118" spans="1:34" x14ac:dyDescent="0.25">
      <c r="A1118" s="43" t="s">
        <v>203</v>
      </c>
      <c r="B1118" s="30"/>
      <c r="C1118" t="s">
        <v>166</v>
      </c>
      <c r="E1118" t="s">
        <v>448</v>
      </c>
      <c r="F1118" t="s">
        <v>449</v>
      </c>
      <c r="AH1118" s="49"/>
    </row>
    <row r="1119" spans="1:34" x14ac:dyDescent="0.25">
      <c r="A1119" s="43" t="s">
        <v>176</v>
      </c>
      <c r="B1119" s="30"/>
      <c r="C1119" t="s">
        <v>177</v>
      </c>
      <c r="E1119" t="s">
        <v>448</v>
      </c>
      <c r="F1119" t="s">
        <v>449</v>
      </c>
      <c r="AH1119" s="49"/>
    </row>
    <row r="1120" spans="1:34" x14ac:dyDescent="0.25">
      <c r="A1120" s="43" t="s">
        <v>160</v>
      </c>
      <c r="B1120" s="30"/>
      <c r="C1120" t="s">
        <v>161</v>
      </c>
      <c r="E1120" t="s">
        <v>448</v>
      </c>
      <c r="F1120" t="s">
        <v>449</v>
      </c>
      <c r="AH1120" s="49"/>
    </row>
    <row r="1121" spans="1:34" x14ac:dyDescent="0.25">
      <c r="A1121" s="43" t="s">
        <v>169</v>
      </c>
      <c r="B1121" s="30"/>
      <c r="C1121" t="s">
        <v>166</v>
      </c>
      <c r="E1121" t="s">
        <v>448</v>
      </c>
      <c r="F1121" t="s">
        <v>449</v>
      </c>
      <c r="AH1121" s="49"/>
    </row>
    <row r="1122" spans="1:34" x14ac:dyDescent="0.25">
      <c r="A1122" s="43" t="s">
        <v>169</v>
      </c>
      <c r="B1122" s="30"/>
      <c r="C1122" t="s">
        <v>166</v>
      </c>
      <c r="E1122" t="s">
        <v>448</v>
      </c>
      <c r="F1122" t="s">
        <v>449</v>
      </c>
      <c r="AH1122" s="49"/>
    </row>
    <row r="1123" spans="1:34" x14ac:dyDescent="0.25">
      <c r="A1123" s="43" t="s">
        <v>169</v>
      </c>
      <c r="B1123" s="30"/>
      <c r="C1123" t="s">
        <v>166</v>
      </c>
      <c r="E1123" t="s">
        <v>448</v>
      </c>
      <c r="F1123" t="s">
        <v>449</v>
      </c>
      <c r="AH1123" s="49"/>
    </row>
    <row r="1124" spans="1:34" x14ac:dyDescent="0.25">
      <c r="A1124" s="43" t="s">
        <v>184</v>
      </c>
      <c r="B1124" s="30"/>
      <c r="C1124" t="s">
        <v>164</v>
      </c>
      <c r="E1124" t="s">
        <v>448</v>
      </c>
      <c r="F1124" t="s">
        <v>449</v>
      </c>
      <c r="AH1124" s="49"/>
    </row>
    <row r="1125" spans="1:34" x14ac:dyDescent="0.25">
      <c r="A1125" s="43" t="s">
        <v>176</v>
      </c>
      <c r="B1125" s="30"/>
      <c r="C1125" t="s">
        <v>177</v>
      </c>
      <c r="E1125" t="s">
        <v>448</v>
      </c>
      <c r="F1125" t="s">
        <v>449</v>
      </c>
      <c r="AH1125" s="49"/>
    </row>
    <row r="1126" spans="1:34" x14ac:dyDescent="0.25">
      <c r="A1126" s="43" t="s">
        <v>176</v>
      </c>
      <c r="B1126" s="30"/>
      <c r="C1126" t="s">
        <v>177</v>
      </c>
      <c r="E1126" t="s">
        <v>448</v>
      </c>
      <c r="F1126" t="s">
        <v>449</v>
      </c>
      <c r="AH1126" s="49"/>
    </row>
    <row r="1127" spans="1:34" x14ac:dyDescent="0.25">
      <c r="A1127" s="43" t="s">
        <v>176</v>
      </c>
      <c r="B1127" s="30"/>
      <c r="C1127" t="s">
        <v>177</v>
      </c>
      <c r="E1127" t="s">
        <v>448</v>
      </c>
      <c r="F1127" t="s">
        <v>449</v>
      </c>
      <c r="AH1127" s="49"/>
    </row>
    <row r="1128" spans="1:34" x14ac:dyDescent="0.25">
      <c r="A1128" s="43" t="s">
        <v>176</v>
      </c>
      <c r="B1128" s="30"/>
      <c r="C1128" t="s">
        <v>177</v>
      </c>
      <c r="E1128" t="s">
        <v>448</v>
      </c>
      <c r="F1128" t="s">
        <v>449</v>
      </c>
      <c r="AH1128" s="49"/>
    </row>
    <row r="1129" spans="1:34" x14ac:dyDescent="0.25">
      <c r="A1129" s="43" t="s">
        <v>172</v>
      </c>
      <c r="B1129" s="30"/>
      <c r="C1129" t="s">
        <v>168</v>
      </c>
      <c r="E1129" t="s">
        <v>448</v>
      </c>
      <c r="F1129" t="s">
        <v>449</v>
      </c>
      <c r="AH1129" s="49"/>
    </row>
    <row r="1130" spans="1:34" x14ac:dyDescent="0.25">
      <c r="A1130" s="43" t="s">
        <v>163</v>
      </c>
      <c r="B1130" s="30"/>
      <c r="C1130" t="s">
        <v>164</v>
      </c>
      <c r="E1130" t="s">
        <v>448</v>
      </c>
      <c r="F1130" t="s">
        <v>449</v>
      </c>
      <c r="AH1130" s="49"/>
    </row>
    <row r="1131" spans="1:34" x14ac:dyDescent="0.25">
      <c r="A1131" s="43" t="s">
        <v>160</v>
      </c>
      <c r="B1131" s="30"/>
      <c r="C1131" t="s">
        <v>161</v>
      </c>
      <c r="E1131" t="s">
        <v>448</v>
      </c>
      <c r="F1131" t="s">
        <v>449</v>
      </c>
      <c r="AH1131" s="49"/>
    </row>
    <row r="1132" spans="1:34" x14ac:dyDescent="0.25">
      <c r="A1132" s="43" t="s">
        <v>203</v>
      </c>
      <c r="B1132" s="30"/>
      <c r="C1132" t="s">
        <v>166</v>
      </c>
      <c r="E1132" t="s">
        <v>448</v>
      </c>
      <c r="F1132" t="s">
        <v>449</v>
      </c>
      <c r="AH1132" s="49"/>
    </row>
    <row r="1133" spans="1:34" x14ac:dyDescent="0.25">
      <c r="A1133" s="43" t="s">
        <v>172</v>
      </c>
      <c r="B1133" s="30"/>
      <c r="C1133" t="s">
        <v>168</v>
      </c>
      <c r="E1133" t="s">
        <v>448</v>
      </c>
      <c r="F1133" t="s">
        <v>449</v>
      </c>
      <c r="AH1133" s="49"/>
    </row>
    <row r="1134" spans="1:34" x14ac:dyDescent="0.25">
      <c r="A1134" s="43" t="s">
        <v>169</v>
      </c>
      <c r="B1134" s="30"/>
      <c r="C1134" t="s">
        <v>166</v>
      </c>
      <c r="E1134" t="s">
        <v>448</v>
      </c>
      <c r="F1134" t="s">
        <v>449</v>
      </c>
      <c r="AH1134" s="49"/>
    </row>
    <row r="1135" spans="1:34" x14ac:dyDescent="0.25">
      <c r="A1135" s="43" t="s">
        <v>176</v>
      </c>
      <c r="B1135" s="30"/>
      <c r="C1135" t="s">
        <v>177</v>
      </c>
      <c r="E1135" t="s">
        <v>448</v>
      </c>
      <c r="F1135" t="s">
        <v>449</v>
      </c>
      <c r="AH1135" s="49"/>
    </row>
    <row r="1136" spans="1:34" x14ac:dyDescent="0.25">
      <c r="A1136" s="43" t="s">
        <v>160</v>
      </c>
      <c r="B1136" s="30"/>
      <c r="C1136" t="s">
        <v>161</v>
      </c>
      <c r="E1136" t="s">
        <v>448</v>
      </c>
      <c r="F1136" t="s">
        <v>449</v>
      </c>
      <c r="AH1136" s="49"/>
    </row>
    <row r="1137" spans="1:34" x14ac:dyDescent="0.25">
      <c r="A1137" s="43" t="s">
        <v>203</v>
      </c>
      <c r="B1137" s="30"/>
      <c r="C1137" t="s">
        <v>166</v>
      </c>
      <c r="E1137" t="s">
        <v>448</v>
      </c>
      <c r="F1137" t="s">
        <v>449</v>
      </c>
      <c r="AH1137" s="49"/>
    </row>
    <row r="1138" spans="1:34" x14ac:dyDescent="0.25">
      <c r="A1138" s="43" t="s">
        <v>203</v>
      </c>
      <c r="B1138" s="30"/>
      <c r="C1138" t="s">
        <v>166</v>
      </c>
      <c r="E1138" t="s">
        <v>448</v>
      </c>
      <c r="F1138" t="s">
        <v>449</v>
      </c>
      <c r="AH1138" s="49"/>
    </row>
    <row r="1139" spans="1:34" x14ac:dyDescent="0.25">
      <c r="A1139" s="43" t="s">
        <v>203</v>
      </c>
      <c r="B1139" s="30"/>
      <c r="C1139" t="s">
        <v>166</v>
      </c>
      <c r="E1139" t="s">
        <v>448</v>
      </c>
      <c r="F1139" t="s">
        <v>449</v>
      </c>
      <c r="AH1139" s="49"/>
    </row>
    <row r="1140" spans="1:34" x14ac:dyDescent="0.25">
      <c r="A1140" s="43" t="s">
        <v>160</v>
      </c>
      <c r="B1140" s="30"/>
      <c r="C1140" t="s">
        <v>161</v>
      </c>
      <c r="E1140" t="s">
        <v>448</v>
      </c>
      <c r="F1140" t="s">
        <v>449</v>
      </c>
      <c r="AH1140" s="49"/>
    </row>
    <row r="1141" spans="1:34" x14ac:dyDescent="0.25">
      <c r="A1141" s="43" t="s">
        <v>160</v>
      </c>
      <c r="B1141" s="30"/>
      <c r="C1141" t="s">
        <v>161</v>
      </c>
      <c r="E1141" t="s">
        <v>448</v>
      </c>
      <c r="F1141" t="s">
        <v>449</v>
      </c>
      <c r="AH1141" s="49"/>
    </row>
    <row r="1142" spans="1:34" x14ac:dyDescent="0.25">
      <c r="A1142" s="43" t="s">
        <v>169</v>
      </c>
      <c r="B1142" s="30"/>
      <c r="C1142" t="s">
        <v>166</v>
      </c>
      <c r="E1142" t="s">
        <v>448</v>
      </c>
      <c r="F1142" t="s">
        <v>449</v>
      </c>
      <c r="AH1142" s="49"/>
    </row>
    <row r="1143" spans="1:34" x14ac:dyDescent="0.25">
      <c r="A1143" s="43" t="s">
        <v>176</v>
      </c>
      <c r="B1143" s="30"/>
      <c r="C1143" t="s">
        <v>177</v>
      </c>
      <c r="E1143" t="s">
        <v>448</v>
      </c>
      <c r="F1143" t="s">
        <v>449</v>
      </c>
      <c r="AH1143" s="49"/>
    </row>
    <row r="1144" spans="1:34" x14ac:dyDescent="0.25">
      <c r="A1144" s="43" t="s">
        <v>176</v>
      </c>
      <c r="B1144" s="30"/>
      <c r="C1144" t="s">
        <v>177</v>
      </c>
      <c r="E1144" t="s">
        <v>448</v>
      </c>
      <c r="F1144" t="s">
        <v>449</v>
      </c>
      <c r="AH1144" s="49"/>
    </row>
    <row r="1145" spans="1:34" x14ac:dyDescent="0.25">
      <c r="A1145" s="43" t="s">
        <v>203</v>
      </c>
      <c r="B1145" s="30"/>
      <c r="C1145" t="s">
        <v>166</v>
      </c>
      <c r="E1145" t="s">
        <v>448</v>
      </c>
      <c r="F1145" t="s">
        <v>449</v>
      </c>
      <c r="AH1145" s="49"/>
    </row>
    <row r="1146" spans="1:34" x14ac:dyDescent="0.25">
      <c r="A1146" s="43" t="s">
        <v>160</v>
      </c>
      <c r="B1146" s="30"/>
      <c r="C1146" t="s">
        <v>161</v>
      </c>
      <c r="E1146" t="s">
        <v>448</v>
      </c>
      <c r="F1146" t="s">
        <v>449</v>
      </c>
      <c r="AH1146" s="49"/>
    </row>
    <row r="1147" spans="1:34" x14ac:dyDescent="0.25">
      <c r="A1147" s="43" t="s">
        <v>169</v>
      </c>
      <c r="B1147" s="30"/>
      <c r="C1147" t="s">
        <v>166</v>
      </c>
      <c r="E1147" t="s">
        <v>448</v>
      </c>
      <c r="F1147" t="s">
        <v>449</v>
      </c>
      <c r="AH1147" s="49"/>
    </row>
    <row r="1148" spans="1:34" x14ac:dyDescent="0.25">
      <c r="A1148" s="43" t="s">
        <v>169</v>
      </c>
      <c r="B1148" s="30"/>
      <c r="C1148" t="s">
        <v>166</v>
      </c>
      <c r="E1148" t="s">
        <v>448</v>
      </c>
      <c r="F1148" t="s">
        <v>449</v>
      </c>
      <c r="AH1148" s="49"/>
    </row>
    <row r="1149" spans="1:34" x14ac:dyDescent="0.25">
      <c r="A1149" s="43" t="s">
        <v>176</v>
      </c>
      <c r="B1149" s="30"/>
      <c r="C1149" t="s">
        <v>177</v>
      </c>
      <c r="E1149" t="s">
        <v>448</v>
      </c>
      <c r="F1149" t="s">
        <v>449</v>
      </c>
      <c r="AH1149" s="49"/>
    </row>
    <row r="1150" spans="1:34" x14ac:dyDescent="0.25">
      <c r="A1150" s="43" t="s">
        <v>169</v>
      </c>
      <c r="B1150" s="30"/>
      <c r="C1150" t="s">
        <v>166</v>
      </c>
      <c r="E1150" t="s">
        <v>448</v>
      </c>
      <c r="F1150" t="s">
        <v>449</v>
      </c>
      <c r="AH1150" s="49"/>
    </row>
    <row r="1151" spans="1:34" ht="15.75" thickBot="1" x14ac:dyDescent="0.3">
      <c r="A1151" s="44" t="s">
        <v>160</v>
      </c>
      <c r="B1151" s="38"/>
      <c r="C1151" s="39" t="s">
        <v>161</v>
      </c>
      <c r="D1151" s="39" t="s">
        <v>350</v>
      </c>
      <c r="E1151" s="39" t="s">
        <v>448</v>
      </c>
      <c r="F1151" s="39" t="s">
        <v>449</v>
      </c>
      <c r="G1151" s="39"/>
      <c r="H1151" s="39"/>
      <c r="I1151" s="39"/>
      <c r="J1151" s="39"/>
      <c r="K1151" s="39"/>
      <c r="L1151" s="39"/>
      <c r="M1151" s="39"/>
      <c r="N1151" s="39"/>
      <c r="O1151" s="39"/>
      <c r="P1151" s="39"/>
      <c r="Q1151" s="39"/>
      <c r="R1151" s="39"/>
      <c r="S1151" s="39"/>
      <c r="T1151" s="39"/>
      <c r="U1151" s="39"/>
      <c r="V1151" s="39"/>
      <c r="W1151" s="39"/>
      <c r="X1151" s="39"/>
      <c r="Y1151" s="39"/>
      <c r="Z1151" s="39"/>
      <c r="AA1151" s="39"/>
      <c r="AB1151" s="39"/>
      <c r="AC1151" s="39"/>
      <c r="AD1151" s="39"/>
      <c r="AE1151" s="39"/>
      <c r="AF1151" s="39"/>
      <c r="AG1151" s="39"/>
      <c r="AH1151" s="50"/>
    </row>
    <row r="1152" spans="1:34" ht="15.75" thickTop="1" x14ac:dyDescent="0.25">
      <c r="A1152" s="40" t="s">
        <v>176</v>
      </c>
      <c r="B1152" s="37"/>
      <c r="C1152" s="53" t="s">
        <v>177</v>
      </c>
      <c r="D1152" s="53" t="s">
        <v>349</v>
      </c>
      <c r="E1152" s="53" t="s">
        <v>451</v>
      </c>
      <c r="F1152" s="53" t="s">
        <v>452</v>
      </c>
      <c r="G1152" s="53"/>
      <c r="H1152" s="53"/>
      <c r="I1152" s="53"/>
      <c r="J1152" s="53"/>
      <c r="K1152" s="53"/>
      <c r="L1152" s="53"/>
      <c r="M1152" s="53"/>
      <c r="N1152" s="53"/>
      <c r="O1152" s="53"/>
      <c r="P1152" s="53"/>
      <c r="Q1152" s="53"/>
      <c r="R1152" s="53"/>
      <c r="S1152" s="53"/>
      <c r="T1152" s="53"/>
      <c r="U1152" s="53" t="s">
        <v>450</v>
      </c>
      <c r="V1152" s="53"/>
      <c r="W1152" s="53"/>
      <c r="X1152" s="53"/>
      <c r="Y1152" s="53"/>
      <c r="Z1152" s="53"/>
      <c r="AA1152" s="53"/>
      <c r="AB1152" s="53"/>
      <c r="AC1152" s="53"/>
      <c r="AD1152" s="53"/>
      <c r="AE1152" s="53"/>
      <c r="AF1152" s="53"/>
      <c r="AG1152" s="53"/>
      <c r="AH1152" s="54"/>
    </row>
    <row r="1153" spans="1:34" x14ac:dyDescent="0.25">
      <c r="A1153" s="43" t="s">
        <v>160</v>
      </c>
      <c r="B1153" s="30"/>
      <c r="C1153" t="s">
        <v>161</v>
      </c>
      <c r="E1153" t="s">
        <v>451</v>
      </c>
      <c r="F1153" t="s">
        <v>452</v>
      </c>
      <c r="U1153" t="s">
        <v>450</v>
      </c>
      <c r="AH1153" s="49"/>
    </row>
    <row r="1154" spans="1:34" x14ac:dyDescent="0.25">
      <c r="A1154" s="43" t="s">
        <v>176</v>
      </c>
      <c r="B1154" s="30"/>
      <c r="C1154" t="s">
        <v>177</v>
      </c>
      <c r="E1154" t="s">
        <v>451</v>
      </c>
      <c r="F1154" t="s">
        <v>452</v>
      </c>
      <c r="U1154" t="s">
        <v>450</v>
      </c>
      <c r="AH1154" s="49"/>
    </row>
    <row r="1155" spans="1:34" x14ac:dyDescent="0.25">
      <c r="A1155" s="43" t="s">
        <v>163</v>
      </c>
      <c r="B1155" s="30"/>
      <c r="C1155" t="s">
        <v>164</v>
      </c>
      <c r="E1155" t="s">
        <v>451</v>
      </c>
      <c r="F1155" t="s">
        <v>452</v>
      </c>
      <c r="U1155" t="s">
        <v>450</v>
      </c>
      <c r="AH1155" s="49"/>
    </row>
    <row r="1156" spans="1:34" x14ac:dyDescent="0.25">
      <c r="A1156" s="43" t="s">
        <v>169</v>
      </c>
      <c r="B1156" s="30"/>
      <c r="C1156" t="s">
        <v>166</v>
      </c>
      <c r="E1156" t="s">
        <v>451</v>
      </c>
      <c r="F1156" t="s">
        <v>452</v>
      </c>
      <c r="U1156" t="s">
        <v>450</v>
      </c>
      <c r="AH1156" s="49"/>
    </row>
    <row r="1157" spans="1:34" x14ac:dyDescent="0.25">
      <c r="A1157" s="43" t="s">
        <v>169</v>
      </c>
      <c r="B1157" s="30"/>
      <c r="C1157" t="s">
        <v>166</v>
      </c>
      <c r="E1157" t="s">
        <v>451</v>
      </c>
      <c r="F1157" t="s">
        <v>452</v>
      </c>
      <c r="U1157" t="s">
        <v>450</v>
      </c>
      <c r="AH1157" s="49"/>
    </row>
    <row r="1158" spans="1:34" x14ac:dyDescent="0.25">
      <c r="A1158" s="43" t="s">
        <v>160</v>
      </c>
      <c r="B1158" s="30"/>
      <c r="C1158" t="s">
        <v>161</v>
      </c>
      <c r="E1158" t="s">
        <v>451</v>
      </c>
      <c r="F1158" t="s">
        <v>452</v>
      </c>
      <c r="U1158" t="s">
        <v>450</v>
      </c>
      <c r="AH1158" s="49"/>
    </row>
    <row r="1159" spans="1:34" x14ac:dyDescent="0.25">
      <c r="A1159" s="43" t="s">
        <v>163</v>
      </c>
      <c r="B1159" s="30"/>
      <c r="C1159" t="s">
        <v>164</v>
      </c>
      <c r="E1159" t="s">
        <v>451</v>
      </c>
      <c r="F1159" t="s">
        <v>452</v>
      </c>
      <c r="U1159" t="s">
        <v>450</v>
      </c>
      <c r="AH1159" s="49"/>
    </row>
    <row r="1160" spans="1:34" x14ac:dyDescent="0.25">
      <c r="A1160" s="43" t="s">
        <v>169</v>
      </c>
      <c r="B1160" s="30"/>
      <c r="C1160" t="s">
        <v>166</v>
      </c>
      <c r="E1160" t="s">
        <v>451</v>
      </c>
      <c r="F1160" t="s">
        <v>452</v>
      </c>
      <c r="U1160" t="s">
        <v>450</v>
      </c>
      <c r="AH1160" s="49"/>
    </row>
    <row r="1161" spans="1:34" x14ac:dyDescent="0.25">
      <c r="A1161" s="43" t="s">
        <v>163</v>
      </c>
      <c r="B1161" s="30"/>
      <c r="C1161" t="s">
        <v>164</v>
      </c>
      <c r="E1161" t="s">
        <v>451</v>
      </c>
      <c r="F1161" t="s">
        <v>452</v>
      </c>
      <c r="U1161" t="s">
        <v>450</v>
      </c>
      <c r="AH1161" s="49"/>
    </row>
    <row r="1162" spans="1:34" x14ac:dyDescent="0.25">
      <c r="A1162" s="43" t="s">
        <v>169</v>
      </c>
      <c r="B1162" s="30"/>
      <c r="C1162" t="s">
        <v>166</v>
      </c>
      <c r="E1162" t="s">
        <v>451</v>
      </c>
      <c r="F1162" t="s">
        <v>452</v>
      </c>
      <c r="U1162" t="s">
        <v>450</v>
      </c>
      <c r="AH1162" s="49"/>
    </row>
    <row r="1163" spans="1:34" x14ac:dyDescent="0.25">
      <c r="A1163" s="43" t="s">
        <v>163</v>
      </c>
      <c r="B1163" s="30"/>
      <c r="C1163" t="s">
        <v>164</v>
      </c>
      <c r="E1163" t="s">
        <v>451</v>
      </c>
      <c r="F1163" t="s">
        <v>452</v>
      </c>
      <c r="U1163" t="s">
        <v>450</v>
      </c>
      <c r="AH1163" s="49"/>
    </row>
    <row r="1164" spans="1:34" x14ac:dyDescent="0.25">
      <c r="A1164" s="43" t="s">
        <v>169</v>
      </c>
      <c r="B1164" s="30"/>
      <c r="C1164" t="s">
        <v>166</v>
      </c>
      <c r="E1164" t="s">
        <v>451</v>
      </c>
      <c r="F1164" t="s">
        <v>452</v>
      </c>
      <c r="U1164" t="s">
        <v>450</v>
      </c>
      <c r="AH1164" s="49"/>
    </row>
    <row r="1165" spans="1:34" x14ac:dyDescent="0.25">
      <c r="A1165" s="43" t="s">
        <v>169</v>
      </c>
      <c r="B1165" s="30"/>
      <c r="C1165" t="s">
        <v>166</v>
      </c>
      <c r="E1165" t="s">
        <v>451</v>
      </c>
      <c r="F1165" t="s">
        <v>452</v>
      </c>
      <c r="U1165" t="s">
        <v>450</v>
      </c>
      <c r="AH1165" s="49"/>
    </row>
    <row r="1166" spans="1:34" x14ac:dyDescent="0.25">
      <c r="A1166" s="43" t="s">
        <v>160</v>
      </c>
      <c r="B1166" s="30"/>
      <c r="C1166" t="s">
        <v>161</v>
      </c>
      <c r="E1166" t="s">
        <v>451</v>
      </c>
      <c r="F1166" t="s">
        <v>452</v>
      </c>
      <c r="U1166" t="s">
        <v>450</v>
      </c>
      <c r="AH1166" s="49"/>
    </row>
    <row r="1167" spans="1:34" x14ac:dyDescent="0.25">
      <c r="A1167" s="43" t="s">
        <v>160</v>
      </c>
      <c r="B1167" s="30"/>
      <c r="C1167" t="s">
        <v>161</v>
      </c>
      <c r="E1167" t="s">
        <v>451</v>
      </c>
      <c r="F1167" t="s">
        <v>452</v>
      </c>
      <c r="U1167" t="s">
        <v>450</v>
      </c>
      <c r="AH1167" s="49"/>
    </row>
    <row r="1168" spans="1:34" x14ac:dyDescent="0.25">
      <c r="A1168" s="43" t="s">
        <v>169</v>
      </c>
      <c r="B1168" s="30"/>
      <c r="C1168" t="s">
        <v>166</v>
      </c>
      <c r="E1168" t="s">
        <v>451</v>
      </c>
      <c r="F1168" t="s">
        <v>452</v>
      </c>
      <c r="U1168" t="s">
        <v>450</v>
      </c>
      <c r="AH1168" s="49"/>
    </row>
    <row r="1169" spans="1:34" x14ac:dyDescent="0.25">
      <c r="A1169" s="43" t="s">
        <v>160</v>
      </c>
      <c r="B1169" s="30"/>
      <c r="C1169" t="s">
        <v>161</v>
      </c>
      <c r="E1169" t="s">
        <v>451</v>
      </c>
      <c r="F1169" t="s">
        <v>452</v>
      </c>
      <c r="U1169" t="s">
        <v>450</v>
      </c>
      <c r="AH1169" s="49"/>
    </row>
    <row r="1170" spans="1:34" x14ac:dyDescent="0.25">
      <c r="A1170" s="43" t="s">
        <v>208</v>
      </c>
      <c r="B1170" s="30"/>
      <c r="C1170" t="s">
        <v>209</v>
      </c>
      <c r="E1170" t="s">
        <v>451</v>
      </c>
      <c r="F1170" t="s">
        <v>452</v>
      </c>
      <c r="U1170" t="s">
        <v>450</v>
      </c>
      <c r="AH1170" s="49"/>
    </row>
    <row r="1171" spans="1:34" x14ac:dyDescent="0.25">
      <c r="A1171" s="43" t="s">
        <v>176</v>
      </c>
      <c r="B1171" s="30"/>
      <c r="C1171" t="s">
        <v>177</v>
      </c>
      <c r="E1171" t="s">
        <v>451</v>
      </c>
      <c r="F1171" t="s">
        <v>452</v>
      </c>
      <c r="U1171" t="s">
        <v>450</v>
      </c>
      <c r="AH1171" s="49"/>
    </row>
    <row r="1172" spans="1:34" x14ac:dyDescent="0.25">
      <c r="A1172" s="43" t="s">
        <v>160</v>
      </c>
      <c r="B1172" s="30"/>
      <c r="C1172" t="s">
        <v>161</v>
      </c>
      <c r="E1172" t="s">
        <v>451</v>
      </c>
      <c r="F1172" t="s">
        <v>452</v>
      </c>
      <c r="U1172" t="s">
        <v>450</v>
      </c>
      <c r="AH1172" s="49"/>
    </row>
    <row r="1173" spans="1:34" x14ac:dyDescent="0.25">
      <c r="A1173" s="43" t="s">
        <v>163</v>
      </c>
      <c r="B1173" s="30"/>
      <c r="C1173" t="s">
        <v>164</v>
      </c>
      <c r="E1173" t="s">
        <v>451</v>
      </c>
      <c r="F1173" t="s">
        <v>452</v>
      </c>
      <c r="U1173" t="s">
        <v>450</v>
      </c>
      <c r="AH1173" s="49"/>
    </row>
    <row r="1174" spans="1:34" x14ac:dyDescent="0.25">
      <c r="A1174" s="43" t="s">
        <v>160</v>
      </c>
      <c r="B1174" s="30"/>
      <c r="C1174" t="s">
        <v>161</v>
      </c>
      <c r="E1174" t="s">
        <v>451</v>
      </c>
      <c r="F1174" t="s">
        <v>452</v>
      </c>
      <c r="U1174" t="s">
        <v>450</v>
      </c>
      <c r="AH1174" s="49"/>
    </row>
    <row r="1175" spans="1:34" x14ac:dyDescent="0.25">
      <c r="A1175" s="43" t="s">
        <v>176</v>
      </c>
      <c r="B1175" s="30"/>
      <c r="C1175" t="s">
        <v>177</v>
      </c>
      <c r="E1175" t="s">
        <v>451</v>
      </c>
      <c r="F1175" t="s">
        <v>452</v>
      </c>
      <c r="U1175" t="s">
        <v>450</v>
      </c>
      <c r="AH1175" s="49"/>
    </row>
    <row r="1176" spans="1:34" x14ac:dyDescent="0.25">
      <c r="A1176" s="43" t="s">
        <v>172</v>
      </c>
      <c r="B1176" s="30"/>
      <c r="C1176" t="s">
        <v>168</v>
      </c>
      <c r="E1176" t="s">
        <v>451</v>
      </c>
      <c r="F1176" t="s">
        <v>452</v>
      </c>
      <c r="U1176" t="s">
        <v>450</v>
      </c>
      <c r="AH1176" s="49"/>
    </row>
    <row r="1177" spans="1:34" x14ac:dyDescent="0.25">
      <c r="A1177" s="43" t="s">
        <v>176</v>
      </c>
      <c r="B1177" s="30"/>
      <c r="C1177" t="s">
        <v>177</v>
      </c>
      <c r="E1177" t="s">
        <v>451</v>
      </c>
      <c r="F1177" t="s">
        <v>452</v>
      </c>
      <c r="U1177" t="s">
        <v>450</v>
      </c>
      <c r="AH1177" s="49"/>
    </row>
    <row r="1178" spans="1:34" x14ac:dyDescent="0.25">
      <c r="A1178" s="43" t="s">
        <v>160</v>
      </c>
      <c r="B1178" s="30"/>
      <c r="C1178" t="s">
        <v>161</v>
      </c>
      <c r="E1178" t="s">
        <v>451</v>
      </c>
      <c r="F1178" t="s">
        <v>452</v>
      </c>
      <c r="U1178" t="s">
        <v>450</v>
      </c>
      <c r="AH1178" s="49"/>
    </row>
    <row r="1179" spans="1:34" x14ac:dyDescent="0.25">
      <c r="A1179" s="43" t="s">
        <v>163</v>
      </c>
      <c r="B1179" s="30"/>
      <c r="C1179" t="s">
        <v>164</v>
      </c>
      <c r="E1179" t="s">
        <v>451</v>
      </c>
      <c r="F1179" t="s">
        <v>452</v>
      </c>
      <c r="U1179" t="s">
        <v>450</v>
      </c>
      <c r="AH1179" s="49"/>
    </row>
    <row r="1180" spans="1:34" x14ac:dyDescent="0.25">
      <c r="A1180" s="43" t="s">
        <v>176</v>
      </c>
      <c r="B1180" s="30"/>
      <c r="C1180" t="s">
        <v>177</v>
      </c>
      <c r="E1180" t="s">
        <v>451</v>
      </c>
      <c r="F1180" t="s">
        <v>452</v>
      </c>
      <c r="U1180" t="s">
        <v>450</v>
      </c>
      <c r="AH1180" s="49"/>
    </row>
    <row r="1181" spans="1:34" x14ac:dyDescent="0.25">
      <c r="A1181" s="43" t="s">
        <v>163</v>
      </c>
      <c r="B1181" s="30"/>
      <c r="C1181" t="s">
        <v>164</v>
      </c>
      <c r="E1181" t="s">
        <v>451</v>
      </c>
      <c r="F1181" t="s">
        <v>452</v>
      </c>
      <c r="U1181" t="s">
        <v>450</v>
      </c>
      <c r="AH1181" s="49"/>
    </row>
    <row r="1182" spans="1:34" x14ac:dyDescent="0.25">
      <c r="A1182" s="43" t="s">
        <v>196</v>
      </c>
      <c r="B1182" s="30"/>
      <c r="C1182" t="s">
        <v>168</v>
      </c>
      <c r="E1182" t="s">
        <v>451</v>
      </c>
      <c r="F1182" t="s">
        <v>452</v>
      </c>
      <c r="U1182" t="s">
        <v>450</v>
      </c>
      <c r="AH1182" s="49"/>
    </row>
    <row r="1183" spans="1:34" x14ac:dyDescent="0.25">
      <c r="A1183" s="43" t="s">
        <v>160</v>
      </c>
      <c r="B1183" s="30"/>
      <c r="C1183" t="s">
        <v>161</v>
      </c>
      <c r="E1183" t="s">
        <v>451</v>
      </c>
      <c r="F1183" t="s">
        <v>452</v>
      </c>
      <c r="U1183" t="s">
        <v>450</v>
      </c>
      <c r="AH1183" s="49"/>
    </row>
    <row r="1184" spans="1:34" x14ac:dyDescent="0.25">
      <c r="A1184" s="43" t="s">
        <v>163</v>
      </c>
      <c r="B1184" s="30"/>
      <c r="C1184" t="s">
        <v>164</v>
      </c>
      <c r="E1184" t="s">
        <v>451</v>
      </c>
      <c r="F1184" t="s">
        <v>452</v>
      </c>
      <c r="U1184" t="s">
        <v>450</v>
      </c>
      <c r="AH1184" s="49"/>
    </row>
    <row r="1185" spans="1:34" x14ac:dyDescent="0.25">
      <c r="A1185" s="43" t="s">
        <v>163</v>
      </c>
      <c r="B1185" s="30"/>
      <c r="C1185" t="s">
        <v>164</v>
      </c>
      <c r="E1185" t="s">
        <v>451</v>
      </c>
      <c r="F1185" t="s">
        <v>452</v>
      </c>
      <c r="U1185" t="s">
        <v>450</v>
      </c>
      <c r="AH1185" s="49"/>
    </row>
    <row r="1186" spans="1:34" x14ac:dyDescent="0.25">
      <c r="A1186" s="43" t="s">
        <v>160</v>
      </c>
      <c r="B1186" s="30"/>
      <c r="C1186" t="s">
        <v>161</v>
      </c>
      <c r="E1186" t="s">
        <v>451</v>
      </c>
      <c r="F1186" t="s">
        <v>452</v>
      </c>
      <c r="U1186" t="s">
        <v>450</v>
      </c>
      <c r="AH1186" s="49"/>
    </row>
    <row r="1187" spans="1:34" x14ac:dyDescent="0.25">
      <c r="A1187" s="43" t="s">
        <v>160</v>
      </c>
      <c r="B1187" s="30"/>
      <c r="C1187" t="s">
        <v>161</v>
      </c>
      <c r="E1187" t="s">
        <v>451</v>
      </c>
      <c r="F1187" t="s">
        <v>452</v>
      </c>
      <c r="U1187" t="s">
        <v>450</v>
      </c>
      <c r="AH1187" s="49"/>
    </row>
    <row r="1188" spans="1:34" x14ac:dyDescent="0.25">
      <c r="A1188" s="43" t="s">
        <v>163</v>
      </c>
      <c r="B1188" s="30"/>
      <c r="C1188" t="s">
        <v>164</v>
      </c>
      <c r="E1188" t="s">
        <v>451</v>
      </c>
      <c r="F1188" t="s">
        <v>452</v>
      </c>
      <c r="U1188" t="s">
        <v>450</v>
      </c>
      <c r="AH1188" s="49"/>
    </row>
    <row r="1189" spans="1:34" x14ac:dyDescent="0.25">
      <c r="A1189" s="43" t="s">
        <v>172</v>
      </c>
      <c r="B1189" s="30"/>
      <c r="C1189" t="s">
        <v>168</v>
      </c>
      <c r="E1189" t="s">
        <v>451</v>
      </c>
      <c r="F1189" t="s">
        <v>452</v>
      </c>
      <c r="U1189" t="s">
        <v>450</v>
      </c>
      <c r="AH1189" s="49"/>
    </row>
    <row r="1190" spans="1:34" x14ac:dyDescent="0.25">
      <c r="A1190" s="43" t="s">
        <v>163</v>
      </c>
      <c r="B1190" s="30"/>
      <c r="C1190" t="s">
        <v>164</v>
      </c>
      <c r="E1190" t="s">
        <v>451</v>
      </c>
      <c r="F1190" t="s">
        <v>452</v>
      </c>
      <c r="U1190" t="s">
        <v>450</v>
      </c>
      <c r="AH1190" s="49"/>
    </row>
    <row r="1191" spans="1:34" x14ac:dyDescent="0.25">
      <c r="A1191" s="43" t="s">
        <v>172</v>
      </c>
      <c r="B1191" s="30"/>
      <c r="C1191" t="s">
        <v>168</v>
      </c>
      <c r="E1191" t="s">
        <v>451</v>
      </c>
      <c r="F1191" t="s">
        <v>452</v>
      </c>
      <c r="U1191" t="s">
        <v>450</v>
      </c>
      <c r="AH1191" s="49"/>
    </row>
    <row r="1192" spans="1:34" x14ac:dyDescent="0.25">
      <c r="A1192" s="43" t="s">
        <v>160</v>
      </c>
      <c r="B1192" s="30"/>
      <c r="C1192" t="s">
        <v>161</v>
      </c>
      <c r="E1192" t="s">
        <v>451</v>
      </c>
      <c r="F1192" t="s">
        <v>452</v>
      </c>
      <c r="U1192" t="s">
        <v>450</v>
      </c>
      <c r="AH1192" s="49"/>
    </row>
    <row r="1193" spans="1:34" x14ac:dyDescent="0.25">
      <c r="A1193" s="43" t="s">
        <v>160</v>
      </c>
      <c r="B1193" s="30"/>
      <c r="C1193" t="s">
        <v>161</v>
      </c>
      <c r="E1193" t="s">
        <v>451</v>
      </c>
      <c r="F1193" t="s">
        <v>452</v>
      </c>
      <c r="U1193" t="s">
        <v>450</v>
      </c>
      <c r="AH1193" s="49"/>
    </row>
    <row r="1194" spans="1:34" x14ac:dyDescent="0.25">
      <c r="A1194" s="43" t="s">
        <v>163</v>
      </c>
      <c r="B1194" s="30"/>
      <c r="C1194" t="s">
        <v>164</v>
      </c>
      <c r="E1194" t="s">
        <v>451</v>
      </c>
      <c r="F1194" t="s">
        <v>452</v>
      </c>
      <c r="U1194" t="s">
        <v>450</v>
      </c>
      <c r="AH1194" s="49"/>
    </row>
    <row r="1195" spans="1:34" x14ac:dyDescent="0.25">
      <c r="A1195" s="43" t="s">
        <v>163</v>
      </c>
      <c r="B1195" s="30"/>
      <c r="C1195" t="s">
        <v>164</v>
      </c>
      <c r="E1195" t="s">
        <v>451</v>
      </c>
      <c r="F1195" t="s">
        <v>452</v>
      </c>
      <c r="U1195" t="s">
        <v>450</v>
      </c>
      <c r="AH1195" s="49"/>
    </row>
    <row r="1196" spans="1:34" x14ac:dyDescent="0.25">
      <c r="A1196" s="43" t="s">
        <v>160</v>
      </c>
      <c r="B1196" s="30"/>
      <c r="C1196" t="s">
        <v>161</v>
      </c>
      <c r="E1196" t="s">
        <v>451</v>
      </c>
      <c r="F1196" t="s">
        <v>452</v>
      </c>
      <c r="U1196" t="s">
        <v>450</v>
      </c>
      <c r="AH1196" s="49"/>
    </row>
    <row r="1197" spans="1:34" x14ac:dyDescent="0.25">
      <c r="A1197" s="43" t="s">
        <v>160</v>
      </c>
      <c r="B1197" s="30"/>
      <c r="C1197" t="s">
        <v>161</v>
      </c>
      <c r="E1197" t="s">
        <v>451</v>
      </c>
      <c r="F1197" t="s">
        <v>452</v>
      </c>
      <c r="U1197" t="s">
        <v>450</v>
      </c>
      <c r="AH1197" s="49"/>
    </row>
    <row r="1198" spans="1:34" x14ac:dyDescent="0.25">
      <c r="A1198" s="43" t="s">
        <v>160</v>
      </c>
      <c r="B1198" s="30"/>
      <c r="C1198" t="s">
        <v>161</v>
      </c>
      <c r="E1198" t="s">
        <v>451</v>
      </c>
      <c r="F1198" t="s">
        <v>452</v>
      </c>
      <c r="U1198" t="s">
        <v>450</v>
      </c>
      <c r="AH1198" s="49"/>
    </row>
    <row r="1199" spans="1:34" x14ac:dyDescent="0.25">
      <c r="A1199" s="43" t="s">
        <v>163</v>
      </c>
      <c r="B1199" s="30"/>
      <c r="C1199" t="s">
        <v>164</v>
      </c>
      <c r="E1199" t="s">
        <v>451</v>
      </c>
      <c r="F1199" t="s">
        <v>452</v>
      </c>
      <c r="U1199" t="s">
        <v>450</v>
      </c>
      <c r="AH1199" s="49"/>
    </row>
    <row r="1200" spans="1:34" x14ac:dyDescent="0.25">
      <c r="A1200" s="43" t="s">
        <v>160</v>
      </c>
      <c r="B1200" s="30"/>
      <c r="C1200" t="s">
        <v>161</v>
      </c>
      <c r="E1200" t="s">
        <v>451</v>
      </c>
      <c r="F1200" t="s">
        <v>452</v>
      </c>
      <c r="U1200" t="s">
        <v>450</v>
      </c>
      <c r="AH1200" s="49"/>
    </row>
    <row r="1201" spans="1:34" ht="15.75" thickBot="1" x14ac:dyDescent="0.3">
      <c r="A1201" s="44" t="s">
        <v>196</v>
      </c>
      <c r="B1201" s="38"/>
      <c r="C1201" s="39" t="s">
        <v>168</v>
      </c>
      <c r="D1201" s="39" t="s">
        <v>350</v>
      </c>
      <c r="E1201" s="39" t="s">
        <v>451</v>
      </c>
      <c r="F1201" s="39" t="s">
        <v>452</v>
      </c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  <c r="S1201" s="39"/>
      <c r="T1201" s="39"/>
      <c r="U1201" s="39" t="s">
        <v>450</v>
      </c>
      <c r="V1201" s="39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  <c r="AH1201" s="50"/>
    </row>
    <row r="1202" spans="1:34" ht="15.75" thickTop="1" x14ac:dyDescent="0.25">
      <c r="A1202" s="40" t="s">
        <v>176</v>
      </c>
      <c r="B1202" s="37"/>
      <c r="C1202" s="53" t="s">
        <v>177</v>
      </c>
      <c r="D1202" s="53" t="s">
        <v>349</v>
      </c>
      <c r="E1202" s="53" t="s">
        <v>454</v>
      </c>
      <c r="F1202" s="53" t="s">
        <v>455</v>
      </c>
      <c r="G1202" s="53"/>
      <c r="H1202" s="53"/>
      <c r="I1202" s="53"/>
      <c r="J1202" s="53"/>
      <c r="K1202" s="53"/>
      <c r="L1202" s="53"/>
      <c r="M1202" s="53"/>
      <c r="N1202" s="53"/>
      <c r="O1202" s="53"/>
      <c r="P1202" s="53"/>
      <c r="Q1202" s="53"/>
      <c r="R1202" s="53"/>
      <c r="S1202" s="53"/>
      <c r="T1202" s="53"/>
      <c r="U1202" s="53" t="s">
        <v>453</v>
      </c>
      <c r="V1202" s="53"/>
      <c r="W1202" s="53"/>
      <c r="X1202" s="53"/>
      <c r="Y1202" s="53"/>
      <c r="Z1202" s="53"/>
      <c r="AA1202" s="53"/>
      <c r="AB1202" s="53"/>
      <c r="AC1202" s="53"/>
      <c r="AD1202" s="53"/>
      <c r="AE1202" s="53"/>
      <c r="AF1202" s="53"/>
      <c r="AG1202" s="53"/>
      <c r="AH1202" s="54"/>
    </row>
    <row r="1203" spans="1:34" x14ac:dyDescent="0.25">
      <c r="A1203" s="43" t="s">
        <v>176</v>
      </c>
      <c r="B1203" s="30"/>
      <c r="C1203" t="s">
        <v>177</v>
      </c>
      <c r="E1203" t="s">
        <v>454</v>
      </c>
      <c r="F1203" t="s">
        <v>455</v>
      </c>
      <c r="U1203" t="s">
        <v>453</v>
      </c>
      <c r="AH1203" s="49"/>
    </row>
    <row r="1204" spans="1:34" x14ac:dyDescent="0.25">
      <c r="A1204" s="43" t="s">
        <v>163</v>
      </c>
      <c r="B1204" s="30"/>
      <c r="C1204" t="s">
        <v>164</v>
      </c>
      <c r="E1204" t="s">
        <v>454</v>
      </c>
      <c r="F1204" t="s">
        <v>455</v>
      </c>
      <c r="U1204" t="s">
        <v>453</v>
      </c>
      <c r="AH1204" s="49"/>
    </row>
    <row r="1205" spans="1:34" x14ac:dyDescent="0.25">
      <c r="A1205" s="43" t="s">
        <v>169</v>
      </c>
      <c r="B1205" s="30"/>
      <c r="C1205" t="s">
        <v>166</v>
      </c>
      <c r="E1205" t="s">
        <v>454</v>
      </c>
      <c r="F1205" t="s">
        <v>455</v>
      </c>
      <c r="U1205" t="s">
        <v>453</v>
      </c>
      <c r="AH1205" s="49"/>
    </row>
    <row r="1206" spans="1:34" x14ac:dyDescent="0.25">
      <c r="A1206" s="43" t="s">
        <v>194</v>
      </c>
      <c r="B1206" s="30"/>
      <c r="C1206" t="s">
        <v>166</v>
      </c>
      <c r="E1206" t="s">
        <v>454</v>
      </c>
      <c r="F1206" t="s">
        <v>455</v>
      </c>
      <c r="U1206" t="s">
        <v>453</v>
      </c>
      <c r="AH1206" s="49"/>
    </row>
    <row r="1207" spans="1:34" x14ac:dyDescent="0.25">
      <c r="A1207" s="43" t="s">
        <v>169</v>
      </c>
      <c r="B1207" s="30"/>
      <c r="C1207" t="s">
        <v>166</v>
      </c>
      <c r="E1207" t="s">
        <v>454</v>
      </c>
      <c r="F1207" t="s">
        <v>455</v>
      </c>
      <c r="U1207" t="s">
        <v>453</v>
      </c>
      <c r="AH1207" s="49"/>
    </row>
    <row r="1208" spans="1:34" x14ac:dyDescent="0.25">
      <c r="A1208" s="43" t="s">
        <v>163</v>
      </c>
      <c r="B1208" s="30"/>
      <c r="C1208" t="s">
        <v>164</v>
      </c>
      <c r="E1208" t="s">
        <v>454</v>
      </c>
      <c r="F1208" t="s">
        <v>455</v>
      </c>
      <c r="U1208" t="s">
        <v>453</v>
      </c>
      <c r="AH1208" s="49"/>
    </row>
    <row r="1209" spans="1:34" x14ac:dyDescent="0.25">
      <c r="A1209" s="43" t="s">
        <v>167</v>
      </c>
      <c r="B1209" s="30"/>
      <c r="C1209" t="s">
        <v>168</v>
      </c>
      <c r="E1209" t="s">
        <v>454</v>
      </c>
      <c r="F1209" t="s">
        <v>455</v>
      </c>
      <c r="U1209" t="s">
        <v>453</v>
      </c>
      <c r="AH1209" s="49"/>
    </row>
    <row r="1210" spans="1:34" x14ac:dyDescent="0.25">
      <c r="A1210" s="43" t="s">
        <v>176</v>
      </c>
      <c r="B1210" s="30"/>
      <c r="C1210" t="s">
        <v>177</v>
      </c>
      <c r="E1210" t="s">
        <v>454</v>
      </c>
      <c r="F1210" t="s">
        <v>455</v>
      </c>
      <c r="U1210" t="s">
        <v>453</v>
      </c>
      <c r="AH1210" s="49"/>
    </row>
    <row r="1211" spans="1:34" x14ac:dyDescent="0.25">
      <c r="A1211" s="43" t="s">
        <v>163</v>
      </c>
      <c r="B1211" s="30"/>
      <c r="C1211" t="s">
        <v>164</v>
      </c>
      <c r="E1211" t="s">
        <v>454</v>
      </c>
      <c r="F1211" t="s">
        <v>455</v>
      </c>
      <c r="U1211" t="s">
        <v>453</v>
      </c>
      <c r="AH1211" s="49"/>
    </row>
    <row r="1212" spans="1:34" x14ac:dyDescent="0.25">
      <c r="A1212" s="43" t="s">
        <v>163</v>
      </c>
      <c r="B1212" s="30"/>
      <c r="C1212" t="s">
        <v>164</v>
      </c>
      <c r="E1212" t="s">
        <v>454</v>
      </c>
      <c r="F1212" t="s">
        <v>455</v>
      </c>
      <c r="U1212" t="s">
        <v>453</v>
      </c>
      <c r="AH1212" s="49"/>
    </row>
    <row r="1213" spans="1:34" x14ac:dyDescent="0.25">
      <c r="A1213" s="43" t="s">
        <v>176</v>
      </c>
      <c r="B1213" s="30"/>
      <c r="C1213" t="s">
        <v>177</v>
      </c>
      <c r="E1213" t="s">
        <v>454</v>
      </c>
      <c r="F1213" t="s">
        <v>455</v>
      </c>
      <c r="U1213" t="s">
        <v>453</v>
      </c>
      <c r="AH1213" s="49"/>
    </row>
    <row r="1214" spans="1:34" x14ac:dyDescent="0.25">
      <c r="A1214" s="43" t="s">
        <v>176</v>
      </c>
      <c r="B1214" s="30"/>
      <c r="C1214" t="s">
        <v>177</v>
      </c>
      <c r="E1214" t="s">
        <v>454</v>
      </c>
      <c r="F1214" t="s">
        <v>455</v>
      </c>
      <c r="U1214" t="s">
        <v>453</v>
      </c>
      <c r="AH1214" s="49"/>
    </row>
    <row r="1215" spans="1:34" x14ac:dyDescent="0.25">
      <c r="A1215" s="43" t="s">
        <v>176</v>
      </c>
      <c r="B1215" s="30"/>
      <c r="C1215" t="s">
        <v>177</v>
      </c>
      <c r="E1215" t="s">
        <v>454</v>
      </c>
      <c r="F1215" t="s">
        <v>455</v>
      </c>
      <c r="U1215" t="s">
        <v>453</v>
      </c>
      <c r="AH1215" s="49"/>
    </row>
    <row r="1216" spans="1:34" x14ac:dyDescent="0.25">
      <c r="A1216" s="43" t="s">
        <v>163</v>
      </c>
      <c r="B1216" s="30"/>
      <c r="C1216" t="s">
        <v>164</v>
      </c>
      <c r="E1216" t="s">
        <v>454</v>
      </c>
      <c r="F1216" t="s">
        <v>455</v>
      </c>
      <c r="U1216" t="s">
        <v>453</v>
      </c>
      <c r="AH1216" s="49"/>
    </row>
    <row r="1217" spans="1:34" x14ac:dyDescent="0.25">
      <c r="A1217" s="43" t="s">
        <v>163</v>
      </c>
      <c r="B1217" s="30"/>
      <c r="C1217" t="s">
        <v>164</v>
      </c>
      <c r="E1217" t="s">
        <v>454</v>
      </c>
      <c r="F1217" t="s">
        <v>455</v>
      </c>
      <c r="U1217" t="s">
        <v>453</v>
      </c>
      <c r="AH1217" s="49"/>
    </row>
    <row r="1218" spans="1:34" x14ac:dyDescent="0.25">
      <c r="A1218" s="43" t="s">
        <v>163</v>
      </c>
      <c r="B1218" s="30"/>
      <c r="C1218" t="s">
        <v>164</v>
      </c>
      <c r="E1218" t="s">
        <v>454</v>
      </c>
      <c r="F1218" t="s">
        <v>455</v>
      </c>
      <c r="U1218" t="s">
        <v>453</v>
      </c>
      <c r="AH1218" s="49"/>
    </row>
    <row r="1219" spans="1:34" x14ac:dyDescent="0.25">
      <c r="A1219" s="43" t="s">
        <v>176</v>
      </c>
      <c r="B1219" s="30"/>
      <c r="C1219" t="s">
        <v>177</v>
      </c>
      <c r="E1219" t="s">
        <v>454</v>
      </c>
      <c r="F1219" t="s">
        <v>455</v>
      </c>
      <c r="U1219" t="s">
        <v>453</v>
      </c>
      <c r="AH1219" s="49"/>
    </row>
    <row r="1220" spans="1:34" x14ac:dyDescent="0.25">
      <c r="A1220" s="43" t="s">
        <v>176</v>
      </c>
      <c r="B1220" s="30"/>
      <c r="C1220" t="s">
        <v>177</v>
      </c>
      <c r="E1220" t="s">
        <v>454</v>
      </c>
      <c r="F1220" t="s">
        <v>455</v>
      </c>
      <c r="U1220" t="s">
        <v>453</v>
      </c>
      <c r="AH1220" s="49"/>
    </row>
    <row r="1221" spans="1:34" x14ac:dyDescent="0.25">
      <c r="A1221" s="43" t="s">
        <v>163</v>
      </c>
      <c r="B1221" s="30"/>
      <c r="C1221" t="s">
        <v>164</v>
      </c>
      <c r="E1221" t="s">
        <v>454</v>
      </c>
      <c r="F1221" t="s">
        <v>455</v>
      </c>
      <c r="U1221" t="s">
        <v>453</v>
      </c>
      <c r="AH1221" s="49"/>
    </row>
    <row r="1222" spans="1:34" x14ac:dyDescent="0.25">
      <c r="A1222" s="43" t="s">
        <v>169</v>
      </c>
      <c r="B1222" s="30"/>
      <c r="C1222" t="s">
        <v>166</v>
      </c>
      <c r="E1222" t="s">
        <v>454</v>
      </c>
      <c r="F1222" t="s">
        <v>455</v>
      </c>
      <c r="U1222" t="s">
        <v>453</v>
      </c>
      <c r="AH1222" s="49"/>
    </row>
    <row r="1223" spans="1:34" x14ac:dyDescent="0.25">
      <c r="A1223" s="43" t="s">
        <v>176</v>
      </c>
      <c r="B1223" s="30"/>
      <c r="C1223" t="s">
        <v>177</v>
      </c>
      <c r="E1223" t="s">
        <v>454</v>
      </c>
      <c r="F1223" t="s">
        <v>455</v>
      </c>
      <c r="U1223" t="s">
        <v>453</v>
      </c>
      <c r="AH1223" s="49"/>
    </row>
    <row r="1224" spans="1:34" x14ac:dyDescent="0.25">
      <c r="A1224" s="43" t="s">
        <v>163</v>
      </c>
      <c r="B1224" s="30"/>
      <c r="C1224" t="s">
        <v>164</v>
      </c>
      <c r="E1224" t="s">
        <v>454</v>
      </c>
      <c r="F1224" t="s">
        <v>455</v>
      </c>
      <c r="U1224" t="s">
        <v>453</v>
      </c>
      <c r="AH1224" s="49"/>
    </row>
    <row r="1225" spans="1:34" x14ac:dyDescent="0.25">
      <c r="A1225" s="43" t="s">
        <v>163</v>
      </c>
      <c r="B1225" s="30"/>
      <c r="C1225" t="s">
        <v>164</v>
      </c>
      <c r="E1225" t="s">
        <v>454</v>
      </c>
      <c r="F1225" t="s">
        <v>455</v>
      </c>
      <c r="U1225" t="s">
        <v>453</v>
      </c>
      <c r="AH1225" s="49"/>
    </row>
    <row r="1226" spans="1:34" x14ac:dyDescent="0.25">
      <c r="A1226" s="43" t="s">
        <v>163</v>
      </c>
      <c r="B1226" s="30"/>
      <c r="C1226" t="s">
        <v>164</v>
      </c>
      <c r="E1226" t="s">
        <v>454</v>
      </c>
      <c r="F1226" t="s">
        <v>455</v>
      </c>
      <c r="U1226" t="s">
        <v>453</v>
      </c>
      <c r="AH1226" s="49"/>
    </row>
    <row r="1227" spans="1:34" x14ac:dyDescent="0.25">
      <c r="A1227" s="43" t="s">
        <v>169</v>
      </c>
      <c r="B1227" s="30"/>
      <c r="C1227" t="s">
        <v>166</v>
      </c>
      <c r="E1227" t="s">
        <v>454</v>
      </c>
      <c r="F1227" t="s">
        <v>455</v>
      </c>
      <c r="U1227" t="s">
        <v>453</v>
      </c>
      <c r="AH1227" s="49"/>
    </row>
    <row r="1228" spans="1:34" x14ac:dyDescent="0.25">
      <c r="A1228" s="43" t="s">
        <v>169</v>
      </c>
      <c r="B1228" s="30"/>
      <c r="C1228" t="s">
        <v>166</v>
      </c>
      <c r="E1228" t="s">
        <v>454</v>
      </c>
      <c r="F1228" t="s">
        <v>455</v>
      </c>
      <c r="U1228" t="s">
        <v>453</v>
      </c>
      <c r="AH1228" s="49"/>
    </row>
    <row r="1229" spans="1:34" x14ac:dyDescent="0.25">
      <c r="A1229" s="43" t="s">
        <v>176</v>
      </c>
      <c r="B1229" s="30"/>
      <c r="C1229" t="s">
        <v>177</v>
      </c>
      <c r="E1229" t="s">
        <v>454</v>
      </c>
      <c r="F1229" t="s">
        <v>455</v>
      </c>
      <c r="U1229" t="s">
        <v>453</v>
      </c>
      <c r="AH1229" s="49"/>
    </row>
    <row r="1230" spans="1:34" x14ac:dyDescent="0.25">
      <c r="A1230" s="43" t="s">
        <v>176</v>
      </c>
      <c r="B1230" s="30"/>
      <c r="C1230" t="s">
        <v>177</v>
      </c>
      <c r="E1230" t="s">
        <v>454</v>
      </c>
      <c r="F1230" t="s">
        <v>455</v>
      </c>
      <c r="U1230" t="s">
        <v>453</v>
      </c>
      <c r="AH1230" s="49"/>
    </row>
    <row r="1231" spans="1:34" x14ac:dyDescent="0.25">
      <c r="A1231" s="43" t="s">
        <v>167</v>
      </c>
      <c r="B1231" s="30"/>
      <c r="C1231" t="s">
        <v>168</v>
      </c>
      <c r="E1231" t="s">
        <v>454</v>
      </c>
      <c r="F1231" t="s">
        <v>455</v>
      </c>
      <c r="U1231" t="s">
        <v>453</v>
      </c>
      <c r="AH1231" s="49"/>
    </row>
    <row r="1232" spans="1:34" x14ac:dyDescent="0.25">
      <c r="A1232" s="43" t="s">
        <v>169</v>
      </c>
      <c r="B1232" s="30"/>
      <c r="C1232" t="s">
        <v>166</v>
      </c>
      <c r="E1232" t="s">
        <v>454</v>
      </c>
      <c r="F1232" t="s">
        <v>455</v>
      </c>
      <c r="U1232" t="s">
        <v>453</v>
      </c>
      <c r="AH1232" s="49"/>
    </row>
    <row r="1233" spans="1:34" x14ac:dyDescent="0.25">
      <c r="A1233" s="43" t="s">
        <v>169</v>
      </c>
      <c r="B1233" s="30"/>
      <c r="C1233" t="s">
        <v>166</v>
      </c>
      <c r="E1233" t="s">
        <v>454</v>
      </c>
      <c r="F1233" t="s">
        <v>455</v>
      </c>
      <c r="U1233" t="s">
        <v>453</v>
      </c>
      <c r="AH1233" s="49"/>
    </row>
    <row r="1234" spans="1:34" x14ac:dyDescent="0.25">
      <c r="A1234" s="43" t="s">
        <v>176</v>
      </c>
      <c r="B1234" s="30"/>
      <c r="C1234" t="s">
        <v>177</v>
      </c>
      <c r="E1234" t="s">
        <v>454</v>
      </c>
      <c r="F1234" t="s">
        <v>455</v>
      </c>
      <c r="U1234" t="s">
        <v>453</v>
      </c>
      <c r="AH1234" s="49"/>
    </row>
    <row r="1235" spans="1:34" x14ac:dyDescent="0.25">
      <c r="A1235" s="43" t="s">
        <v>169</v>
      </c>
      <c r="B1235" s="30"/>
      <c r="C1235" t="s">
        <v>166</v>
      </c>
      <c r="E1235" t="s">
        <v>454</v>
      </c>
      <c r="F1235" t="s">
        <v>455</v>
      </c>
      <c r="U1235" t="s">
        <v>453</v>
      </c>
      <c r="AH1235" s="49"/>
    </row>
    <row r="1236" spans="1:34" x14ac:dyDescent="0.25">
      <c r="A1236" s="43" t="s">
        <v>163</v>
      </c>
      <c r="B1236" s="30"/>
      <c r="C1236" t="s">
        <v>164</v>
      </c>
      <c r="E1236" t="s">
        <v>454</v>
      </c>
      <c r="F1236" t="s">
        <v>455</v>
      </c>
      <c r="U1236" t="s">
        <v>453</v>
      </c>
      <c r="AH1236" s="49"/>
    </row>
    <row r="1237" spans="1:34" x14ac:dyDescent="0.25">
      <c r="A1237" s="43" t="s">
        <v>169</v>
      </c>
      <c r="B1237" s="30"/>
      <c r="C1237" t="s">
        <v>166</v>
      </c>
      <c r="E1237" t="s">
        <v>454</v>
      </c>
      <c r="F1237" t="s">
        <v>455</v>
      </c>
      <c r="U1237" t="s">
        <v>453</v>
      </c>
      <c r="AH1237" s="49"/>
    </row>
    <row r="1238" spans="1:34" x14ac:dyDescent="0.25">
      <c r="A1238" s="43" t="s">
        <v>163</v>
      </c>
      <c r="B1238" s="30"/>
      <c r="C1238" t="s">
        <v>164</v>
      </c>
      <c r="E1238" t="s">
        <v>454</v>
      </c>
      <c r="F1238" t="s">
        <v>455</v>
      </c>
      <c r="U1238" t="s">
        <v>453</v>
      </c>
      <c r="AH1238" s="49"/>
    </row>
    <row r="1239" spans="1:34" x14ac:dyDescent="0.25">
      <c r="A1239" s="43" t="s">
        <v>169</v>
      </c>
      <c r="B1239" s="30"/>
      <c r="C1239" t="s">
        <v>166</v>
      </c>
      <c r="E1239" t="s">
        <v>454</v>
      </c>
      <c r="F1239" t="s">
        <v>455</v>
      </c>
      <c r="U1239" t="s">
        <v>453</v>
      </c>
      <c r="AH1239" s="49"/>
    </row>
    <row r="1240" spans="1:34" x14ac:dyDescent="0.25">
      <c r="A1240" s="43" t="s">
        <v>169</v>
      </c>
      <c r="B1240" s="30"/>
      <c r="C1240" t="s">
        <v>166</v>
      </c>
      <c r="E1240" t="s">
        <v>454</v>
      </c>
      <c r="F1240" t="s">
        <v>455</v>
      </c>
      <c r="U1240" t="s">
        <v>453</v>
      </c>
      <c r="AH1240" s="49"/>
    </row>
    <row r="1241" spans="1:34" x14ac:dyDescent="0.25">
      <c r="A1241" s="43" t="s">
        <v>163</v>
      </c>
      <c r="B1241" s="30"/>
      <c r="C1241" t="s">
        <v>164</v>
      </c>
      <c r="E1241" t="s">
        <v>454</v>
      </c>
      <c r="F1241" t="s">
        <v>455</v>
      </c>
      <c r="U1241" t="s">
        <v>453</v>
      </c>
      <c r="AH1241" s="49"/>
    </row>
    <row r="1242" spans="1:34" x14ac:dyDescent="0.25">
      <c r="A1242" s="43" t="s">
        <v>163</v>
      </c>
      <c r="B1242" s="30"/>
      <c r="C1242" t="s">
        <v>164</v>
      </c>
      <c r="E1242" t="s">
        <v>454</v>
      </c>
      <c r="F1242" t="s">
        <v>455</v>
      </c>
      <c r="U1242" t="s">
        <v>453</v>
      </c>
      <c r="AH1242" s="49"/>
    </row>
    <row r="1243" spans="1:34" x14ac:dyDescent="0.25">
      <c r="A1243" s="43" t="s">
        <v>163</v>
      </c>
      <c r="B1243" s="30"/>
      <c r="C1243" t="s">
        <v>164</v>
      </c>
      <c r="E1243" t="s">
        <v>454</v>
      </c>
      <c r="F1243" t="s">
        <v>455</v>
      </c>
      <c r="U1243" t="s">
        <v>453</v>
      </c>
      <c r="AH1243" s="49"/>
    </row>
    <row r="1244" spans="1:34" x14ac:dyDescent="0.25">
      <c r="A1244" s="43" t="s">
        <v>163</v>
      </c>
      <c r="B1244" s="30"/>
      <c r="C1244" t="s">
        <v>164</v>
      </c>
      <c r="E1244" t="s">
        <v>454</v>
      </c>
      <c r="F1244" t="s">
        <v>455</v>
      </c>
      <c r="U1244" t="s">
        <v>453</v>
      </c>
      <c r="AH1244" s="49"/>
    </row>
    <row r="1245" spans="1:34" x14ac:dyDescent="0.25">
      <c r="A1245" s="43" t="s">
        <v>176</v>
      </c>
      <c r="B1245" s="30"/>
      <c r="C1245" t="s">
        <v>177</v>
      </c>
      <c r="E1245" t="s">
        <v>454</v>
      </c>
      <c r="F1245" t="s">
        <v>455</v>
      </c>
      <c r="U1245" t="s">
        <v>453</v>
      </c>
      <c r="AH1245" s="49"/>
    </row>
    <row r="1246" spans="1:34" x14ac:dyDescent="0.25">
      <c r="A1246" s="43" t="s">
        <v>163</v>
      </c>
      <c r="B1246" s="30"/>
      <c r="C1246" t="s">
        <v>164</v>
      </c>
      <c r="E1246" t="s">
        <v>454</v>
      </c>
      <c r="F1246" t="s">
        <v>455</v>
      </c>
      <c r="U1246" t="s">
        <v>453</v>
      </c>
      <c r="AH1246" s="49"/>
    </row>
    <row r="1247" spans="1:34" x14ac:dyDescent="0.25">
      <c r="A1247" s="43" t="s">
        <v>163</v>
      </c>
      <c r="B1247" s="30"/>
      <c r="C1247" t="s">
        <v>164</v>
      </c>
      <c r="E1247" t="s">
        <v>454</v>
      </c>
      <c r="F1247" t="s">
        <v>455</v>
      </c>
      <c r="U1247" t="s">
        <v>453</v>
      </c>
      <c r="AH1247" s="49"/>
    </row>
    <row r="1248" spans="1:34" x14ac:dyDescent="0.25">
      <c r="A1248" s="43" t="s">
        <v>163</v>
      </c>
      <c r="B1248" s="30"/>
      <c r="C1248" t="s">
        <v>164</v>
      </c>
      <c r="E1248" t="s">
        <v>454</v>
      </c>
      <c r="F1248" t="s">
        <v>455</v>
      </c>
      <c r="U1248" t="s">
        <v>453</v>
      </c>
      <c r="AH1248" s="49"/>
    </row>
    <row r="1249" spans="1:34" x14ac:dyDescent="0.25">
      <c r="A1249" s="43" t="s">
        <v>163</v>
      </c>
      <c r="B1249" s="30"/>
      <c r="C1249" t="s">
        <v>164</v>
      </c>
      <c r="E1249" t="s">
        <v>454</v>
      </c>
      <c r="F1249" t="s">
        <v>455</v>
      </c>
      <c r="U1249" t="s">
        <v>453</v>
      </c>
      <c r="AH1249" s="49"/>
    </row>
    <row r="1250" spans="1:34" x14ac:dyDescent="0.25">
      <c r="A1250" s="43" t="s">
        <v>176</v>
      </c>
      <c r="B1250" s="30"/>
      <c r="C1250" t="s">
        <v>177</v>
      </c>
      <c r="E1250" t="s">
        <v>454</v>
      </c>
      <c r="F1250" t="s">
        <v>455</v>
      </c>
      <c r="U1250" t="s">
        <v>453</v>
      </c>
      <c r="AH1250" s="49"/>
    </row>
    <row r="1251" spans="1:34" ht="15.75" thickBot="1" x14ac:dyDescent="0.3">
      <c r="A1251" s="44" t="s">
        <v>167</v>
      </c>
      <c r="B1251" s="38"/>
      <c r="C1251" s="39" t="s">
        <v>168</v>
      </c>
      <c r="D1251" s="39" t="s">
        <v>350</v>
      </c>
      <c r="E1251" s="39" t="s">
        <v>454</v>
      </c>
      <c r="F1251" s="39" t="s">
        <v>455</v>
      </c>
      <c r="G1251" s="39"/>
      <c r="H1251" s="39"/>
      <c r="I1251" s="39"/>
      <c r="J1251" s="39"/>
      <c r="K1251" s="39"/>
      <c r="L1251" s="39"/>
      <c r="M1251" s="39"/>
      <c r="N1251" s="39"/>
      <c r="O1251" s="39"/>
      <c r="P1251" s="39"/>
      <c r="Q1251" s="39"/>
      <c r="R1251" s="39"/>
      <c r="S1251" s="39"/>
      <c r="T1251" s="39"/>
      <c r="U1251" s="39" t="s">
        <v>453</v>
      </c>
      <c r="V1251" s="39"/>
      <c r="W1251" s="39"/>
      <c r="X1251" s="39"/>
      <c r="Y1251" s="39"/>
      <c r="Z1251" s="39"/>
      <c r="AA1251" s="39"/>
      <c r="AB1251" s="39"/>
      <c r="AC1251" s="39"/>
      <c r="AD1251" s="39"/>
      <c r="AE1251" s="39"/>
      <c r="AF1251" s="39"/>
      <c r="AG1251" s="39"/>
      <c r="AH1251" s="50"/>
    </row>
    <row r="1252" spans="1:34" ht="15.75" thickTop="1" x14ac:dyDescent="0.25">
      <c r="A1252" s="40" t="s">
        <v>169</v>
      </c>
      <c r="B1252" s="37"/>
      <c r="C1252" s="53" t="s">
        <v>166</v>
      </c>
      <c r="D1252" s="53" t="s">
        <v>349</v>
      </c>
      <c r="E1252" s="53" t="s">
        <v>456</v>
      </c>
      <c r="F1252" s="53" t="s">
        <v>457</v>
      </c>
      <c r="G1252" s="53"/>
      <c r="H1252" s="53"/>
      <c r="I1252" s="53"/>
      <c r="J1252" s="53"/>
      <c r="K1252" s="53"/>
      <c r="L1252" s="53"/>
      <c r="M1252" s="53"/>
      <c r="N1252" s="53"/>
      <c r="O1252" s="53"/>
      <c r="P1252" s="53"/>
      <c r="Q1252" s="53"/>
      <c r="R1252" s="53"/>
      <c r="S1252" s="53"/>
      <c r="T1252" s="53"/>
      <c r="U1252" s="53"/>
      <c r="V1252" s="53"/>
      <c r="W1252" s="53"/>
      <c r="X1252" s="53"/>
      <c r="Y1252" s="53"/>
      <c r="Z1252" s="53"/>
      <c r="AA1252" s="53"/>
      <c r="AB1252" s="53"/>
      <c r="AC1252" s="53"/>
      <c r="AD1252" s="53"/>
      <c r="AE1252" s="53"/>
      <c r="AF1252" s="53"/>
      <c r="AG1252" s="53"/>
      <c r="AH1252" s="54"/>
    </row>
    <row r="1253" spans="1:34" x14ac:dyDescent="0.25">
      <c r="A1253" s="43" t="s">
        <v>203</v>
      </c>
      <c r="B1253" s="30"/>
      <c r="C1253" t="s">
        <v>166</v>
      </c>
      <c r="E1253" t="s">
        <v>456</v>
      </c>
      <c r="F1253" t="s">
        <v>457</v>
      </c>
      <c r="AH1253" s="49"/>
    </row>
    <row r="1254" spans="1:34" x14ac:dyDescent="0.25">
      <c r="A1254" s="43" t="s">
        <v>203</v>
      </c>
      <c r="B1254" s="30"/>
      <c r="C1254" t="s">
        <v>166</v>
      </c>
      <c r="E1254" t="s">
        <v>456</v>
      </c>
      <c r="F1254" t="s">
        <v>457</v>
      </c>
      <c r="AH1254" s="49"/>
    </row>
    <row r="1255" spans="1:34" x14ac:dyDescent="0.25">
      <c r="A1255" s="43" t="s">
        <v>176</v>
      </c>
      <c r="B1255" s="30"/>
      <c r="C1255" t="s">
        <v>177</v>
      </c>
      <c r="E1255" t="s">
        <v>456</v>
      </c>
      <c r="F1255" t="s">
        <v>457</v>
      </c>
      <c r="AH1255" s="49"/>
    </row>
    <row r="1256" spans="1:34" x14ac:dyDescent="0.25">
      <c r="A1256" s="43" t="s">
        <v>176</v>
      </c>
      <c r="B1256" s="30"/>
      <c r="C1256" t="s">
        <v>177</v>
      </c>
      <c r="E1256" t="s">
        <v>456</v>
      </c>
      <c r="F1256" t="s">
        <v>457</v>
      </c>
      <c r="AH1256" s="49"/>
    </row>
    <row r="1257" spans="1:34" x14ac:dyDescent="0.25">
      <c r="A1257" s="43" t="s">
        <v>176</v>
      </c>
      <c r="B1257" s="30"/>
      <c r="C1257" t="s">
        <v>177</v>
      </c>
      <c r="E1257" t="s">
        <v>456</v>
      </c>
      <c r="F1257" t="s">
        <v>457</v>
      </c>
      <c r="AH1257" s="49"/>
    </row>
    <row r="1258" spans="1:34" x14ac:dyDescent="0.25">
      <c r="A1258" s="43" t="s">
        <v>203</v>
      </c>
      <c r="B1258" s="30"/>
      <c r="C1258" t="s">
        <v>166</v>
      </c>
      <c r="E1258" t="s">
        <v>456</v>
      </c>
      <c r="F1258" t="s">
        <v>457</v>
      </c>
      <c r="AH1258" s="49"/>
    </row>
    <row r="1259" spans="1:34" x14ac:dyDescent="0.25">
      <c r="A1259" s="43" t="s">
        <v>203</v>
      </c>
      <c r="B1259" s="30"/>
      <c r="C1259" t="s">
        <v>166</v>
      </c>
      <c r="E1259" t="s">
        <v>456</v>
      </c>
      <c r="F1259" t="s">
        <v>457</v>
      </c>
      <c r="AH1259" s="49"/>
    </row>
    <row r="1260" spans="1:34" x14ac:dyDescent="0.25">
      <c r="A1260" s="43" t="s">
        <v>169</v>
      </c>
      <c r="B1260" s="30"/>
      <c r="C1260" t="s">
        <v>166</v>
      </c>
      <c r="E1260" t="s">
        <v>456</v>
      </c>
      <c r="F1260" t="s">
        <v>457</v>
      </c>
      <c r="AH1260" s="49"/>
    </row>
    <row r="1261" spans="1:34" x14ac:dyDescent="0.25">
      <c r="A1261" s="43" t="s">
        <v>169</v>
      </c>
      <c r="B1261" s="30"/>
      <c r="C1261" t="s">
        <v>166</v>
      </c>
      <c r="E1261" t="s">
        <v>456</v>
      </c>
      <c r="F1261" t="s">
        <v>457</v>
      </c>
      <c r="AH1261" s="49"/>
    </row>
    <row r="1262" spans="1:34" x14ac:dyDescent="0.25">
      <c r="A1262" s="43" t="s">
        <v>176</v>
      </c>
      <c r="B1262" s="30"/>
      <c r="C1262" t="s">
        <v>177</v>
      </c>
      <c r="E1262" t="s">
        <v>456</v>
      </c>
      <c r="F1262" t="s">
        <v>457</v>
      </c>
      <c r="AH1262" s="49"/>
    </row>
    <row r="1263" spans="1:34" x14ac:dyDescent="0.25">
      <c r="A1263" s="43" t="s">
        <v>203</v>
      </c>
      <c r="B1263" s="30"/>
      <c r="C1263" t="s">
        <v>166</v>
      </c>
      <c r="E1263" t="s">
        <v>456</v>
      </c>
      <c r="F1263" t="s">
        <v>457</v>
      </c>
      <c r="AH1263" s="49"/>
    </row>
    <row r="1264" spans="1:34" x14ac:dyDescent="0.25">
      <c r="A1264" s="43" t="s">
        <v>176</v>
      </c>
      <c r="B1264" s="30"/>
      <c r="C1264" t="s">
        <v>177</v>
      </c>
      <c r="E1264" t="s">
        <v>456</v>
      </c>
      <c r="F1264" t="s">
        <v>457</v>
      </c>
      <c r="AH1264" s="49"/>
    </row>
    <row r="1265" spans="1:34" x14ac:dyDescent="0.25">
      <c r="A1265" s="43" t="s">
        <v>169</v>
      </c>
      <c r="B1265" s="30"/>
      <c r="C1265" t="s">
        <v>166</v>
      </c>
      <c r="E1265" t="s">
        <v>456</v>
      </c>
      <c r="F1265" t="s">
        <v>457</v>
      </c>
      <c r="AH1265" s="49"/>
    </row>
    <row r="1266" spans="1:34" x14ac:dyDescent="0.25">
      <c r="A1266" s="43" t="s">
        <v>176</v>
      </c>
      <c r="B1266" s="30"/>
      <c r="C1266" t="s">
        <v>177</v>
      </c>
      <c r="E1266" t="s">
        <v>456</v>
      </c>
      <c r="F1266" t="s">
        <v>457</v>
      </c>
      <c r="AH1266" s="49"/>
    </row>
    <row r="1267" spans="1:34" x14ac:dyDescent="0.25">
      <c r="A1267" s="43" t="s">
        <v>176</v>
      </c>
      <c r="B1267" s="30"/>
      <c r="C1267" t="s">
        <v>177</v>
      </c>
      <c r="E1267" t="s">
        <v>456</v>
      </c>
      <c r="F1267" t="s">
        <v>457</v>
      </c>
      <c r="AH1267" s="49"/>
    </row>
    <row r="1268" spans="1:34" x14ac:dyDescent="0.25">
      <c r="A1268" s="43" t="s">
        <v>169</v>
      </c>
      <c r="B1268" s="30"/>
      <c r="C1268" t="s">
        <v>166</v>
      </c>
      <c r="E1268" t="s">
        <v>456</v>
      </c>
      <c r="F1268" t="s">
        <v>457</v>
      </c>
      <c r="AH1268" s="49"/>
    </row>
    <row r="1269" spans="1:34" x14ac:dyDescent="0.25">
      <c r="A1269" s="43" t="s">
        <v>169</v>
      </c>
      <c r="B1269" s="30"/>
      <c r="C1269" t="s">
        <v>166</v>
      </c>
      <c r="E1269" t="s">
        <v>456</v>
      </c>
      <c r="F1269" t="s">
        <v>457</v>
      </c>
      <c r="AH1269" s="49"/>
    </row>
    <row r="1270" spans="1:34" x14ac:dyDescent="0.25">
      <c r="A1270" s="43" t="s">
        <v>203</v>
      </c>
      <c r="B1270" s="30"/>
      <c r="C1270" t="s">
        <v>166</v>
      </c>
      <c r="E1270" t="s">
        <v>456</v>
      </c>
      <c r="F1270" t="s">
        <v>457</v>
      </c>
      <c r="AH1270" s="49"/>
    </row>
    <row r="1271" spans="1:34" x14ac:dyDescent="0.25">
      <c r="A1271" s="43" t="s">
        <v>176</v>
      </c>
      <c r="B1271" s="30"/>
      <c r="C1271" t="s">
        <v>177</v>
      </c>
      <c r="E1271" t="s">
        <v>456</v>
      </c>
      <c r="F1271" t="s">
        <v>457</v>
      </c>
      <c r="AH1271" s="49"/>
    </row>
    <row r="1272" spans="1:34" x14ac:dyDescent="0.25">
      <c r="A1272" s="43" t="s">
        <v>184</v>
      </c>
      <c r="B1272" s="30"/>
      <c r="C1272" t="s">
        <v>164</v>
      </c>
      <c r="E1272" t="s">
        <v>456</v>
      </c>
      <c r="F1272" t="s">
        <v>457</v>
      </c>
      <c r="AH1272" s="49"/>
    </row>
    <row r="1273" spans="1:34" x14ac:dyDescent="0.25">
      <c r="A1273" s="43" t="s">
        <v>160</v>
      </c>
      <c r="B1273" s="30"/>
      <c r="C1273" t="s">
        <v>161</v>
      </c>
      <c r="E1273" t="s">
        <v>456</v>
      </c>
      <c r="F1273" t="s">
        <v>457</v>
      </c>
      <c r="AH1273" s="49"/>
    </row>
    <row r="1274" spans="1:34" x14ac:dyDescent="0.25">
      <c r="A1274" s="43" t="s">
        <v>176</v>
      </c>
      <c r="B1274" s="30"/>
      <c r="C1274" t="s">
        <v>177</v>
      </c>
      <c r="E1274" t="s">
        <v>456</v>
      </c>
      <c r="F1274" t="s">
        <v>457</v>
      </c>
      <c r="AH1274" s="49"/>
    </row>
    <row r="1275" spans="1:34" x14ac:dyDescent="0.25">
      <c r="A1275" s="43" t="s">
        <v>176</v>
      </c>
      <c r="B1275" s="30"/>
      <c r="C1275" t="s">
        <v>177</v>
      </c>
      <c r="E1275" t="s">
        <v>456</v>
      </c>
      <c r="F1275" t="s">
        <v>457</v>
      </c>
      <c r="AH1275" s="49"/>
    </row>
    <row r="1276" spans="1:34" x14ac:dyDescent="0.25">
      <c r="A1276" s="43" t="s">
        <v>203</v>
      </c>
      <c r="B1276" s="30"/>
      <c r="C1276" t="s">
        <v>166</v>
      </c>
      <c r="E1276" t="s">
        <v>456</v>
      </c>
      <c r="F1276" t="s">
        <v>457</v>
      </c>
      <c r="AH1276" s="49"/>
    </row>
    <row r="1277" spans="1:34" x14ac:dyDescent="0.25">
      <c r="A1277" s="43" t="s">
        <v>176</v>
      </c>
      <c r="B1277" s="30"/>
      <c r="C1277" t="s">
        <v>177</v>
      </c>
      <c r="E1277" t="s">
        <v>456</v>
      </c>
      <c r="F1277" t="s">
        <v>457</v>
      </c>
      <c r="AH1277" s="49"/>
    </row>
    <row r="1278" spans="1:34" x14ac:dyDescent="0.25">
      <c r="A1278" s="43" t="s">
        <v>203</v>
      </c>
      <c r="B1278" s="30"/>
      <c r="C1278" t="s">
        <v>166</v>
      </c>
      <c r="E1278" t="s">
        <v>456</v>
      </c>
      <c r="F1278" t="s">
        <v>457</v>
      </c>
      <c r="AH1278" s="49"/>
    </row>
    <row r="1279" spans="1:34" x14ac:dyDescent="0.25">
      <c r="A1279" s="43" t="s">
        <v>176</v>
      </c>
      <c r="B1279" s="30"/>
      <c r="C1279" t="s">
        <v>177</v>
      </c>
      <c r="E1279" t="s">
        <v>456</v>
      </c>
      <c r="F1279" t="s">
        <v>457</v>
      </c>
      <c r="AH1279" s="49"/>
    </row>
    <row r="1280" spans="1:34" x14ac:dyDescent="0.25">
      <c r="A1280" s="43" t="s">
        <v>176</v>
      </c>
      <c r="B1280" s="30"/>
      <c r="C1280" t="s">
        <v>177</v>
      </c>
      <c r="E1280" t="s">
        <v>456</v>
      </c>
      <c r="F1280" t="s">
        <v>457</v>
      </c>
      <c r="AH1280" s="49"/>
    </row>
    <row r="1281" spans="1:34" x14ac:dyDescent="0.25">
      <c r="A1281" s="43" t="s">
        <v>176</v>
      </c>
      <c r="B1281" s="30"/>
      <c r="C1281" t="s">
        <v>177</v>
      </c>
      <c r="E1281" t="s">
        <v>456</v>
      </c>
      <c r="F1281" t="s">
        <v>457</v>
      </c>
      <c r="AH1281" s="49"/>
    </row>
    <row r="1282" spans="1:34" x14ac:dyDescent="0.25">
      <c r="A1282" s="43" t="s">
        <v>169</v>
      </c>
      <c r="B1282" s="30"/>
      <c r="C1282" t="s">
        <v>166</v>
      </c>
      <c r="E1282" t="s">
        <v>456</v>
      </c>
      <c r="F1282" t="s">
        <v>457</v>
      </c>
      <c r="AH1282" s="49"/>
    </row>
    <row r="1283" spans="1:34" x14ac:dyDescent="0.25">
      <c r="A1283" s="43" t="s">
        <v>176</v>
      </c>
      <c r="B1283" s="30"/>
      <c r="C1283" t="s">
        <v>177</v>
      </c>
      <c r="E1283" t="s">
        <v>456</v>
      </c>
      <c r="F1283" t="s">
        <v>457</v>
      </c>
      <c r="AH1283" s="49"/>
    </row>
    <row r="1284" spans="1:34" x14ac:dyDescent="0.25">
      <c r="A1284" s="43" t="s">
        <v>176</v>
      </c>
      <c r="B1284" s="30"/>
      <c r="C1284" t="s">
        <v>177</v>
      </c>
      <c r="E1284" t="s">
        <v>456</v>
      </c>
      <c r="F1284" t="s">
        <v>457</v>
      </c>
      <c r="AH1284" s="49"/>
    </row>
    <row r="1285" spans="1:34" x14ac:dyDescent="0.25">
      <c r="A1285" s="43" t="s">
        <v>169</v>
      </c>
      <c r="B1285" s="30"/>
      <c r="C1285" t="s">
        <v>166</v>
      </c>
      <c r="E1285" t="s">
        <v>456</v>
      </c>
      <c r="F1285" t="s">
        <v>457</v>
      </c>
      <c r="AH1285" s="49"/>
    </row>
    <row r="1286" spans="1:34" x14ac:dyDescent="0.25">
      <c r="A1286" s="43" t="s">
        <v>169</v>
      </c>
      <c r="B1286" s="30"/>
      <c r="C1286" t="s">
        <v>166</v>
      </c>
      <c r="E1286" t="s">
        <v>456</v>
      </c>
      <c r="F1286" t="s">
        <v>457</v>
      </c>
      <c r="AH1286" s="49"/>
    </row>
    <row r="1287" spans="1:34" x14ac:dyDescent="0.25">
      <c r="A1287" s="43" t="s">
        <v>169</v>
      </c>
      <c r="B1287" s="30"/>
      <c r="C1287" t="s">
        <v>166</v>
      </c>
      <c r="E1287" t="s">
        <v>456</v>
      </c>
      <c r="F1287" t="s">
        <v>457</v>
      </c>
      <c r="AH1287" s="49"/>
    </row>
    <row r="1288" spans="1:34" x14ac:dyDescent="0.25">
      <c r="A1288" s="43" t="s">
        <v>203</v>
      </c>
      <c r="B1288" s="30"/>
      <c r="C1288" t="s">
        <v>166</v>
      </c>
      <c r="E1288" t="s">
        <v>456</v>
      </c>
      <c r="F1288" t="s">
        <v>457</v>
      </c>
      <c r="AH1288" s="49"/>
    </row>
    <row r="1289" spans="1:34" x14ac:dyDescent="0.25">
      <c r="A1289" s="43" t="s">
        <v>169</v>
      </c>
      <c r="B1289" s="30"/>
      <c r="C1289" t="s">
        <v>166</v>
      </c>
      <c r="E1289" t="s">
        <v>456</v>
      </c>
      <c r="F1289" t="s">
        <v>457</v>
      </c>
      <c r="AH1289" s="49"/>
    </row>
    <row r="1290" spans="1:34" x14ac:dyDescent="0.25">
      <c r="A1290" s="43" t="s">
        <v>169</v>
      </c>
      <c r="B1290" s="30"/>
      <c r="C1290" t="s">
        <v>166</v>
      </c>
      <c r="E1290" t="s">
        <v>456</v>
      </c>
      <c r="F1290" t="s">
        <v>457</v>
      </c>
      <c r="AH1290" s="49"/>
    </row>
    <row r="1291" spans="1:34" x14ac:dyDescent="0.25">
      <c r="A1291" s="43" t="s">
        <v>169</v>
      </c>
      <c r="B1291" s="30"/>
      <c r="C1291" t="s">
        <v>166</v>
      </c>
      <c r="E1291" t="s">
        <v>456</v>
      </c>
      <c r="F1291" t="s">
        <v>457</v>
      </c>
      <c r="AH1291" s="49"/>
    </row>
    <row r="1292" spans="1:34" x14ac:dyDescent="0.25">
      <c r="A1292" s="43" t="s">
        <v>203</v>
      </c>
      <c r="B1292" s="30"/>
      <c r="C1292" t="s">
        <v>166</v>
      </c>
      <c r="E1292" t="s">
        <v>456</v>
      </c>
      <c r="F1292" t="s">
        <v>457</v>
      </c>
      <c r="AH1292" s="49"/>
    </row>
    <row r="1293" spans="1:34" x14ac:dyDescent="0.25">
      <c r="A1293" s="43" t="s">
        <v>203</v>
      </c>
      <c r="B1293" s="30"/>
      <c r="C1293" t="s">
        <v>166</v>
      </c>
      <c r="E1293" t="s">
        <v>456</v>
      </c>
      <c r="F1293" t="s">
        <v>457</v>
      </c>
      <c r="AH1293" s="49"/>
    </row>
    <row r="1294" spans="1:34" x14ac:dyDescent="0.25">
      <c r="A1294" s="43" t="s">
        <v>169</v>
      </c>
      <c r="B1294" s="30"/>
      <c r="C1294" t="s">
        <v>166</v>
      </c>
      <c r="E1294" t="s">
        <v>456</v>
      </c>
      <c r="F1294" t="s">
        <v>457</v>
      </c>
      <c r="AH1294" s="49"/>
    </row>
    <row r="1295" spans="1:34" x14ac:dyDescent="0.25">
      <c r="A1295" s="43" t="s">
        <v>169</v>
      </c>
      <c r="B1295" s="30"/>
      <c r="C1295" t="s">
        <v>166</v>
      </c>
      <c r="E1295" t="s">
        <v>456</v>
      </c>
      <c r="F1295" t="s">
        <v>457</v>
      </c>
      <c r="AH1295" s="49"/>
    </row>
    <row r="1296" spans="1:34" x14ac:dyDescent="0.25">
      <c r="A1296" s="43" t="s">
        <v>176</v>
      </c>
      <c r="B1296" s="30"/>
      <c r="C1296" t="s">
        <v>177</v>
      </c>
      <c r="E1296" t="s">
        <v>456</v>
      </c>
      <c r="F1296" t="s">
        <v>457</v>
      </c>
      <c r="AH1296" s="49"/>
    </row>
    <row r="1297" spans="1:34" x14ac:dyDescent="0.25">
      <c r="A1297" s="43" t="s">
        <v>176</v>
      </c>
      <c r="B1297" s="30"/>
      <c r="C1297" t="s">
        <v>177</v>
      </c>
      <c r="E1297" t="s">
        <v>456</v>
      </c>
      <c r="F1297" t="s">
        <v>457</v>
      </c>
      <c r="AH1297" s="49"/>
    </row>
    <row r="1298" spans="1:34" x14ac:dyDescent="0.25">
      <c r="A1298" s="43" t="s">
        <v>176</v>
      </c>
      <c r="B1298" s="30"/>
      <c r="C1298" t="s">
        <v>177</v>
      </c>
      <c r="E1298" t="s">
        <v>456</v>
      </c>
      <c r="F1298" t="s">
        <v>457</v>
      </c>
      <c r="AH1298" s="49"/>
    </row>
    <row r="1299" spans="1:34" x14ac:dyDescent="0.25">
      <c r="A1299" s="43" t="s">
        <v>160</v>
      </c>
      <c r="B1299" s="30"/>
      <c r="C1299" t="s">
        <v>161</v>
      </c>
      <c r="E1299" t="s">
        <v>456</v>
      </c>
      <c r="F1299" t="s">
        <v>457</v>
      </c>
      <c r="AH1299" s="49"/>
    </row>
    <row r="1300" spans="1:34" x14ac:dyDescent="0.25">
      <c r="A1300" s="43" t="s">
        <v>176</v>
      </c>
      <c r="B1300" s="30"/>
      <c r="C1300" t="s">
        <v>177</v>
      </c>
      <c r="E1300" t="s">
        <v>456</v>
      </c>
      <c r="F1300" t="s">
        <v>457</v>
      </c>
      <c r="AH1300" s="49"/>
    </row>
    <row r="1301" spans="1:34" ht="15.75" thickBot="1" x14ac:dyDescent="0.3">
      <c r="A1301" s="44" t="s">
        <v>176</v>
      </c>
      <c r="B1301" s="38"/>
      <c r="C1301" s="39" t="s">
        <v>177</v>
      </c>
      <c r="D1301" s="39" t="s">
        <v>350</v>
      </c>
      <c r="E1301" s="39" t="s">
        <v>456</v>
      </c>
      <c r="F1301" s="39" t="s">
        <v>457</v>
      </c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  <c r="S1301" s="39"/>
      <c r="T1301" s="39"/>
      <c r="U1301" s="39"/>
      <c r="V1301" s="39"/>
      <c r="W1301" s="39"/>
      <c r="X1301" s="39"/>
      <c r="Y1301" s="39"/>
      <c r="Z1301" s="39"/>
      <c r="AA1301" s="39"/>
      <c r="AB1301" s="39"/>
      <c r="AC1301" s="39"/>
      <c r="AD1301" s="39"/>
      <c r="AE1301" s="39"/>
      <c r="AF1301" s="39"/>
      <c r="AG1301" s="39"/>
      <c r="AH1301" s="50"/>
    </row>
    <row r="1302" spans="1:34" ht="15.75" thickTop="1" x14ac:dyDescent="0.25">
      <c r="A1302" s="40" t="s">
        <v>203</v>
      </c>
      <c r="B1302" s="37"/>
      <c r="C1302" s="53" t="s">
        <v>166</v>
      </c>
      <c r="D1302" s="53" t="s">
        <v>349</v>
      </c>
      <c r="E1302" s="53" t="s">
        <v>458</v>
      </c>
      <c r="F1302" s="53" t="s">
        <v>459</v>
      </c>
      <c r="G1302" s="53"/>
      <c r="H1302" s="53"/>
      <c r="I1302" s="53"/>
      <c r="J1302" s="53"/>
      <c r="K1302" s="53"/>
      <c r="L1302" s="53"/>
      <c r="M1302" s="53"/>
      <c r="N1302" s="53"/>
      <c r="O1302" s="53"/>
      <c r="P1302" s="53"/>
      <c r="Q1302" s="53"/>
      <c r="R1302" s="53"/>
      <c r="S1302" s="53"/>
      <c r="T1302" s="53"/>
      <c r="U1302" s="53"/>
      <c r="V1302" s="53"/>
      <c r="W1302" s="53"/>
      <c r="X1302" s="53"/>
      <c r="Y1302" s="53"/>
      <c r="Z1302" s="53"/>
      <c r="AA1302" s="53"/>
      <c r="AB1302" s="53"/>
      <c r="AC1302" s="53"/>
      <c r="AD1302" s="53"/>
      <c r="AE1302" s="53"/>
      <c r="AF1302" s="53"/>
      <c r="AG1302" s="53"/>
      <c r="AH1302" s="54"/>
    </row>
    <row r="1303" spans="1:34" x14ac:dyDescent="0.25">
      <c r="A1303" s="43" t="s">
        <v>169</v>
      </c>
      <c r="B1303" s="30"/>
      <c r="C1303" t="s">
        <v>166</v>
      </c>
      <c r="E1303" t="s">
        <v>458</v>
      </c>
      <c r="F1303" t="s">
        <v>459</v>
      </c>
      <c r="AH1303" s="49"/>
    </row>
    <row r="1304" spans="1:34" x14ac:dyDescent="0.25">
      <c r="A1304" s="43" t="s">
        <v>176</v>
      </c>
      <c r="B1304" s="30"/>
      <c r="C1304" t="s">
        <v>177</v>
      </c>
      <c r="E1304" t="s">
        <v>458</v>
      </c>
      <c r="F1304" t="s">
        <v>459</v>
      </c>
      <c r="AH1304" s="49"/>
    </row>
    <row r="1305" spans="1:34" x14ac:dyDescent="0.25">
      <c r="A1305" s="43" t="s">
        <v>169</v>
      </c>
      <c r="B1305" s="30"/>
      <c r="C1305" t="s">
        <v>166</v>
      </c>
      <c r="E1305" t="s">
        <v>458</v>
      </c>
      <c r="F1305" t="s">
        <v>459</v>
      </c>
      <c r="AH1305" s="49"/>
    </row>
    <row r="1306" spans="1:34" x14ac:dyDescent="0.25">
      <c r="A1306" s="43" t="s">
        <v>203</v>
      </c>
      <c r="B1306" s="30"/>
      <c r="C1306" t="s">
        <v>166</v>
      </c>
      <c r="E1306" t="s">
        <v>458</v>
      </c>
      <c r="F1306" t="s">
        <v>459</v>
      </c>
      <c r="AH1306" s="49"/>
    </row>
    <row r="1307" spans="1:34" x14ac:dyDescent="0.25">
      <c r="A1307" s="43" t="s">
        <v>203</v>
      </c>
      <c r="B1307" s="30"/>
      <c r="C1307" t="s">
        <v>166</v>
      </c>
      <c r="E1307" t="s">
        <v>458</v>
      </c>
      <c r="F1307" t="s">
        <v>459</v>
      </c>
      <c r="AH1307" s="49"/>
    </row>
    <row r="1308" spans="1:34" x14ac:dyDescent="0.25">
      <c r="A1308" s="43" t="s">
        <v>203</v>
      </c>
      <c r="B1308" s="30"/>
      <c r="C1308" t="s">
        <v>166</v>
      </c>
      <c r="E1308" t="s">
        <v>458</v>
      </c>
      <c r="F1308" t="s">
        <v>459</v>
      </c>
      <c r="AH1308" s="49"/>
    </row>
    <row r="1309" spans="1:34" x14ac:dyDescent="0.25">
      <c r="A1309" s="43" t="s">
        <v>169</v>
      </c>
      <c r="B1309" s="30"/>
      <c r="C1309" t="s">
        <v>166</v>
      </c>
      <c r="E1309" t="s">
        <v>458</v>
      </c>
      <c r="F1309" t="s">
        <v>459</v>
      </c>
      <c r="AH1309" s="49"/>
    </row>
    <row r="1310" spans="1:34" x14ac:dyDescent="0.25">
      <c r="A1310" s="43" t="s">
        <v>169</v>
      </c>
      <c r="B1310" s="30"/>
      <c r="C1310" t="s">
        <v>166</v>
      </c>
      <c r="E1310" t="s">
        <v>458</v>
      </c>
      <c r="F1310" t="s">
        <v>459</v>
      </c>
      <c r="AH1310" s="49"/>
    </row>
    <row r="1311" spans="1:34" x14ac:dyDescent="0.25">
      <c r="A1311" s="43" t="s">
        <v>160</v>
      </c>
      <c r="B1311" s="30"/>
      <c r="C1311" t="s">
        <v>161</v>
      </c>
      <c r="E1311" t="s">
        <v>458</v>
      </c>
      <c r="F1311" t="s">
        <v>459</v>
      </c>
      <c r="AH1311" s="49"/>
    </row>
    <row r="1312" spans="1:34" x14ac:dyDescent="0.25">
      <c r="A1312" s="43" t="s">
        <v>203</v>
      </c>
      <c r="B1312" s="30"/>
      <c r="C1312" t="s">
        <v>166</v>
      </c>
      <c r="E1312" t="s">
        <v>458</v>
      </c>
      <c r="F1312" t="s">
        <v>459</v>
      </c>
      <c r="AH1312" s="49"/>
    </row>
    <row r="1313" spans="1:34" x14ac:dyDescent="0.25">
      <c r="A1313" s="43" t="s">
        <v>203</v>
      </c>
      <c r="B1313" s="30"/>
      <c r="C1313" t="s">
        <v>166</v>
      </c>
      <c r="E1313" t="s">
        <v>458</v>
      </c>
      <c r="F1313" t="s">
        <v>459</v>
      </c>
      <c r="AH1313" s="49"/>
    </row>
    <row r="1314" spans="1:34" x14ac:dyDescent="0.25">
      <c r="A1314" s="43" t="s">
        <v>160</v>
      </c>
      <c r="B1314" s="30"/>
      <c r="C1314" t="s">
        <v>161</v>
      </c>
      <c r="E1314" t="s">
        <v>458</v>
      </c>
      <c r="F1314" t="s">
        <v>459</v>
      </c>
      <c r="AH1314" s="49"/>
    </row>
    <row r="1315" spans="1:34" x14ac:dyDescent="0.25">
      <c r="A1315" s="43" t="s">
        <v>176</v>
      </c>
      <c r="B1315" s="30"/>
      <c r="C1315" t="s">
        <v>177</v>
      </c>
      <c r="E1315" t="s">
        <v>458</v>
      </c>
      <c r="F1315" t="s">
        <v>459</v>
      </c>
      <c r="AH1315" s="49"/>
    </row>
    <row r="1316" spans="1:34" x14ac:dyDescent="0.25">
      <c r="A1316" s="43" t="s">
        <v>160</v>
      </c>
      <c r="B1316" s="30"/>
      <c r="C1316" t="s">
        <v>161</v>
      </c>
      <c r="E1316" t="s">
        <v>458</v>
      </c>
      <c r="F1316" t="s">
        <v>459</v>
      </c>
      <c r="AH1316" s="49"/>
    </row>
    <row r="1317" spans="1:34" x14ac:dyDescent="0.25">
      <c r="A1317" s="43" t="s">
        <v>203</v>
      </c>
      <c r="B1317" s="30"/>
      <c r="C1317" t="s">
        <v>166</v>
      </c>
      <c r="E1317" t="s">
        <v>458</v>
      </c>
      <c r="F1317" t="s">
        <v>459</v>
      </c>
      <c r="AH1317" s="49"/>
    </row>
    <row r="1318" spans="1:34" x14ac:dyDescent="0.25">
      <c r="A1318" s="43" t="s">
        <v>203</v>
      </c>
      <c r="B1318" s="30"/>
      <c r="C1318" t="s">
        <v>166</v>
      </c>
      <c r="E1318" t="s">
        <v>458</v>
      </c>
      <c r="F1318" t="s">
        <v>459</v>
      </c>
      <c r="AH1318" s="49"/>
    </row>
    <row r="1319" spans="1:34" x14ac:dyDescent="0.25">
      <c r="A1319" s="43" t="s">
        <v>160</v>
      </c>
      <c r="B1319" s="30"/>
      <c r="C1319" t="s">
        <v>161</v>
      </c>
      <c r="E1319" t="s">
        <v>458</v>
      </c>
      <c r="F1319" t="s">
        <v>459</v>
      </c>
      <c r="AH1319" s="49"/>
    </row>
    <row r="1320" spans="1:34" x14ac:dyDescent="0.25">
      <c r="A1320" s="43" t="s">
        <v>203</v>
      </c>
      <c r="B1320" s="30"/>
      <c r="C1320" t="s">
        <v>166</v>
      </c>
      <c r="E1320" t="s">
        <v>458</v>
      </c>
      <c r="F1320" t="s">
        <v>459</v>
      </c>
      <c r="AH1320" s="49"/>
    </row>
    <row r="1321" spans="1:34" x14ac:dyDescent="0.25">
      <c r="A1321" s="43" t="s">
        <v>176</v>
      </c>
      <c r="B1321" s="30"/>
      <c r="C1321" t="s">
        <v>177</v>
      </c>
      <c r="E1321" t="s">
        <v>458</v>
      </c>
      <c r="F1321" t="s">
        <v>459</v>
      </c>
      <c r="AH1321" s="49"/>
    </row>
    <row r="1322" spans="1:34" x14ac:dyDescent="0.25">
      <c r="A1322" s="43" t="s">
        <v>160</v>
      </c>
      <c r="B1322" s="30"/>
      <c r="C1322" t="s">
        <v>161</v>
      </c>
      <c r="E1322" t="s">
        <v>458</v>
      </c>
      <c r="F1322" t="s">
        <v>459</v>
      </c>
      <c r="AH1322" s="49"/>
    </row>
    <row r="1323" spans="1:34" x14ac:dyDescent="0.25">
      <c r="A1323" s="43" t="s">
        <v>203</v>
      </c>
      <c r="B1323" s="30"/>
      <c r="C1323" t="s">
        <v>166</v>
      </c>
      <c r="E1323" t="s">
        <v>458</v>
      </c>
      <c r="F1323" t="s">
        <v>459</v>
      </c>
      <c r="AH1323" s="49"/>
    </row>
    <row r="1324" spans="1:34" x14ac:dyDescent="0.25">
      <c r="A1324" s="43" t="s">
        <v>176</v>
      </c>
      <c r="B1324" s="30"/>
      <c r="C1324" t="s">
        <v>177</v>
      </c>
      <c r="E1324" t="s">
        <v>458</v>
      </c>
      <c r="F1324" t="s">
        <v>459</v>
      </c>
      <c r="AH1324" s="49"/>
    </row>
    <row r="1325" spans="1:34" x14ac:dyDescent="0.25">
      <c r="A1325" s="43" t="s">
        <v>203</v>
      </c>
      <c r="B1325" s="30"/>
      <c r="C1325" t="s">
        <v>166</v>
      </c>
      <c r="E1325" t="s">
        <v>458</v>
      </c>
      <c r="F1325" t="s">
        <v>459</v>
      </c>
      <c r="AH1325" s="49"/>
    </row>
    <row r="1326" spans="1:34" x14ac:dyDescent="0.25">
      <c r="A1326" s="43" t="s">
        <v>203</v>
      </c>
      <c r="B1326" s="30"/>
      <c r="C1326" t="s">
        <v>166</v>
      </c>
      <c r="E1326" t="s">
        <v>458</v>
      </c>
      <c r="F1326" t="s">
        <v>459</v>
      </c>
      <c r="AH1326" s="49"/>
    </row>
    <row r="1327" spans="1:34" x14ac:dyDescent="0.25">
      <c r="A1327" s="43" t="s">
        <v>203</v>
      </c>
      <c r="B1327" s="30"/>
      <c r="C1327" t="s">
        <v>166</v>
      </c>
      <c r="E1327" t="s">
        <v>458</v>
      </c>
      <c r="F1327" t="s">
        <v>459</v>
      </c>
      <c r="AH1327" s="49"/>
    </row>
    <row r="1328" spans="1:34" x14ac:dyDescent="0.25">
      <c r="A1328" s="43" t="s">
        <v>160</v>
      </c>
      <c r="B1328" s="30"/>
      <c r="C1328" t="s">
        <v>161</v>
      </c>
      <c r="E1328" t="s">
        <v>458</v>
      </c>
      <c r="F1328" t="s">
        <v>459</v>
      </c>
      <c r="AH1328" s="49"/>
    </row>
    <row r="1329" spans="1:34" x14ac:dyDescent="0.25">
      <c r="A1329" s="43" t="s">
        <v>160</v>
      </c>
      <c r="B1329" s="30"/>
      <c r="C1329" t="s">
        <v>161</v>
      </c>
      <c r="E1329" t="s">
        <v>458</v>
      </c>
      <c r="F1329" t="s">
        <v>459</v>
      </c>
      <c r="AH1329" s="49"/>
    </row>
    <row r="1330" spans="1:34" x14ac:dyDescent="0.25">
      <c r="A1330" s="43" t="s">
        <v>203</v>
      </c>
      <c r="B1330" s="30"/>
      <c r="C1330" t="s">
        <v>166</v>
      </c>
      <c r="E1330" t="s">
        <v>458</v>
      </c>
      <c r="F1330" t="s">
        <v>459</v>
      </c>
      <c r="AH1330" s="49"/>
    </row>
    <row r="1331" spans="1:34" x14ac:dyDescent="0.25">
      <c r="A1331" s="43" t="s">
        <v>160</v>
      </c>
      <c r="B1331" s="30"/>
      <c r="C1331" t="s">
        <v>161</v>
      </c>
      <c r="E1331" t="s">
        <v>458</v>
      </c>
      <c r="F1331" t="s">
        <v>459</v>
      </c>
      <c r="AH1331" s="49"/>
    </row>
    <row r="1332" spans="1:34" x14ac:dyDescent="0.25">
      <c r="A1332" s="43" t="s">
        <v>160</v>
      </c>
      <c r="B1332" s="30"/>
      <c r="C1332" t="s">
        <v>161</v>
      </c>
      <c r="E1332" t="s">
        <v>458</v>
      </c>
      <c r="F1332" t="s">
        <v>459</v>
      </c>
      <c r="AH1332" s="49"/>
    </row>
    <row r="1333" spans="1:34" x14ac:dyDescent="0.25">
      <c r="A1333" s="43" t="s">
        <v>169</v>
      </c>
      <c r="B1333" s="30"/>
      <c r="C1333" t="s">
        <v>166</v>
      </c>
      <c r="E1333" t="s">
        <v>458</v>
      </c>
      <c r="F1333" t="s">
        <v>459</v>
      </c>
      <c r="AH1333" s="49"/>
    </row>
    <row r="1334" spans="1:34" x14ac:dyDescent="0.25">
      <c r="A1334" s="43" t="s">
        <v>203</v>
      </c>
      <c r="B1334" s="30"/>
      <c r="C1334" t="s">
        <v>166</v>
      </c>
      <c r="E1334" t="s">
        <v>458</v>
      </c>
      <c r="F1334" t="s">
        <v>459</v>
      </c>
      <c r="AH1334" s="49"/>
    </row>
    <row r="1335" spans="1:34" x14ac:dyDescent="0.25">
      <c r="A1335" s="43" t="s">
        <v>203</v>
      </c>
      <c r="B1335" s="30"/>
      <c r="C1335" t="s">
        <v>166</v>
      </c>
      <c r="E1335" t="s">
        <v>458</v>
      </c>
      <c r="F1335" t="s">
        <v>459</v>
      </c>
      <c r="AH1335" s="49"/>
    </row>
    <row r="1336" spans="1:34" x14ac:dyDescent="0.25">
      <c r="A1336" s="43" t="s">
        <v>203</v>
      </c>
      <c r="B1336" s="30"/>
      <c r="C1336" t="s">
        <v>166</v>
      </c>
      <c r="E1336" t="s">
        <v>458</v>
      </c>
      <c r="F1336" t="s">
        <v>459</v>
      </c>
      <c r="AH1336" s="49"/>
    </row>
    <row r="1337" spans="1:34" x14ac:dyDescent="0.25">
      <c r="A1337" s="43" t="s">
        <v>203</v>
      </c>
      <c r="B1337" s="30"/>
      <c r="C1337" t="s">
        <v>166</v>
      </c>
      <c r="E1337" t="s">
        <v>458</v>
      </c>
      <c r="F1337" t="s">
        <v>459</v>
      </c>
      <c r="AH1337" s="49"/>
    </row>
    <row r="1338" spans="1:34" x14ac:dyDescent="0.25">
      <c r="A1338" s="43" t="s">
        <v>203</v>
      </c>
      <c r="B1338" s="30"/>
      <c r="C1338" t="s">
        <v>166</v>
      </c>
      <c r="E1338" t="s">
        <v>458</v>
      </c>
      <c r="F1338" t="s">
        <v>459</v>
      </c>
      <c r="AH1338" s="49"/>
    </row>
    <row r="1339" spans="1:34" x14ac:dyDescent="0.25">
      <c r="A1339" s="43" t="s">
        <v>203</v>
      </c>
      <c r="B1339" s="30"/>
      <c r="C1339" t="s">
        <v>166</v>
      </c>
      <c r="E1339" t="s">
        <v>458</v>
      </c>
      <c r="F1339" t="s">
        <v>459</v>
      </c>
      <c r="AH1339" s="49"/>
    </row>
    <row r="1340" spans="1:34" x14ac:dyDescent="0.25">
      <c r="A1340" s="43" t="s">
        <v>160</v>
      </c>
      <c r="B1340" s="30"/>
      <c r="C1340" t="s">
        <v>161</v>
      </c>
      <c r="E1340" t="s">
        <v>458</v>
      </c>
      <c r="F1340" t="s">
        <v>459</v>
      </c>
      <c r="AH1340" s="49"/>
    </row>
    <row r="1341" spans="1:34" x14ac:dyDescent="0.25">
      <c r="A1341" s="43" t="s">
        <v>160</v>
      </c>
      <c r="B1341" s="30"/>
      <c r="C1341" t="s">
        <v>161</v>
      </c>
      <c r="E1341" t="s">
        <v>458</v>
      </c>
      <c r="F1341" t="s">
        <v>459</v>
      </c>
      <c r="AH1341" s="49"/>
    </row>
    <row r="1342" spans="1:34" x14ac:dyDescent="0.25">
      <c r="A1342" s="43" t="s">
        <v>160</v>
      </c>
      <c r="B1342" s="30"/>
      <c r="C1342" t="s">
        <v>161</v>
      </c>
      <c r="E1342" t="s">
        <v>458</v>
      </c>
      <c r="F1342" t="s">
        <v>459</v>
      </c>
      <c r="AH1342" s="49"/>
    </row>
    <row r="1343" spans="1:34" x14ac:dyDescent="0.25">
      <c r="A1343" s="43" t="s">
        <v>160</v>
      </c>
      <c r="B1343" s="30"/>
      <c r="C1343" t="s">
        <v>161</v>
      </c>
      <c r="E1343" t="s">
        <v>458</v>
      </c>
      <c r="F1343" t="s">
        <v>459</v>
      </c>
      <c r="AH1343" s="49"/>
    </row>
    <row r="1344" spans="1:34" x14ac:dyDescent="0.25">
      <c r="A1344" s="43" t="s">
        <v>160</v>
      </c>
      <c r="B1344" s="30"/>
      <c r="C1344" t="s">
        <v>161</v>
      </c>
      <c r="E1344" t="s">
        <v>458</v>
      </c>
      <c r="F1344" t="s">
        <v>459</v>
      </c>
      <c r="AH1344" s="49"/>
    </row>
    <row r="1345" spans="1:34" x14ac:dyDescent="0.25">
      <c r="A1345" s="43" t="s">
        <v>160</v>
      </c>
      <c r="B1345" s="30"/>
      <c r="C1345" t="s">
        <v>161</v>
      </c>
      <c r="E1345" t="s">
        <v>458</v>
      </c>
      <c r="F1345" t="s">
        <v>459</v>
      </c>
      <c r="AH1345" s="49"/>
    </row>
    <row r="1346" spans="1:34" x14ac:dyDescent="0.25">
      <c r="A1346" s="43" t="s">
        <v>169</v>
      </c>
      <c r="B1346" s="30"/>
      <c r="C1346" t="s">
        <v>166</v>
      </c>
      <c r="E1346" t="s">
        <v>458</v>
      </c>
      <c r="F1346" t="s">
        <v>459</v>
      </c>
      <c r="AH1346" s="49"/>
    </row>
    <row r="1347" spans="1:34" x14ac:dyDescent="0.25">
      <c r="A1347" s="43" t="s">
        <v>169</v>
      </c>
      <c r="B1347" s="30"/>
      <c r="C1347" t="s">
        <v>166</v>
      </c>
      <c r="E1347" t="s">
        <v>458</v>
      </c>
      <c r="F1347" t="s">
        <v>459</v>
      </c>
      <c r="AH1347" s="49"/>
    </row>
    <row r="1348" spans="1:34" x14ac:dyDescent="0.25">
      <c r="A1348" s="43" t="s">
        <v>169</v>
      </c>
      <c r="B1348" s="30"/>
      <c r="C1348" t="s">
        <v>166</v>
      </c>
      <c r="E1348" t="s">
        <v>458</v>
      </c>
      <c r="F1348" t="s">
        <v>459</v>
      </c>
      <c r="AH1348" s="49"/>
    </row>
    <row r="1349" spans="1:34" x14ac:dyDescent="0.25">
      <c r="A1349" s="43" t="s">
        <v>169</v>
      </c>
      <c r="B1349" s="30"/>
      <c r="C1349" t="s">
        <v>166</v>
      </c>
      <c r="E1349" t="s">
        <v>458</v>
      </c>
      <c r="F1349" t="s">
        <v>459</v>
      </c>
      <c r="AH1349" s="49"/>
    </row>
    <row r="1350" spans="1:34" x14ac:dyDescent="0.25">
      <c r="A1350" s="43" t="s">
        <v>160</v>
      </c>
      <c r="B1350" s="30"/>
      <c r="C1350" t="s">
        <v>161</v>
      </c>
      <c r="E1350" t="s">
        <v>458</v>
      </c>
      <c r="F1350" t="s">
        <v>459</v>
      </c>
      <c r="AH1350" s="49"/>
    </row>
    <row r="1351" spans="1:34" ht="15.75" thickBot="1" x14ac:dyDescent="0.3">
      <c r="A1351" s="44" t="s">
        <v>169</v>
      </c>
      <c r="B1351" s="38"/>
      <c r="C1351" s="39" t="s">
        <v>166</v>
      </c>
      <c r="D1351" s="39" t="s">
        <v>350</v>
      </c>
      <c r="E1351" s="39" t="s">
        <v>458</v>
      </c>
      <c r="F1351" s="39" t="s">
        <v>459</v>
      </c>
      <c r="G1351" s="39"/>
      <c r="H1351" s="39"/>
      <c r="I1351" s="39"/>
      <c r="J1351" s="39"/>
      <c r="K1351" s="39"/>
      <c r="L1351" s="39"/>
      <c r="M1351" s="39"/>
      <c r="N1351" s="39"/>
      <c r="O1351" s="39"/>
      <c r="P1351" s="39"/>
      <c r="Q1351" s="39"/>
      <c r="R1351" s="39"/>
      <c r="S1351" s="39"/>
      <c r="T1351" s="39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  <c r="AH1351" s="50"/>
    </row>
    <row r="1352" spans="1:34" ht="15.75" thickTop="1" x14ac:dyDescent="0.25">
      <c r="A1352" s="40" t="s">
        <v>160</v>
      </c>
      <c r="B1352" s="37"/>
      <c r="C1352" s="53" t="s">
        <v>161</v>
      </c>
      <c r="D1352" s="53" t="s">
        <v>349</v>
      </c>
      <c r="E1352" s="53" t="s">
        <v>460</v>
      </c>
      <c r="F1352" s="53" t="s">
        <v>461</v>
      </c>
      <c r="G1352" s="53"/>
      <c r="H1352" s="53"/>
      <c r="I1352" s="53"/>
      <c r="J1352" s="53"/>
      <c r="K1352" s="53"/>
      <c r="L1352" s="53"/>
      <c r="M1352" s="53"/>
      <c r="N1352" s="53"/>
      <c r="O1352" s="53"/>
      <c r="P1352" s="53"/>
      <c r="Q1352" s="53"/>
      <c r="R1352" s="53"/>
      <c r="S1352" s="53"/>
      <c r="T1352" s="53"/>
      <c r="U1352" s="53"/>
      <c r="V1352" s="53"/>
      <c r="W1352" s="53"/>
      <c r="X1352" s="53"/>
      <c r="Y1352" s="53"/>
      <c r="Z1352" s="53"/>
      <c r="AA1352" s="53"/>
      <c r="AB1352" s="53"/>
      <c r="AC1352" s="53"/>
      <c r="AD1352" s="53"/>
      <c r="AE1352" s="53"/>
      <c r="AF1352" s="53"/>
      <c r="AG1352" s="53"/>
      <c r="AH1352" s="54"/>
    </row>
    <row r="1353" spans="1:34" x14ac:dyDescent="0.25">
      <c r="A1353" s="43" t="s">
        <v>160</v>
      </c>
      <c r="B1353" s="30"/>
      <c r="C1353" t="s">
        <v>161</v>
      </c>
      <c r="E1353" t="s">
        <v>460</v>
      </c>
      <c r="F1353" t="s">
        <v>461</v>
      </c>
      <c r="AH1353" s="49"/>
    </row>
    <row r="1354" spans="1:34" x14ac:dyDescent="0.25">
      <c r="A1354" s="43" t="s">
        <v>160</v>
      </c>
      <c r="B1354" s="30"/>
      <c r="C1354" t="s">
        <v>161</v>
      </c>
      <c r="E1354" t="s">
        <v>460</v>
      </c>
      <c r="F1354" t="s">
        <v>461</v>
      </c>
      <c r="AH1354" s="49"/>
    </row>
    <row r="1355" spans="1:34" x14ac:dyDescent="0.25">
      <c r="A1355" s="43" t="s">
        <v>196</v>
      </c>
      <c r="B1355" s="30"/>
      <c r="C1355" t="s">
        <v>168</v>
      </c>
      <c r="E1355" t="s">
        <v>460</v>
      </c>
      <c r="F1355" t="s">
        <v>461</v>
      </c>
      <c r="AH1355" s="49"/>
    </row>
    <row r="1356" spans="1:34" x14ac:dyDescent="0.25">
      <c r="A1356" s="43" t="s">
        <v>203</v>
      </c>
      <c r="B1356" s="30"/>
      <c r="C1356" t="s">
        <v>166</v>
      </c>
      <c r="E1356" t="s">
        <v>460</v>
      </c>
      <c r="F1356" t="s">
        <v>461</v>
      </c>
      <c r="AH1356" s="49"/>
    </row>
    <row r="1357" spans="1:34" x14ac:dyDescent="0.25">
      <c r="A1357" s="43" t="s">
        <v>203</v>
      </c>
      <c r="B1357" s="30"/>
      <c r="C1357" t="s">
        <v>166</v>
      </c>
      <c r="E1357" t="s">
        <v>460</v>
      </c>
      <c r="F1357" t="s">
        <v>461</v>
      </c>
      <c r="AH1357" s="49"/>
    </row>
    <row r="1358" spans="1:34" x14ac:dyDescent="0.25">
      <c r="A1358" s="43" t="s">
        <v>203</v>
      </c>
      <c r="B1358" s="30"/>
      <c r="C1358" t="s">
        <v>166</v>
      </c>
      <c r="E1358" t="s">
        <v>460</v>
      </c>
      <c r="F1358" t="s">
        <v>461</v>
      </c>
      <c r="AH1358" s="49"/>
    </row>
    <row r="1359" spans="1:34" x14ac:dyDescent="0.25">
      <c r="A1359" s="43" t="s">
        <v>160</v>
      </c>
      <c r="B1359" s="30"/>
      <c r="C1359" t="s">
        <v>161</v>
      </c>
      <c r="E1359" t="s">
        <v>460</v>
      </c>
      <c r="F1359" t="s">
        <v>461</v>
      </c>
      <c r="AH1359" s="49"/>
    </row>
    <row r="1360" spans="1:34" x14ac:dyDescent="0.25">
      <c r="A1360" s="43" t="s">
        <v>203</v>
      </c>
      <c r="B1360" s="30"/>
      <c r="C1360" t="s">
        <v>166</v>
      </c>
      <c r="E1360" t="s">
        <v>460</v>
      </c>
      <c r="F1360" t="s">
        <v>461</v>
      </c>
      <c r="AH1360" s="49"/>
    </row>
    <row r="1361" spans="1:34" x14ac:dyDescent="0.25">
      <c r="A1361" s="43" t="s">
        <v>203</v>
      </c>
      <c r="B1361" s="30"/>
      <c r="C1361" t="s">
        <v>166</v>
      </c>
      <c r="E1361" t="s">
        <v>460</v>
      </c>
      <c r="F1361" t="s">
        <v>461</v>
      </c>
      <c r="AH1361" s="49"/>
    </row>
    <row r="1362" spans="1:34" x14ac:dyDescent="0.25">
      <c r="A1362" s="43" t="s">
        <v>160</v>
      </c>
      <c r="B1362" s="30"/>
      <c r="C1362" t="s">
        <v>161</v>
      </c>
      <c r="E1362" t="s">
        <v>460</v>
      </c>
      <c r="F1362" t="s">
        <v>461</v>
      </c>
      <c r="AH1362" s="49"/>
    </row>
    <row r="1363" spans="1:34" x14ac:dyDescent="0.25">
      <c r="A1363" s="43" t="s">
        <v>203</v>
      </c>
      <c r="B1363" s="30"/>
      <c r="C1363" t="s">
        <v>166</v>
      </c>
      <c r="E1363" t="s">
        <v>460</v>
      </c>
      <c r="F1363" t="s">
        <v>461</v>
      </c>
      <c r="AH1363" s="49"/>
    </row>
    <row r="1364" spans="1:34" x14ac:dyDescent="0.25">
      <c r="A1364" s="43" t="s">
        <v>160</v>
      </c>
      <c r="B1364" s="30"/>
      <c r="C1364" t="s">
        <v>161</v>
      </c>
      <c r="E1364" t="s">
        <v>460</v>
      </c>
      <c r="F1364" t="s">
        <v>461</v>
      </c>
      <c r="AH1364" s="49"/>
    </row>
    <row r="1365" spans="1:34" x14ac:dyDescent="0.25">
      <c r="A1365" s="43" t="s">
        <v>160</v>
      </c>
      <c r="B1365" s="30"/>
      <c r="C1365" t="s">
        <v>161</v>
      </c>
      <c r="E1365" t="s">
        <v>460</v>
      </c>
      <c r="F1365" t="s">
        <v>461</v>
      </c>
      <c r="AH1365" s="49"/>
    </row>
    <row r="1366" spans="1:34" x14ac:dyDescent="0.25">
      <c r="A1366" s="43" t="s">
        <v>160</v>
      </c>
      <c r="B1366" s="30"/>
      <c r="C1366" t="s">
        <v>161</v>
      </c>
      <c r="E1366" t="s">
        <v>460</v>
      </c>
      <c r="F1366" t="s">
        <v>461</v>
      </c>
      <c r="AH1366" s="49"/>
    </row>
    <row r="1367" spans="1:34" x14ac:dyDescent="0.25">
      <c r="A1367" s="43" t="s">
        <v>160</v>
      </c>
      <c r="B1367" s="30"/>
      <c r="C1367" t="s">
        <v>161</v>
      </c>
      <c r="E1367" t="s">
        <v>460</v>
      </c>
      <c r="F1367" t="s">
        <v>461</v>
      </c>
      <c r="AH1367" s="49"/>
    </row>
    <row r="1368" spans="1:34" x14ac:dyDescent="0.25">
      <c r="A1368" s="43" t="s">
        <v>203</v>
      </c>
      <c r="B1368" s="30"/>
      <c r="C1368" t="s">
        <v>166</v>
      </c>
      <c r="E1368" t="s">
        <v>460</v>
      </c>
      <c r="F1368" t="s">
        <v>461</v>
      </c>
      <c r="AH1368" s="49"/>
    </row>
    <row r="1369" spans="1:34" x14ac:dyDescent="0.25">
      <c r="A1369" s="43" t="s">
        <v>160</v>
      </c>
      <c r="B1369" s="30"/>
      <c r="C1369" t="s">
        <v>161</v>
      </c>
      <c r="E1369" t="s">
        <v>460</v>
      </c>
      <c r="F1369" t="s">
        <v>461</v>
      </c>
      <c r="AH1369" s="49"/>
    </row>
    <row r="1370" spans="1:34" x14ac:dyDescent="0.25">
      <c r="A1370" s="43" t="s">
        <v>160</v>
      </c>
      <c r="B1370" s="30"/>
      <c r="C1370" t="s">
        <v>161</v>
      </c>
      <c r="E1370" t="s">
        <v>460</v>
      </c>
      <c r="F1370" t="s">
        <v>461</v>
      </c>
      <c r="AH1370" s="49"/>
    </row>
    <row r="1371" spans="1:34" x14ac:dyDescent="0.25">
      <c r="A1371" s="43" t="s">
        <v>160</v>
      </c>
      <c r="B1371" s="30"/>
      <c r="C1371" t="s">
        <v>161</v>
      </c>
      <c r="E1371" t="s">
        <v>460</v>
      </c>
      <c r="F1371" t="s">
        <v>461</v>
      </c>
      <c r="AH1371" s="49"/>
    </row>
    <row r="1372" spans="1:34" x14ac:dyDescent="0.25">
      <c r="A1372" s="43" t="s">
        <v>203</v>
      </c>
      <c r="B1372" s="30"/>
      <c r="C1372" t="s">
        <v>166</v>
      </c>
      <c r="E1372" t="s">
        <v>460</v>
      </c>
      <c r="F1372" t="s">
        <v>461</v>
      </c>
      <c r="AH1372" s="49"/>
    </row>
    <row r="1373" spans="1:34" x14ac:dyDescent="0.25">
      <c r="A1373" s="43" t="s">
        <v>203</v>
      </c>
      <c r="B1373" s="30"/>
      <c r="C1373" t="s">
        <v>166</v>
      </c>
      <c r="E1373" t="s">
        <v>460</v>
      </c>
      <c r="F1373" t="s">
        <v>461</v>
      </c>
      <c r="AH1373" s="49"/>
    </row>
    <row r="1374" spans="1:34" x14ac:dyDescent="0.25">
      <c r="A1374" s="43" t="s">
        <v>160</v>
      </c>
      <c r="B1374" s="30"/>
      <c r="C1374" t="s">
        <v>161</v>
      </c>
      <c r="E1374" t="s">
        <v>460</v>
      </c>
      <c r="F1374" t="s">
        <v>461</v>
      </c>
      <c r="AH1374" s="49"/>
    </row>
    <row r="1375" spans="1:34" x14ac:dyDescent="0.25">
      <c r="A1375" s="43" t="s">
        <v>203</v>
      </c>
      <c r="B1375" s="30"/>
      <c r="C1375" t="s">
        <v>166</v>
      </c>
      <c r="E1375" t="s">
        <v>460</v>
      </c>
      <c r="F1375" t="s">
        <v>461</v>
      </c>
      <c r="AH1375" s="49"/>
    </row>
    <row r="1376" spans="1:34" x14ac:dyDescent="0.25">
      <c r="A1376" s="43" t="s">
        <v>176</v>
      </c>
      <c r="B1376" s="30"/>
      <c r="C1376" t="s">
        <v>177</v>
      </c>
      <c r="E1376" t="s">
        <v>460</v>
      </c>
      <c r="F1376" t="s">
        <v>461</v>
      </c>
      <c r="AH1376" s="49"/>
    </row>
    <row r="1377" spans="1:34" x14ac:dyDescent="0.25">
      <c r="A1377" s="43" t="s">
        <v>176</v>
      </c>
      <c r="B1377" s="30"/>
      <c r="C1377" t="s">
        <v>177</v>
      </c>
      <c r="E1377" t="s">
        <v>460</v>
      </c>
      <c r="F1377" t="s">
        <v>461</v>
      </c>
      <c r="AH1377" s="49"/>
    </row>
    <row r="1378" spans="1:34" x14ac:dyDescent="0.25">
      <c r="A1378" s="43" t="s">
        <v>160</v>
      </c>
      <c r="B1378" s="30"/>
      <c r="C1378" t="s">
        <v>161</v>
      </c>
      <c r="E1378" t="s">
        <v>460</v>
      </c>
      <c r="F1378" t="s">
        <v>461</v>
      </c>
      <c r="AH1378" s="49"/>
    </row>
    <row r="1379" spans="1:34" x14ac:dyDescent="0.25">
      <c r="A1379" s="43" t="s">
        <v>176</v>
      </c>
      <c r="B1379" s="30"/>
      <c r="C1379" t="s">
        <v>177</v>
      </c>
      <c r="E1379" t="s">
        <v>460</v>
      </c>
      <c r="F1379" t="s">
        <v>461</v>
      </c>
      <c r="AH1379" s="49"/>
    </row>
    <row r="1380" spans="1:34" x14ac:dyDescent="0.25">
      <c r="A1380" s="43" t="s">
        <v>160</v>
      </c>
      <c r="B1380" s="30"/>
      <c r="C1380" t="s">
        <v>161</v>
      </c>
      <c r="E1380" t="s">
        <v>460</v>
      </c>
      <c r="F1380" t="s">
        <v>461</v>
      </c>
      <c r="AH1380" s="49"/>
    </row>
    <row r="1381" spans="1:34" x14ac:dyDescent="0.25">
      <c r="A1381" s="43" t="s">
        <v>160</v>
      </c>
      <c r="B1381" s="30"/>
      <c r="C1381" t="s">
        <v>161</v>
      </c>
      <c r="E1381" t="s">
        <v>460</v>
      </c>
      <c r="F1381" t="s">
        <v>461</v>
      </c>
      <c r="AH1381" s="49"/>
    </row>
    <row r="1382" spans="1:34" x14ac:dyDescent="0.25">
      <c r="A1382" s="43" t="s">
        <v>160</v>
      </c>
      <c r="B1382" s="30"/>
      <c r="C1382" t="s">
        <v>161</v>
      </c>
      <c r="E1382" t="s">
        <v>460</v>
      </c>
      <c r="F1382" t="s">
        <v>461</v>
      </c>
      <c r="AH1382" s="49"/>
    </row>
    <row r="1383" spans="1:34" x14ac:dyDescent="0.25">
      <c r="A1383" s="43" t="s">
        <v>160</v>
      </c>
      <c r="B1383" s="30"/>
      <c r="C1383" t="s">
        <v>161</v>
      </c>
      <c r="E1383" t="s">
        <v>460</v>
      </c>
      <c r="F1383" t="s">
        <v>461</v>
      </c>
      <c r="AH1383" s="49"/>
    </row>
    <row r="1384" spans="1:34" x14ac:dyDescent="0.25">
      <c r="A1384" s="43" t="s">
        <v>160</v>
      </c>
      <c r="B1384" s="30"/>
      <c r="C1384" t="s">
        <v>161</v>
      </c>
      <c r="E1384" t="s">
        <v>460</v>
      </c>
      <c r="F1384" t="s">
        <v>461</v>
      </c>
      <c r="AH1384" s="49"/>
    </row>
    <row r="1385" spans="1:34" x14ac:dyDescent="0.25">
      <c r="A1385" s="43" t="s">
        <v>203</v>
      </c>
      <c r="B1385" s="30"/>
      <c r="C1385" t="s">
        <v>166</v>
      </c>
      <c r="E1385" t="s">
        <v>460</v>
      </c>
      <c r="F1385" t="s">
        <v>461</v>
      </c>
      <c r="AH1385" s="49"/>
    </row>
    <row r="1386" spans="1:34" x14ac:dyDescent="0.25">
      <c r="A1386" s="43" t="s">
        <v>203</v>
      </c>
      <c r="B1386" s="30"/>
      <c r="C1386" t="s">
        <v>166</v>
      </c>
      <c r="E1386" t="s">
        <v>460</v>
      </c>
      <c r="F1386" t="s">
        <v>461</v>
      </c>
      <c r="AH1386" s="49"/>
    </row>
    <row r="1387" spans="1:34" x14ac:dyDescent="0.25">
      <c r="A1387" s="43" t="s">
        <v>160</v>
      </c>
      <c r="B1387" s="30"/>
      <c r="C1387" t="s">
        <v>161</v>
      </c>
      <c r="E1387" t="s">
        <v>460</v>
      </c>
      <c r="F1387" t="s">
        <v>461</v>
      </c>
      <c r="AH1387" s="49"/>
    </row>
    <row r="1388" spans="1:34" x14ac:dyDescent="0.25">
      <c r="A1388" s="43" t="s">
        <v>176</v>
      </c>
      <c r="B1388" s="30"/>
      <c r="C1388" t="s">
        <v>177</v>
      </c>
      <c r="E1388" t="s">
        <v>460</v>
      </c>
      <c r="F1388" t="s">
        <v>461</v>
      </c>
      <c r="AH1388" s="49"/>
    </row>
    <row r="1389" spans="1:34" x14ac:dyDescent="0.25">
      <c r="A1389" s="43" t="s">
        <v>160</v>
      </c>
      <c r="B1389" s="30"/>
      <c r="C1389" t="s">
        <v>161</v>
      </c>
      <c r="E1389" t="s">
        <v>460</v>
      </c>
      <c r="F1389" t="s">
        <v>461</v>
      </c>
      <c r="AH1389" s="49"/>
    </row>
    <row r="1390" spans="1:34" x14ac:dyDescent="0.25">
      <c r="A1390" s="43" t="s">
        <v>169</v>
      </c>
      <c r="B1390" s="30"/>
      <c r="C1390" t="s">
        <v>166</v>
      </c>
      <c r="E1390" t="s">
        <v>460</v>
      </c>
      <c r="F1390" t="s">
        <v>461</v>
      </c>
      <c r="AH1390" s="49"/>
    </row>
    <row r="1391" spans="1:34" x14ac:dyDescent="0.25">
      <c r="A1391" s="43" t="s">
        <v>169</v>
      </c>
      <c r="B1391" s="30"/>
      <c r="C1391" t="s">
        <v>166</v>
      </c>
      <c r="E1391" t="s">
        <v>460</v>
      </c>
      <c r="F1391" t="s">
        <v>461</v>
      </c>
      <c r="AH1391" s="49"/>
    </row>
    <row r="1392" spans="1:34" x14ac:dyDescent="0.25">
      <c r="A1392" s="43" t="s">
        <v>160</v>
      </c>
      <c r="B1392" s="30"/>
      <c r="C1392" t="s">
        <v>161</v>
      </c>
      <c r="E1392" t="s">
        <v>460</v>
      </c>
      <c r="F1392" t="s">
        <v>461</v>
      </c>
      <c r="AH1392" s="49"/>
    </row>
    <row r="1393" spans="1:34" x14ac:dyDescent="0.25">
      <c r="A1393" s="43" t="s">
        <v>160</v>
      </c>
      <c r="B1393" s="30"/>
      <c r="C1393" t="s">
        <v>161</v>
      </c>
      <c r="E1393" t="s">
        <v>460</v>
      </c>
      <c r="F1393" t="s">
        <v>461</v>
      </c>
      <c r="AH1393" s="49"/>
    </row>
    <row r="1394" spans="1:34" x14ac:dyDescent="0.25">
      <c r="A1394" s="43" t="s">
        <v>160</v>
      </c>
      <c r="B1394" s="30"/>
      <c r="C1394" t="s">
        <v>161</v>
      </c>
      <c r="E1394" t="s">
        <v>460</v>
      </c>
      <c r="F1394" t="s">
        <v>461</v>
      </c>
      <c r="AH1394" s="49"/>
    </row>
    <row r="1395" spans="1:34" x14ac:dyDescent="0.25">
      <c r="A1395" s="43" t="s">
        <v>160</v>
      </c>
      <c r="B1395" s="30"/>
      <c r="C1395" t="s">
        <v>161</v>
      </c>
      <c r="E1395" t="s">
        <v>460</v>
      </c>
      <c r="F1395" t="s">
        <v>461</v>
      </c>
      <c r="AH1395" s="49"/>
    </row>
    <row r="1396" spans="1:34" x14ac:dyDescent="0.25">
      <c r="A1396" s="43" t="s">
        <v>203</v>
      </c>
      <c r="B1396" s="30"/>
      <c r="C1396" t="s">
        <v>166</v>
      </c>
      <c r="E1396" t="s">
        <v>460</v>
      </c>
      <c r="F1396" t="s">
        <v>461</v>
      </c>
      <c r="AH1396" s="49"/>
    </row>
    <row r="1397" spans="1:34" x14ac:dyDescent="0.25">
      <c r="A1397" s="43" t="s">
        <v>203</v>
      </c>
      <c r="B1397" s="30"/>
      <c r="C1397" t="s">
        <v>166</v>
      </c>
      <c r="E1397" t="s">
        <v>460</v>
      </c>
      <c r="F1397" t="s">
        <v>461</v>
      </c>
      <c r="AH1397" s="49"/>
    </row>
    <row r="1398" spans="1:34" x14ac:dyDescent="0.25">
      <c r="A1398" s="43" t="s">
        <v>160</v>
      </c>
      <c r="B1398" s="30"/>
      <c r="C1398" t="s">
        <v>161</v>
      </c>
      <c r="E1398" t="s">
        <v>460</v>
      </c>
      <c r="F1398" t="s">
        <v>461</v>
      </c>
      <c r="AH1398" s="49"/>
    </row>
    <row r="1399" spans="1:34" x14ac:dyDescent="0.25">
      <c r="A1399" s="43" t="s">
        <v>160</v>
      </c>
      <c r="B1399" s="30"/>
      <c r="C1399" t="s">
        <v>161</v>
      </c>
      <c r="E1399" t="s">
        <v>460</v>
      </c>
      <c r="F1399" t="s">
        <v>461</v>
      </c>
      <c r="AH1399" s="49"/>
    </row>
    <row r="1400" spans="1:34" x14ac:dyDescent="0.25">
      <c r="A1400" s="43" t="s">
        <v>176</v>
      </c>
      <c r="B1400" s="30"/>
      <c r="C1400" t="s">
        <v>177</v>
      </c>
      <c r="E1400" t="s">
        <v>460</v>
      </c>
      <c r="F1400" t="s">
        <v>461</v>
      </c>
      <c r="AH1400" s="49"/>
    </row>
    <row r="1401" spans="1:34" ht="15.75" thickBot="1" x14ac:dyDescent="0.3">
      <c r="A1401" s="44" t="s">
        <v>160</v>
      </c>
      <c r="B1401" s="38"/>
      <c r="C1401" s="39" t="s">
        <v>161</v>
      </c>
      <c r="D1401" s="39" t="s">
        <v>350</v>
      </c>
      <c r="E1401" s="39" t="s">
        <v>460</v>
      </c>
      <c r="F1401" s="39" t="s">
        <v>461</v>
      </c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  <c r="S1401" s="39"/>
      <c r="T1401" s="39"/>
      <c r="U1401" s="39"/>
      <c r="V1401" s="39"/>
      <c r="W1401" s="39"/>
      <c r="X1401" s="39"/>
      <c r="Y1401" s="39"/>
      <c r="Z1401" s="39"/>
      <c r="AA1401" s="39"/>
      <c r="AB1401" s="39"/>
      <c r="AC1401" s="39"/>
      <c r="AD1401" s="39"/>
      <c r="AE1401" s="39"/>
      <c r="AF1401" s="39"/>
      <c r="AG1401" s="39"/>
      <c r="AH1401" s="50"/>
    </row>
    <row r="1402" spans="1:34" ht="15.75" thickTop="1" x14ac:dyDescent="0.25">
      <c r="A1402" s="40" t="s">
        <v>160</v>
      </c>
      <c r="B1402" s="37"/>
      <c r="C1402" s="53" t="s">
        <v>161</v>
      </c>
      <c r="D1402" s="53" t="s">
        <v>349</v>
      </c>
      <c r="E1402" s="53" t="s">
        <v>462</v>
      </c>
      <c r="F1402" s="53" t="s">
        <v>463</v>
      </c>
      <c r="G1402" s="53"/>
      <c r="H1402" s="53"/>
      <c r="I1402" s="53"/>
      <c r="J1402" s="53"/>
      <c r="K1402" s="53"/>
      <c r="L1402" s="53"/>
      <c r="M1402" s="53"/>
      <c r="N1402" s="53"/>
      <c r="O1402" s="53"/>
      <c r="P1402" s="53"/>
      <c r="Q1402" s="53"/>
      <c r="R1402" s="53"/>
      <c r="S1402" s="53"/>
      <c r="T1402" s="53"/>
      <c r="U1402" s="53"/>
      <c r="V1402" s="53"/>
      <c r="W1402" s="53"/>
      <c r="X1402" s="53"/>
      <c r="Y1402" s="53"/>
      <c r="Z1402" s="53"/>
      <c r="AA1402" s="53"/>
      <c r="AB1402" s="53"/>
      <c r="AC1402" s="53"/>
      <c r="AD1402" s="53"/>
      <c r="AE1402" s="53"/>
      <c r="AF1402" s="53"/>
      <c r="AG1402" s="53"/>
      <c r="AH1402" s="54"/>
    </row>
    <row r="1403" spans="1:34" x14ac:dyDescent="0.25">
      <c r="A1403" s="43" t="s">
        <v>160</v>
      </c>
      <c r="B1403" s="30"/>
      <c r="C1403" t="s">
        <v>161</v>
      </c>
      <c r="E1403" t="s">
        <v>462</v>
      </c>
      <c r="F1403" t="s">
        <v>463</v>
      </c>
      <c r="AH1403" s="49"/>
    </row>
    <row r="1404" spans="1:34" x14ac:dyDescent="0.25">
      <c r="A1404" s="43" t="s">
        <v>160</v>
      </c>
      <c r="B1404" s="30"/>
      <c r="C1404" t="s">
        <v>161</v>
      </c>
      <c r="E1404" t="s">
        <v>462</v>
      </c>
      <c r="F1404" t="s">
        <v>463</v>
      </c>
      <c r="AH1404" s="49"/>
    </row>
    <row r="1405" spans="1:34" x14ac:dyDescent="0.25">
      <c r="A1405" s="43" t="s">
        <v>160</v>
      </c>
      <c r="B1405" s="30"/>
      <c r="C1405" t="s">
        <v>161</v>
      </c>
      <c r="E1405" t="s">
        <v>462</v>
      </c>
      <c r="F1405" t="s">
        <v>463</v>
      </c>
      <c r="AH1405" s="49"/>
    </row>
    <row r="1406" spans="1:34" x14ac:dyDescent="0.25">
      <c r="A1406" s="43" t="s">
        <v>160</v>
      </c>
      <c r="B1406" s="30"/>
      <c r="C1406" t="s">
        <v>161</v>
      </c>
      <c r="E1406" t="s">
        <v>462</v>
      </c>
      <c r="F1406" t="s">
        <v>463</v>
      </c>
      <c r="AH1406" s="49"/>
    </row>
    <row r="1407" spans="1:34" x14ac:dyDescent="0.25">
      <c r="A1407" s="43" t="s">
        <v>176</v>
      </c>
      <c r="B1407" s="30"/>
      <c r="C1407" t="s">
        <v>177</v>
      </c>
      <c r="E1407" t="s">
        <v>462</v>
      </c>
      <c r="F1407" t="s">
        <v>463</v>
      </c>
      <c r="AH1407" s="49"/>
    </row>
    <row r="1408" spans="1:34" x14ac:dyDescent="0.25">
      <c r="A1408" s="43" t="s">
        <v>176</v>
      </c>
      <c r="B1408" s="30"/>
      <c r="C1408" t="s">
        <v>177</v>
      </c>
      <c r="E1408" t="s">
        <v>462</v>
      </c>
      <c r="F1408" t="s">
        <v>463</v>
      </c>
      <c r="AH1408" s="49"/>
    </row>
    <row r="1409" spans="1:34" x14ac:dyDescent="0.25">
      <c r="A1409" s="43" t="s">
        <v>160</v>
      </c>
      <c r="B1409" s="30"/>
      <c r="C1409" t="s">
        <v>161</v>
      </c>
      <c r="E1409" t="s">
        <v>462</v>
      </c>
      <c r="F1409" t="s">
        <v>463</v>
      </c>
      <c r="AH1409" s="49"/>
    </row>
    <row r="1410" spans="1:34" x14ac:dyDescent="0.25">
      <c r="A1410" s="43" t="s">
        <v>160</v>
      </c>
      <c r="B1410" s="30"/>
      <c r="C1410" t="s">
        <v>161</v>
      </c>
      <c r="E1410" t="s">
        <v>462</v>
      </c>
      <c r="F1410" t="s">
        <v>463</v>
      </c>
      <c r="AH1410" s="49"/>
    </row>
    <row r="1411" spans="1:34" x14ac:dyDescent="0.25">
      <c r="A1411" s="43" t="s">
        <v>160</v>
      </c>
      <c r="B1411" s="30"/>
      <c r="C1411" t="s">
        <v>161</v>
      </c>
      <c r="E1411" t="s">
        <v>462</v>
      </c>
      <c r="F1411" t="s">
        <v>463</v>
      </c>
      <c r="AH1411" s="49"/>
    </row>
    <row r="1412" spans="1:34" x14ac:dyDescent="0.25">
      <c r="A1412" s="43" t="s">
        <v>169</v>
      </c>
      <c r="B1412" s="30"/>
      <c r="C1412" t="s">
        <v>166</v>
      </c>
      <c r="E1412" t="s">
        <v>462</v>
      </c>
      <c r="F1412" t="s">
        <v>463</v>
      </c>
      <c r="AH1412" s="49"/>
    </row>
    <row r="1413" spans="1:34" x14ac:dyDescent="0.25">
      <c r="A1413" s="43" t="s">
        <v>160</v>
      </c>
      <c r="B1413" s="30"/>
      <c r="C1413" t="s">
        <v>161</v>
      </c>
      <c r="E1413" t="s">
        <v>462</v>
      </c>
      <c r="F1413" t="s">
        <v>463</v>
      </c>
      <c r="AH1413" s="49"/>
    </row>
    <row r="1414" spans="1:34" x14ac:dyDescent="0.25">
      <c r="A1414" s="43" t="s">
        <v>160</v>
      </c>
      <c r="B1414" s="30"/>
      <c r="C1414" t="s">
        <v>161</v>
      </c>
      <c r="E1414" t="s">
        <v>462</v>
      </c>
      <c r="F1414" t="s">
        <v>463</v>
      </c>
      <c r="AH1414" s="49"/>
    </row>
    <row r="1415" spans="1:34" x14ac:dyDescent="0.25">
      <c r="A1415" s="43" t="s">
        <v>160</v>
      </c>
      <c r="B1415" s="30"/>
      <c r="C1415" t="s">
        <v>161</v>
      </c>
      <c r="E1415" t="s">
        <v>462</v>
      </c>
      <c r="F1415" t="s">
        <v>463</v>
      </c>
      <c r="AH1415" s="49"/>
    </row>
    <row r="1416" spans="1:34" x14ac:dyDescent="0.25">
      <c r="A1416" s="43" t="s">
        <v>160</v>
      </c>
      <c r="B1416" s="30"/>
      <c r="C1416" t="s">
        <v>161</v>
      </c>
      <c r="E1416" t="s">
        <v>462</v>
      </c>
      <c r="F1416" t="s">
        <v>463</v>
      </c>
      <c r="AH1416" s="49"/>
    </row>
    <row r="1417" spans="1:34" x14ac:dyDescent="0.25">
      <c r="A1417" s="43" t="s">
        <v>169</v>
      </c>
      <c r="B1417" s="30"/>
      <c r="C1417" t="s">
        <v>166</v>
      </c>
      <c r="E1417" t="s">
        <v>462</v>
      </c>
      <c r="F1417" t="s">
        <v>463</v>
      </c>
      <c r="AH1417" s="49"/>
    </row>
    <row r="1418" spans="1:34" x14ac:dyDescent="0.25">
      <c r="A1418" s="43" t="s">
        <v>160</v>
      </c>
      <c r="B1418" s="30"/>
      <c r="C1418" t="s">
        <v>161</v>
      </c>
      <c r="E1418" t="s">
        <v>462</v>
      </c>
      <c r="F1418" t="s">
        <v>463</v>
      </c>
      <c r="AH1418" s="49"/>
    </row>
    <row r="1419" spans="1:34" x14ac:dyDescent="0.25">
      <c r="A1419" s="43" t="s">
        <v>169</v>
      </c>
      <c r="B1419" s="30"/>
      <c r="C1419" t="s">
        <v>166</v>
      </c>
      <c r="E1419" t="s">
        <v>462</v>
      </c>
      <c r="F1419" t="s">
        <v>463</v>
      </c>
      <c r="AH1419" s="49"/>
    </row>
    <row r="1420" spans="1:34" x14ac:dyDescent="0.25">
      <c r="A1420" s="43" t="s">
        <v>169</v>
      </c>
      <c r="B1420" s="30"/>
      <c r="C1420" t="s">
        <v>166</v>
      </c>
      <c r="E1420" t="s">
        <v>462</v>
      </c>
      <c r="F1420" t="s">
        <v>463</v>
      </c>
      <c r="AH1420" s="49"/>
    </row>
    <row r="1421" spans="1:34" x14ac:dyDescent="0.25">
      <c r="A1421" s="43" t="s">
        <v>160</v>
      </c>
      <c r="B1421" s="30"/>
      <c r="C1421" t="s">
        <v>161</v>
      </c>
      <c r="E1421" t="s">
        <v>462</v>
      </c>
      <c r="F1421" t="s">
        <v>463</v>
      </c>
      <c r="AH1421" s="49"/>
    </row>
    <row r="1422" spans="1:34" x14ac:dyDescent="0.25">
      <c r="A1422" s="43" t="s">
        <v>169</v>
      </c>
      <c r="B1422" s="30"/>
      <c r="C1422" t="s">
        <v>166</v>
      </c>
      <c r="E1422" t="s">
        <v>462</v>
      </c>
      <c r="F1422" t="s">
        <v>463</v>
      </c>
      <c r="AH1422" s="49"/>
    </row>
    <row r="1423" spans="1:34" x14ac:dyDescent="0.25">
      <c r="A1423" s="43" t="s">
        <v>176</v>
      </c>
      <c r="B1423" s="30"/>
      <c r="C1423" t="s">
        <v>177</v>
      </c>
      <c r="E1423" t="s">
        <v>462</v>
      </c>
      <c r="F1423" t="s">
        <v>463</v>
      </c>
      <c r="AH1423" s="49"/>
    </row>
    <row r="1424" spans="1:34" x14ac:dyDescent="0.25">
      <c r="A1424" s="43" t="s">
        <v>176</v>
      </c>
      <c r="B1424" s="30"/>
      <c r="C1424" t="s">
        <v>177</v>
      </c>
      <c r="E1424" t="s">
        <v>462</v>
      </c>
      <c r="F1424" t="s">
        <v>463</v>
      </c>
      <c r="AH1424" s="49"/>
    </row>
    <row r="1425" spans="1:34" x14ac:dyDescent="0.25">
      <c r="A1425" s="43" t="s">
        <v>160</v>
      </c>
      <c r="B1425" s="30"/>
      <c r="C1425" t="s">
        <v>161</v>
      </c>
      <c r="E1425" t="s">
        <v>462</v>
      </c>
      <c r="F1425" t="s">
        <v>463</v>
      </c>
      <c r="AH1425" s="49"/>
    </row>
    <row r="1426" spans="1:34" x14ac:dyDescent="0.25">
      <c r="A1426" s="43" t="s">
        <v>160</v>
      </c>
      <c r="B1426" s="30"/>
      <c r="C1426" t="s">
        <v>161</v>
      </c>
      <c r="E1426" t="s">
        <v>462</v>
      </c>
      <c r="F1426" t="s">
        <v>463</v>
      </c>
      <c r="AH1426" s="49"/>
    </row>
    <row r="1427" spans="1:34" x14ac:dyDescent="0.25">
      <c r="A1427" s="43" t="s">
        <v>160</v>
      </c>
      <c r="B1427" s="30"/>
      <c r="C1427" t="s">
        <v>161</v>
      </c>
      <c r="E1427" t="s">
        <v>462</v>
      </c>
      <c r="F1427" t="s">
        <v>463</v>
      </c>
      <c r="AH1427" s="49"/>
    </row>
    <row r="1428" spans="1:34" x14ac:dyDescent="0.25">
      <c r="A1428" s="43" t="s">
        <v>169</v>
      </c>
      <c r="B1428" s="30"/>
      <c r="C1428" t="s">
        <v>166</v>
      </c>
      <c r="E1428" t="s">
        <v>462</v>
      </c>
      <c r="F1428" t="s">
        <v>463</v>
      </c>
      <c r="AH1428" s="49"/>
    </row>
    <row r="1429" spans="1:34" x14ac:dyDescent="0.25">
      <c r="A1429" s="43" t="s">
        <v>169</v>
      </c>
      <c r="B1429" s="30"/>
      <c r="C1429" t="s">
        <v>166</v>
      </c>
      <c r="E1429" t="s">
        <v>462</v>
      </c>
      <c r="F1429" t="s">
        <v>463</v>
      </c>
      <c r="AH1429" s="49"/>
    </row>
    <row r="1430" spans="1:34" x14ac:dyDescent="0.25">
      <c r="A1430" s="43" t="s">
        <v>160</v>
      </c>
      <c r="B1430" s="30"/>
      <c r="C1430" t="s">
        <v>161</v>
      </c>
      <c r="E1430" t="s">
        <v>462</v>
      </c>
      <c r="F1430" t="s">
        <v>463</v>
      </c>
      <c r="AH1430" s="49"/>
    </row>
    <row r="1431" spans="1:34" x14ac:dyDescent="0.25">
      <c r="A1431" s="43" t="s">
        <v>160</v>
      </c>
      <c r="B1431" s="30"/>
      <c r="C1431" t="s">
        <v>161</v>
      </c>
      <c r="E1431" t="s">
        <v>462</v>
      </c>
      <c r="F1431" t="s">
        <v>463</v>
      </c>
      <c r="AH1431" s="49"/>
    </row>
    <row r="1432" spans="1:34" x14ac:dyDescent="0.25">
      <c r="A1432" s="43" t="s">
        <v>160</v>
      </c>
      <c r="B1432" s="30"/>
      <c r="C1432" t="s">
        <v>161</v>
      </c>
      <c r="E1432" t="s">
        <v>462</v>
      </c>
      <c r="F1432" t="s">
        <v>463</v>
      </c>
      <c r="AH1432" s="49"/>
    </row>
    <row r="1433" spans="1:34" x14ac:dyDescent="0.25">
      <c r="A1433" s="43" t="s">
        <v>160</v>
      </c>
      <c r="B1433" s="30"/>
      <c r="C1433" t="s">
        <v>161</v>
      </c>
      <c r="E1433" t="s">
        <v>462</v>
      </c>
      <c r="F1433" t="s">
        <v>463</v>
      </c>
      <c r="AH1433" s="49"/>
    </row>
    <row r="1434" spans="1:34" x14ac:dyDescent="0.25">
      <c r="A1434" s="43" t="s">
        <v>160</v>
      </c>
      <c r="B1434" s="30"/>
      <c r="C1434" t="s">
        <v>161</v>
      </c>
      <c r="E1434" t="s">
        <v>462</v>
      </c>
      <c r="F1434" t="s">
        <v>463</v>
      </c>
      <c r="AH1434" s="49"/>
    </row>
    <row r="1435" spans="1:34" x14ac:dyDescent="0.25">
      <c r="A1435" s="43" t="s">
        <v>160</v>
      </c>
      <c r="B1435" s="30"/>
      <c r="C1435" t="s">
        <v>161</v>
      </c>
      <c r="E1435" t="s">
        <v>462</v>
      </c>
      <c r="F1435" t="s">
        <v>463</v>
      </c>
      <c r="AH1435" s="49"/>
    </row>
    <row r="1436" spans="1:34" x14ac:dyDescent="0.25">
      <c r="A1436" s="43" t="s">
        <v>160</v>
      </c>
      <c r="B1436" s="30"/>
      <c r="C1436" t="s">
        <v>161</v>
      </c>
      <c r="E1436" t="s">
        <v>462</v>
      </c>
      <c r="F1436" t="s">
        <v>463</v>
      </c>
      <c r="AH1436" s="49"/>
    </row>
    <row r="1437" spans="1:34" x14ac:dyDescent="0.25">
      <c r="A1437" s="43" t="s">
        <v>160</v>
      </c>
      <c r="B1437" s="30"/>
      <c r="C1437" t="s">
        <v>161</v>
      </c>
      <c r="E1437" t="s">
        <v>462</v>
      </c>
      <c r="F1437" t="s">
        <v>463</v>
      </c>
      <c r="AH1437" s="49"/>
    </row>
    <row r="1438" spans="1:34" x14ac:dyDescent="0.25">
      <c r="A1438" s="43" t="s">
        <v>160</v>
      </c>
      <c r="B1438" s="30"/>
      <c r="C1438" t="s">
        <v>161</v>
      </c>
      <c r="E1438" t="s">
        <v>462</v>
      </c>
      <c r="F1438" t="s">
        <v>463</v>
      </c>
      <c r="AH1438" s="49"/>
    </row>
    <row r="1439" spans="1:34" x14ac:dyDescent="0.25">
      <c r="A1439" s="43" t="s">
        <v>169</v>
      </c>
      <c r="B1439" s="30"/>
      <c r="C1439" t="s">
        <v>166</v>
      </c>
      <c r="E1439" t="s">
        <v>462</v>
      </c>
      <c r="F1439" t="s">
        <v>463</v>
      </c>
      <c r="AH1439" s="49"/>
    </row>
    <row r="1440" spans="1:34" x14ac:dyDescent="0.25">
      <c r="A1440" s="43" t="s">
        <v>160</v>
      </c>
      <c r="B1440" s="30"/>
      <c r="C1440" t="s">
        <v>161</v>
      </c>
      <c r="E1440" t="s">
        <v>462</v>
      </c>
      <c r="F1440" t="s">
        <v>463</v>
      </c>
      <c r="AH1440" s="49"/>
    </row>
    <row r="1441" spans="1:34" x14ac:dyDescent="0.25">
      <c r="A1441" s="43" t="s">
        <v>160</v>
      </c>
      <c r="B1441" s="30"/>
      <c r="C1441" t="s">
        <v>161</v>
      </c>
      <c r="E1441" t="s">
        <v>462</v>
      </c>
      <c r="F1441" t="s">
        <v>463</v>
      </c>
      <c r="AH1441" s="49"/>
    </row>
    <row r="1442" spans="1:34" x14ac:dyDescent="0.25">
      <c r="A1442" s="43" t="s">
        <v>160</v>
      </c>
      <c r="B1442" s="30"/>
      <c r="C1442" t="s">
        <v>161</v>
      </c>
      <c r="E1442" t="s">
        <v>462</v>
      </c>
      <c r="F1442" t="s">
        <v>463</v>
      </c>
      <c r="AH1442" s="49"/>
    </row>
    <row r="1443" spans="1:34" x14ac:dyDescent="0.25">
      <c r="A1443" s="43" t="s">
        <v>176</v>
      </c>
      <c r="B1443" s="30"/>
      <c r="C1443" t="s">
        <v>177</v>
      </c>
      <c r="E1443" t="s">
        <v>462</v>
      </c>
      <c r="F1443" t="s">
        <v>463</v>
      </c>
      <c r="AH1443" s="49"/>
    </row>
    <row r="1444" spans="1:34" x14ac:dyDescent="0.25">
      <c r="A1444" s="43" t="s">
        <v>176</v>
      </c>
      <c r="B1444" s="30"/>
      <c r="C1444" t="s">
        <v>177</v>
      </c>
      <c r="E1444" t="s">
        <v>462</v>
      </c>
      <c r="F1444" t="s">
        <v>463</v>
      </c>
      <c r="AH1444" s="49"/>
    </row>
    <row r="1445" spans="1:34" x14ac:dyDescent="0.25">
      <c r="A1445" s="43" t="s">
        <v>176</v>
      </c>
      <c r="B1445" s="30"/>
      <c r="C1445" t="s">
        <v>177</v>
      </c>
      <c r="E1445" t="s">
        <v>462</v>
      </c>
      <c r="F1445" t="s">
        <v>463</v>
      </c>
      <c r="AH1445" s="49"/>
    </row>
    <row r="1446" spans="1:34" x14ac:dyDescent="0.25">
      <c r="A1446" s="43" t="s">
        <v>160</v>
      </c>
      <c r="B1446" s="30"/>
      <c r="C1446" t="s">
        <v>161</v>
      </c>
      <c r="E1446" t="s">
        <v>462</v>
      </c>
      <c r="F1446" t="s">
        <v>463</v>
      </c>
      <c r="AH1446" s="49"/>
    </row>
    <row r="1447" spans="1:34" x14ac:dyDescent="0.25">
      <c r="A1447" s="43" t="s">
        <v>203</v>
      </c>
      <c r="B1447" s="30"/>
      <c r="C1447" t="s">
        <v>166</v>
      </c>
      <c r="E1447" t="s">
        <v>462</v>
      </c>
      <c r="F1447" t="s">
        <v>463</v>
      </c>
      <c r="AH1447" s="49"/>
    </row>
    <row r="1448" spans="1:34" x14ac:dyDescent="0.25">
      <c r="A1448" s="43" t="s">
        <v>203</v>
      </c>
      <c r="B1448" s="30"/>
      <c r="C1448" t="s">
        <v>166</v>
      </c>
      <c r="E1448" t="s">
        <v>462</v>
      </c>
      <c r="F1448" t="s">
        <v>463</v>
      </c>
      <c r="AH1448" s="49"/>
    </row>
    <row r="1449" spans="1:34" x14ac:dyDescent="0.25">
      <c r="A1449" s="43" t="s">
        <v>203</v>
      </c>
      <c r="B1449" s="30"/>
      <c r="C1449" t="s">
        <v>166</v>
      </c>
      <c r="E1449" t="s">
        <v>462</v>
      </c>
      <c r="F1449" t="s">
        <v>463</v>
      </c>
      <c r="AH1449" s="49"/>
    </row>
    <row r="1450" spans="1:34" x14ac:dyDescent="0.25">
      <c r="A1450" s="43" t="s">
        <v>160</v>
      </c>
      <c r="B1450" s="30"/>
      <c r="C1450" t="s">
        <v>161</v>
      </c>
      <c r="E1450" t="s">
        <v>462</v>
      </c>
      <c r="F1450" t="s">
        <v>463</v>
      </c>
      <c r="AH1450" s="49"/>
    </row>
    <row r="1451" spans="1:34" ht="15.75" thickBot="1" x14ac:dyDescent="0.3">
      <c r="A1451" s="44" t="s">
        <v>160</v>
      </c>
      <c r="B1451" s="38"/>
      <c r="C1451" s="39" t="s">
        <v>161</v>
      </c>
      <c r="D1451" s="39" t="s">
        <v>350</v>
      </c>
      <c r="E1451" s="39" t="s">
        <v>462</v>
      </c>
      <c r="F1451" s="39" t="s">
        <v>463</v>
      </c>
      <c r="G1451" s="39"/>
      <c r="H1451" s="39"/>
      <c r="I1451" s="39"/>
      <c r="J1451" s="39"/>
      <c r="K1451" s="39"/>
      <c r="L1451" s="39"/>
      <c r="M1451" s="39"/>
      <c r="N1451" s="39"/>
      <c r="O1451" s="39"/>
      <c r="P1451" s="39"/>
      <c r="Q1451" s="39"/>
      <c r="R1451" s="39"/>
      <c r="S1451" s="39"/>
      <c r="T1451" s="39"/>
      <c r="U1451" s="39"/>
      <c r="V1451" s="39"/>
      <c r="W1451" s="39"/>
      <c r="X1451" s="39"/>
      <c r="Y1451" s="39"/>
      <c r="Z1451" s="39"/>
      <c r="AA1451" s="39"/>
      <c r="AB1451" s="39"/>
      <c r="AC1451" s="39"/>
      <c r="AD1451" s="39"/>
      <c r="AE1451" s="39"/>
      <c r="AF1451" s="39"/>
      <c r="AG1451" s="39"/>
      <c r="AH1451" s="50"/>
    </row>
    <row r="1452" spans="1:34" ht="15.75" thickTop="1" x14ac:dyDescent="0.25">
      <c r="A1452" s="40" t="s">
        <v>176</v>
      </c>
      <c r="B1452" s="37"/>
      <c r="C1452" s="53" t="s">
        <v>177</v>
      </c>
      <c r="D1452" s="53" t="s">
        <v>349</v>
      </c>
      <c r="E1452" s="53" t="s">
        <v>465</v>
      </c>
      <c r="F1452" s="53" t="s">
        <v>466</v>
      </c>
      <c r="G1452" s="53"/>
      <c r="H1452" s="53"/>
      <c r="I1452" s="53"/>
      <c r="J1452" s="53"/>
      <c r="K1452" s="53"/>
      <c r="L1452" s="53"/>
      <c r="M1452" s="53"/>
      <c r="N1452" s="53"/>
      <c r="O1452" s="53"/>
      <c r="P1452" s="53"/>
      <c r="Q1452" s="53"/>
      <c r="R1452" s="53"/>
      <c r="S1452" s="53"/>
      <c r="T1452" s="53"/>
      <c r="U1452" s="53" t="s">
        <v>464</v>
      </c>
      <c r="V1452" s="53"/>
      <c r="W1452" s="53"/>
      <c r="X1452" s="53"/>
      <c r="Y1452" s="53"/>
      <c r="Z1452" s="53"/>
      <c r="AA1452" s="53"/>
      <c r="AB1452" s="53"/>
      <c r="AC1452" s="53"/>
      <c r="AD1452" s="53"/>
      <c r="AE1452" s="53"/>
      <c r="AF1452" s="53"/>
      <c r="AG1452" s="53"/>
      <c r="AH1452" s="54"/>
    </row>
    <row r="1453" spans="1:34" x14ac:dyDescent="0.25">
      <c r="A1453" s="43" t="s">
        <v>167</v>
      </c>
      <c r="B1453" s="30"/>
      <c r="C1453" t="s">
        <v>168</v>
      </c>
      <c r="E1453" t="s">
        <v>465</v>
      </c>
      <c r="F1453" t="s">
        <v>466</v>
      </c>
      <c r="U1453" t="s">
        <v>464</v>
      </c>
      <c r="AH1453" s="49"/>
    </row>
    <row r="1454" spans="1:34" x14ac:dyDescent="0.25">
      <c r="A1454" s="43" t="s">
        <v>167</v>
      </c>
      <c r="B1454" s="30"/>
      <c r="C1454" t="s">
        <v>168</v>
      </c>
      <c r="E1454" t="s">
        <v>465</v>
      </c>
      <c r="F1454" t="s">
        <v>466</v>
      </c>
      <c r="U1454" t="s">
        <v>464</v>
      </c>
      <c r="AH1454" s="49"/>
    </row>
    <row r="1455" spans="1:34" x14ac:dyDescent="0.25">
      <c r="A1455" s="43" t="s">
        <v>176</v>
      </c>
      <c r="B1455" s="30"/>
      <c r="C1455" t="s">
        <v>177</v>
      </c>
      <c r="E1455" t="s">
        <v>465</v>
      </c>
      <c r="F1455" t="s">
        <v>466</v>
      </c>
      <c r="U1455" t="s">
        <v>464</v>
      </c>
      <c r="AH1455" s="49"/>
    </row>
    <row r="1456" spans="1:34" x14ac:dyDescent="0.25">
      <c r="A1456" s="43" t="s">
        <v>176</v>
      </c>
      <c r="B1456" s="30"/>
      <c r="C1456" t="s">
        <v>177</v>
      </c>
      <c r="E1456" t="s">
        <v>465</v>
      </c>
      <c r="F1456" t="s">
        <v>466</v>
      </c>
      <c r="U1456" t="s">
        <v>464</v>
      </c>
      <c r="AH1456" s="49"/>
    </row>
    <row r="1457" spans="1:34" x14ac:dyDescent="0.25">
      <c r="A1457" s="43" t="s">
        <v>176</v>
      </c>
      <c r="B1457" s="30"/>
      <c r="C1457" t="s">
        <v>177</v>
      </c>
      <c r="E1457" t="s">
        <v>465</v>
      </c>
      <c r="F1457" t="s">
        <v>466</v>
      </c>
      <c r="U1457" t="s">
        <v>464</v>
      </c>
      <c r="AH1457" s="49"/>
    </row>
    <row r="1458" spans="1:34" x14ac:dyDescent="0.25">
      <c r="A1458" s="43" t="s">
        <v>163</v>
      </c>
      <c r="B1458" s="30"/>
      <c r="C1458" t="s">
        <v>164</v>
      </c>
      <c r="E1458" t="s">
        <v>465</v>
      </c>
      <c r="F1458" t="s">
        <v>466</v>
      </c>
      <c r="U1458" t="s">
        <v>464</v>
      </c>
      <c r="AH1458" s="49"/>
    </row>
    <row r="1459" spans="1:34" x14ac:dyDescent="0.25">
      <c r="A1459" s="43" t="s">
        <v>163</v>
      </c>
      <c r="B1459" s="30"/>
      <c r="C1459" t="s">
        <v>164</v>
      </c>
      <c r="E1459" t="s">
        <v>465</v>
      </c>
      <c r="F1459" t="s">
        <v>466</v>
      </c>
      <c r="U1459" t="s">
        <v>464</v>
      </c>
      <c r="AH1459" s="49"/>
    </row>
    <row r="1460" spans="1:34" x14ac:dyDescent="0.25">
      <c r="A1460" s="43" t="s">
        <v>163</v>
      </c>
      <c r="B1460" s="30"/>
      <c r="C1460" t="s">
        <v>164</v>
      </c>
      <c r="E1460" t="s">
        <v>465</v>
      </c>
      <c r="F1460" t="s">
        <v>466</v>
      </c>
      <c r="U1460" t="s">
        <v>464</v>
      </c>
      <c r="AH1460" s="49"/>
    </row>
    <row r="1461" spans="1:34" x14ac:dyDescent="0.25">
      <c r="A1461" s="43" t="s">
        <v>163</v>
      </c>
      <c r="B1461" s="30"/>
      <c r="C1461" t="s">
        <v>164</v>
      </c>
      <c r="E1461" t="s">
        <v>465</v>
      </c>
      <c r="F1461" t="s">
        <v>466</v>
      </c>
      <c r="U1461" t="s">
        <v>464</v>
      </c>
      <c r="AH1461" s="49"/>
    </row>
    <row r="1462" spans="1:34" x14ac:dyDescent="0.25">
      <c r="A1462" s="43" t="s">
        <v>163</v>
      </c>
      <c r="B1462" s="30"/>
      <c r="C1462" t="s">
        <v>164</v>
      </c>
      <c r="E1462" t="s">
        <v>465</v>
      </c>
      <c r="F1462" t="s">
        <v>466</v>
      </c>
      <c r="U1462" t="s">
        <v>464</v>
      </c>
      <c r="AH1462" s="49"/>
    </row>
    <row r="1463" spans="1:34" x14ac:dyDescent="0.25">
      <c r="A1463" s="43" t="s">
        <v>163</v>
      </c>
      <c r="B1463" s="30"/>
      <c r="C1463" t="s">
        <v>164</v>
      </c>
      <c r="E1463" t="s">
        <v>465</v>
      </c>
      <c r="F1463" t="s">
        <v>466</v>
      </c>
      <c r="U1463" t="s">
        <v>464</v>
      </c>
      <c r="AH1463" s="49"/>
    </row>
    <row r="1464" spans="1:34" x14ac:dyDescent="0.25">
      <c r="A1464" s="43" t="s">
        <v>163</v>
      </c>
      <c r="B1464" s="30"/>
      <c r="C1464" t="s">
        <v>164</v>
      </c>
      <c r="E1464" t="s">
        <v>465</v>
      </c>
      <c r="F1464" t="s">
        <v>466</v>
      </c>
      <c r="U1464" t="s">
        <v>464</v>
      </c>
      <c r="AH1464" s="49"/>
    </row>
    <row r="1465" spans="1:34" x14ac:dyDescent="0.25">
      <c r="A1465" s="43" t="s">
        <v>160</v>
      </c>
      <c r="B1465" s="30"/>
      <c r="C1465" t="s">
        <v>161</v>
      </c>
      <c r="E1465" t="s">
        <v>465</v>
      </c>
      <c r="F1465" t="s">
        <v>466</v>
      </c>
      <c r="U1465" t="s">
        <v>464</v>
      </c>
      <c r="AH1465" s="49"/>
    </row>
    <row r="1466" spans="1:34" x14ac:dyDescent="0.25">
      <c r="A1466" s="43" t="s">
        <v>176</v>
      </c>
      <c r="B1466" s="30"/>
      <c r="C1466" t="s">
        <v>177</v>
      </c>
      <c r="E1466" t="s">
        <v>465</v>
      </c>
      <c r="F1466" t="s">
        <v>466</v>
      </c>
      <c r="U1466" t="s">
        <v>464</v>
      </c>
      <c r="AH1466" s="49"/>
    </row>
    <row r="1467" spans="1:34" x14ac:dyDescent="0.25">
      <c r="A1467" s="43" t="s">
        <v>160</v>
      </c>
      <c r="B1467" s="30"/>
      <c r="C1467" t="s">
        <v>161</v>
      </c>
      <c r="E1467" t="s">
        <v>465</v>
      </c>
      <c r="F1467" t="s">
        <v>466</v>
      </c>
      <c r="U1467" t="s">
        <v>464</v>
      </c>
      <c r="AH1467" s="49"/>
    </row>
    <row r="1468" spans="1:34" x14ac:dyDescent="0.25">
      <c r="A1468" s="43" t="s">
        <v>160</v>
      </c>
      <c r="B1468" s="30"/>
      <c r="C1468" t="s">
        <v>161</v>
      </c>
      <c r="E1468" t="s">
        <v>465</v>
      </c>
      <c r="F1468" t="s">
        <v>466</v>
      </c>
      <c r="U1468" t="s">
        <v>464</v>
      </c>
      <c r="AH1468" s="49"/>
    </row>
    <row r="1469" spans="1:34" x14ac:dyDescent="0.25">
      <c r="A1469" s="43" t="s">
        <v>160</v>
      </c>
      <c r="B1469" s="30"/>
      <c r="C1469" t="s">
        <v>161</v>
      </c>
      <c r="E1469" t="s">
        <v>465</v>
      </c>
      <c r="F1469" t="s">
        <v>466</v>
      </c>
      <c r="U1469" t="s">
        <v>464</v>
      </c>
      <c r="AH1469" s="49"/>
    </row>
    <row r="1470" spans="1:34" x14ac:dyDescent="0.25">
      <c r="A1470" s="43" t="s">
        <v>160</v>
      </c>
      <c r="B1470" s="30"/>
      <c r="C1470" t="s">
        <v>161</v>
      </c>
      <c r="E1470" t="s">
        <v>465</v>
      </c>
      <c r="F1470" t="s">
        <v>466</v>
      </c>
      <c r="U1470" t="s">
        <v>464</v>
      </c>
      <c r="AH1470" s="49"/>
    </row>
    <row r="1471" spans="1:34" x14ac:dyDescent="0.25">
      <c r="A1471" s="43" t="s">
        <v>163</v>
      </c>
      <c r="B1471" s="30"/>
      <c r="C1471" t="s">
        <v>164</v>
      </c>
      <c r="E1471" t="s">
        <v>465</v>
      </c>
      <c r="F1471" t="s">
        <v>466</v>
      </c>
      <c r="U1471" t="s">
        <v>464</v>
      </c>
      <c r="AH1471" s="49"/>
    </row>
    <row r="1472" spans="1:34" x14ac:dyDescent="0.25">
      <c r="A1472" s="43" t="s">
        <v>163</v>
      </c>
      <c r="B1472" s="30"/>
      <c r="C1472" t="s">
        <v>164</v>
      </c>
      <c r="E1472" t="s">
        <v>465</v>
      </c>
      <c r="F1472" t="s">
        <v>466</v>
      </c>
      <c r="U1472" t="s">
        <v>464</v>
      </c>
      <c r="AH1472" s="49"/>
    </row>
    <row r="1473" spans="1:34" x14ac:dyDescent="0.25">
      <c r="A1473" s="43" t="s">
        <v>160</v>
      </c>
      <c r="B1473" s="30"/>
      <c r="C1473" t="s">
        <v>161</v>
      </c>
      <c r="E1473" t="s">
        <v>465</v>
      </c>
      <c r="F1473" t="s">
        <v>466</v>
      </c>
      <c r="U1473" t="s">
        <v>464</v>
      </c>
      <c r="AH1473" s="49"/>
    </row>
    <row r="1474" spans="1:34" x14ac:dyDescent="0.25">
      <c r="A1474" s="43" t="s">
        <v>163</v>
      </c>
      <c r="B1474" s="30"/>
      <c r="C1474" t="s">
        <v>164</v>
      </c>
      <c r="E1474" t="s">
        <v>465</v>
      </c>
      <c r="F1474" t="s">
        <v>466</v>
      </c>
      <c r="U1474" t="s">
        <v>464</v>
      </c>
      <c r="AH1474" s="49"/>
    </row>
    <row r="1475" spans="1:34" x14ac:dyDescent="0.25">
      <c r="A1475" s="43" t="s">
        <v>163</v>
      </c>
      <c r="B1475" s="30"/>
      <c r="C1475" t="s">
        <v>164</v>
      </c>
      <c r="E1475" t="s">
        <v>465</v>
      </c>
      <c r="F1475" t="s">
        <v>466</v>
      </c>
      <c r="U1475" t="s">
        <v>464</v>
      </c>
      <c r="AH1475" s="49"/>
    </row>
    <row r="1476" spans="1:34" x14ac:dyDescent="0.25">
      <c r="A1476" s="43" t="s">
        <v>163</v>
      </c>
      <c r="B1476" s="30"/>
      <c r="C1476" t="s">
        <v>164</v>
      </c>
      <c r="E1476" t="s">
        <v>465</v>
      </c>
      <c r="F1476" t="s">
        <v>466</v>
      </c>
      <c r="U1476" t="s">
        <v>464</v>
      </c>
      <c r="AH1476" s="49"/>
    </row>
    <row r="1477" spans="1:34" x14ac:dyDescent="0.25">
      <c r="A1477" s="43" t="s">
        <v>160</v>
      </c>
      <c r="B1477" s="30"/>
      <c r="C1477" t="s">
        <v>161</v>
      </c>
      <c r="E1477" t="s">
        <v>465</v>
      </c>
      <c r="F1477" t="s">
        <v>466</v>
      </c>
      <c r="U1477" t="s">
        <v>464</v>
      </c>
      <c r="AH1477" s="49"/>
    </row>
    <row r="1478" spans="1:34" x14ac:dyDescent="0.25">
      <c r="A1478" s="43" t="s">
        <v>163</v>
      </c>
      <c r="B1478" s="30"/>
      <c r="C1478" t="s">
        <v>164</v>
      </c>
      <c r="E1478" t="s">
        <v>465</v>
      </c>
      <c r="F1478" t="s">
        <v>466</v>
      </c>
      <c r="U1478" t="s">
        <v>464</v>
      </c>
      <c r="AH1478" s="49"/>
    </row>
    <row r="1479" spans="1:34" x14ac:dyDescent="0.25">
      <c r="A1479" s="43" t="s">
        <v>163</v>
      </c>
      <c r="B1479" s="30"/>
      <c r="C1479" t="s">
        <v>164</v>
      </c>
      <c r="E1479" t="s">
        <v>465</v>
      </c>
      <c r="F1479" t="s">
        <v>466</v>
      </c>
      <c r="U1479" t="s">
        <v>464</v>
      </c>
      <c r="AH1479" s="49"/>
    </row>
    <row r="1480" spans="1:34" x14ac:dyDescent="0.25">
      <c r="A1480" s="43" t="s">
        <v>163</v>
      </c>
      <c r="B1480" s="30"/>
      <c r="C1480" t="s">
        <v>164</v>
      </c>
      <c r="E1480" t="s">
        <v>465</v>
      </c>
      <c r="F1480" t="s">
        <v>466</v>
      </c>
      <c r="U1480" t="s">
        <v>464</v>
      </c>
      <c r="AH1480" s="49"/>
    </row>
    <row r="1481" spans="1:34" x14ac:dyDescent="0.25">
      <c r="A1481" s="43" t="s">
        <v>167</v>
      </c>
      <c r="B1481" s="30"/>
      <c r="C1481" t="s">
        <v>168</v>
      </c>
      <c r="E1481" t="s">
        <v>465</v>
      </c>
      <c r="F1481" t="s">
        <v>466</v>
      </c>
      <c r="U1481" t="s">
        <v>464</v>
      </c>
      <c r="AH1481" s="49"/>
    </row>
    <row r="1482" spans="1:34" x14ac:dyDescent="0.25">
      <c r="A1482" s="43" t="s">
        <v>163</v>
      </c>
      <c r="B1482" s="30"/>
      <c r="C1482" t="s">
        <v>164</v>
      </c>
      <c r="E1482" t="s">
        <v>465</v>
      </c>
      <c r="F1482" t="s">
        <v>466</v>
      </c>
      <c r="U1482" t="s">
        <v>464</v>
      </c>
      <c r="AH1482" s="49"/>
    </row>
    <row r="1483" spans="1:34" x14ac:dyDescent="0.25">
      <c r="A1483" s="43" t="s">
        <v>163</v>
      </c>
      <c r="B1483" s="30"/>
      <c r="C1483" t="s">
        <v>164</v>
      </c>
      <c r="E1483" t="s">
        <v>465</v>
      </c>
      <c r="F1483" t="s">
        <v>466</v>
      </c>
      <c r="U1483" t="s">
        <v>464</v>
      </c>
      <c r="AH1483" s="49"/>
    </row>
    <row r="1484" spans="1:34" x14ac:dyDescent="0.25">
      <c r="A1484" s="43" t="s">
        <v>163</v>
      </c>
      <c r="B1484" s="30"/>
      <c r="C1484" t="s">
        <v>164</v>
      </c>
      <c r="E1484" t="s">
        <v>465</v>
      </c>
      <c r="F1484" t="s">
        <v>466</v>
      </c>
      <c r="U1484" t="s">
        <v>464</v>
      </c>
      <c r="AH1484" s="49"/>
    </row>
    <row r="1485" spans="1:34" x14ac:dyDescent="0.25">
      <c r="A1485" s="43" t="s">
        <v>167</v>
      </c>
      <c r="B1485" s="30"/>
      <c r="C1485" t="s">
        <v>168</v>
      </c>
      <c r="E1485" t="s">
        <v>465</v>
      </c>
      <c r="F1485" t="s">
        <v>466</v>
      </c>
      <c r="U1485" t="s">
        <v>464</v>
      </c>
      <c r="AH1485" s="49"/>
    </row>
    <row r="1486" spans="1:34" x14ac:dyDescent="0.25">
      <c r="A1486" s="43" t="s">
        <v>160</v>
      </c>
      <c r="B1486" s="30"/>
      <c r="C1486" t="s">
        <v>161</v>
      </c>
      <c r="E1486" t="s">
        <v>465</v>
      </c>
      <c r="F1486" t="s">
        <v>466</v>
      </c>
      <c r="U1486" t="s">
        <v>464</v>
      </c>
      <c r="AH1486" s="49"/>
    </row>
    <row r="1487" spans="1:34" x14ac:dyDescent="0.25">
      <c r="A1487" s="43" t="s">
        <v>176</v>
      </c>
      <c r="B1487" s="30"/>
      <c r="C1487" t="s">
        <v>177</v>
      </c>
      <c r="E1487" t="s">
        <v>465</v>
      </c>
      <c r="F1487" t="s">
        <v>466</v>
      </c>
      <c r="U1487" t="s">
        <v>464</v>
      </c>
      <c r="AH1487" s="49"/>
    </row>
    <row r="1488" spans="1:34" x14ac:dyDescent="0.25">
      <c r="A1488" s="43" t="s">
        <v>163</v>
      </c>
      <c r="B1488" s="30"/>
      <c r="C1488" t="s">
        <v>164</v>
      </c>
      <c r="E1488" t="s">
        <v>465</v>
      </c>
      <c r="F1488" t="s">
        <v>466</v>
      </c>
      <c r="U1488" t="s">
        <v>464</v>
      </c>
      <c r="AH1488" s="49"/>
    </row>
    <row r="1489" spans="1:34" x14ac:dyDescent="0.25">
      <c r="A1489" s="43" t="s">
        <v>163</v>
      </c>
      <c r="B1489" s="30"/>
      <c r="C1489" t="s">
        <v>164</v>
      </c>
      <c r="E1489" t="s">
        <v>465</v>
      </c>
      <c r="F1489" t="s">
        <v>466</v>
      </c>
      <c r="U1489" t="s">
        <v>464</v>
      </c>
      <c r="AH1489" s="49"/>
    </row>
    <row r="1490" spans="1:34" x14ac:dyDescent="0.25">
      <c r="A1490" s="43" t="s">
        <v>160</v>
      </c>
      <c r="B1490" s="30"/>
      <c r="C1490" t="s">
        <v>161</v>
      </c>
      <c r="E1490" t="s">
        <v>465</v>
      </c>
      <c r="F1490" t="s">
        <v>466</v>
      </c>
      <c r="U1490" t="s">
        <v>464</v>
      </c>
      <c r="AH1490" s="49"/>
    </row>
    <row r="1491" spans="1:34" x14ac:dyDescent="0.25">
      <c r="A1491" s="43" t="s">
        <v>163</v>
      </c>
      <c r="B1491" s="30"/>
      <c r="C1491" t="s">
        <v>164</v>
      </c>
      <c r="E1491" t="s">
        <v>465</v>
      </c>
      <c r="F1491" t="s">
        <v>466</v>
      </c>
      <c r="U1491" t="s">
        <v>464</v>
      </c>
      <c r="AH1491" s="49"/>
    </row>
    <row r="1492" spans="1:34" x14ac:dyDescent="0.25">
      <c r="A1492" s="43" t="s">
        <v>160</v>
      </c>
      <c r="B1492" s="30"/>
      <c r="C1492" t="s">
        <v>161</v>
      </c>
      <c r="E1492" t="s">
        <v>465</v>
      </c>
      <c r="F1492" t="s">
        <v>466</v>
      </c>
      <c r="U1492" t="s">
        <v>464</v>
      </c>
      <c r="AH1492" s="49"/>
    </row>
    <row r="1493" spans="1:34" x14ac:dyDescent="0.25">
      <c r="A1493" s="43" t="s">
        <v>163</v>
      </c>
      <c r="B1493" s="30"/>
      <c r="C1493" t="s">
        <v>164</v>
      </c>
      <c r="E1493" t="s">
        <v>465</v>
      </c>
      <c r="F1493" t="s">
        <v>466</v>
      </c>
      <c r="U1493" t="s">
        <v>464</v>
      </c>
      <c r="AH1493" s="49"/>
    </row>
    <row r="1494" spans="1:34" x14ac:dyDescent="0.25">
      <c r="A1494" s="43" t="s">
        <v>163</v>
      </c>
      <c r="B1494" s="30"/>
      <c r="C1494" t="s">
        <v>164</v>
      </c>
      <c r="E1494" t="s">
        <v>465</v>
      </c>
      <c r="F1494" t="s">
        <v>466</v>
      </c>
      <c r="U1494" t="s">
        <v>464</v>
      </c>
      <c r="AH1494" s="49"/>
    </row>
    <row r="1495" spans="1:34" x14ac:dyDescent="0.25">
      <c r="A1495" s="43" t="s">
        <v>163</v>
      </c>
      <c r="B1495" s="30"/>
      <c r="C1495" t="s">
        <v>164</v>
      </c>
      <c r="E1495" t="s">
        <v>465</v>
      </c>
      <c r="F1495" t="s">
        <v>466</v>
      </c>
      <c r="U1495" t="s">
        <v>464</v>
      </c>
      <c r="AH1495" s="49"/>
    </row>
    <row r="1496" spans="1:34" x14ac:dyDescent="0.25">
      <c r="A1496" s="43" t="s">
        <v>163</v>
      </c>
      <c r="B1496" s="30"/>
      <c r="C1496" t="s">
        <v>164</v>
      </c>
      <c r="E1496" t="s">
        <v>465</v>
      </c>
      <c r="F1496" t="s">
        <v>466</v>
      </c>
      <c r="U1496" t="s">
        <v>464</v>
      </c>
      <c r="AH1496" s="49"/>
    </row>
    <row r="1497" spans="1:34" x14ac:dyDescent="0.25">
      <c r="A1497" s="43" t="s">
        <v>169</v>
      </c>
      <c r="B1497" s="30"/>
      <c r="C1497" t="s">
        <v>166</v>
      </c>
      <c r="E1497" t="s">
        <v>465</v>
      </c>
      <c r="F1497" t="s">
        <v>466</v>
      </c>
      <c r="U1497" t="s">
        <v>464</v>
      </c>
      <c r="AH1497" s="49"/>
    </row>
    <row r="1498" spans="1:34" x14ac:dyDescent="0.25">
      <c r="A1498" s="43" t="s">
        <v>160</v>
      </c>
      <c r="B1498" s="30"/>
      <c r="C1498" t="s">
        <v>161</v>
      </c>
      <c r="E1498" t="s">
        <v>465</v>
      </c>
      <c r="F1498" t="s">
        <v>466</v>
      </c>
      <c r="U1498" t="s">
        <v>464</v>
      </c>
      <c r="AH1498" s="49"/>
    </row>
    <row r="1499" spans="1:34" x14ac:dyDescent="0.25">
      <c r="A1499" s="43" t="s">
        <v>160</v>
      </c>
      <c r="B1499" s="30"/>
      <c r="C1499" t="s">
        <v>161</v>
      </c>
      <c r="E1499" t="s">
        <v>465</v>
      </c>
      <c r="F1499" t="s">
        <v>466</v>
      </c>
      <c r="U1499" t="s">
        <v>464</v>
      </c>
      <c r="AH1499" s="49"/>
    </row>
    <row r="1500" spans="1:34" x14ac:dyDescent="0.25">
      <c r="A1500" s="43" t="s">
        <v>160</v>
      </c>
      <c r="B1500" s="30"/>
      <c r="C1500" t="s">
        <v>161</v>
      </c>
      <c r="E1500" t="s">
        <v>465</v>
      </c>
      <c r="F1500" t="s">
        <v>466</v>
      </c>
      <c r="U1500" t="s">
        <v>464</v>
      </c>
      <c r="AH1500" s="49"/>
    </row>
    <row r="1501" spans="1:34" ht="15.75" thickBot="1" x14ac:dyDescent="0.3">
      <c r="A1501" s="44" t="s">
        <v>163</v>
      </c>
      <c r="B1501" s="38"/>
      <c r="C1501" s="39" t="s">
        <v>164</v>
      </c>
      <c r="D1501" s="39" t="s">
        <v>350</v>
      </c>
      <c r="E1501" s="39" t="s">
        <v>465</v>
      </c>
      <c r="F1501" s="39" t="s">
        <v>466</v>
      </c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  <c r="S1501" s="39"/>
      <c r="T1501" s="39"/>
      <c r="U1501" s="39" t="s">
        <v>464</v>
      </c>
      <c r="V1501" s="39"/>
      <c r="W1501" s="39"/>
      <c r="X1501" s="39"/>
      <c r="Y1501" s="39"/>
      <c r="Z1501" s="39"/>
      <c r="AA1501" s="39"/>
      <c r="AB1501" s="39"/>
      <c r="AC1501" s="39"/>
      <c r="AD1501" s="39"/>
      <c r="AE1501" s="39"/>
      <c r="AF1501" s="39"/>
      <c r="AG1501" s="39"/>
      <c r="AH1501" s="50"/>
    </row>
    <row r="1502" spans="1:3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2B4A6-790C-43E7-AD21-EAEA57BAB410}">
  <dimension ref="A1:EX32"/>
  <sheetViews>
    <sheetView workbookViewId="0"/>
  </sheetViews>
  <sheetFormatPr defaultRowHeight="15" x14ac:dyDescent="0.25"/>
  <cols>
    <col min="1" max="1" width="3" style="2" bestFit="1" customWidth="1"/>
    <col min="2" max="2" width="13.42578125" style="2" bestFit="1" customWidth="1"/>
    <col min="3" max="4" width="2.140625" style="4" bestFit="1" customWidth="1"/>
    <col min="5" max="13" width="6" style="7" bestFit="1" customWidth="1"/>
    <col min="14" max="54" width="6.7109375" style="7" bestFit="1" customWidth="1"/>
    <col min="55" max="63" width="6.85546875" style="10" bestFit="1" customWidth="1"/>
    <col min="64" max="104" width="7.5703125" style="10" bestFit="1" customWidth="1"/>
    <col min="105" max="113" width="6" style="13" bestFit="1" customWidth="1"/>
    <col min="114" max="154" width="7" style="13" bestFit="1" customWidth="1"/>
  </cols>
  <sheetData>
    <row r="1" spans="1:154" x14ac:dyDescent="0.25">
      <c r="E1" s="6" t="s">
        <v>4</v>
      </c>
      <c r="BC1" s="9" t="s">
        <v>55</v>
      </c>
      <c r="DA1" s="12" t="s">
        <v>106</v>
      </c>
    </row>
    <row r="2" spans="1:154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11" t="s">
        <v>54</v>
      </c>
      <c r="BD2" s="11" t="s">
        <v>56</v>
      </c>
      <c r="BE2" s="11" t="s">
        <v>57</v>
      </c>
      <c r="BF2" s="11" t="s">
        <v>58</v>
      </c>
      <c r="BG2" s="11" t="s">
        <v>59</v>
      </c>
      <c r="BH2" s="11" t="s">
        <v>60</v>
      </c>
      <c r="BI2" s="11" t="s">
        <v>61</v>
      </c>
      <c r="BJ2" s="11" t="s">
        <v>62</v>
      </c>
      <c r="BK2" s="11" t="s">
        <v>63</v>
      </c>
      <c r="BL2" s="11" t="s">
        <v>64</v>
      </c>
      <c r="BM2" s="11" t="s">
        <v>65</v>
      </c>
      <c r="BN2" s="11" t="s">
        <v>66</v>
      </c>
      <c r="BO2" s="11" t="s">
        <v>67</v>
      </c>
      <c r="BP2" s="11" t="s">
        <v>68</v>
      </c>
      <c r="BQ2" s="11" t="s">
        <v>69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4" t="s">
        <v>105</v>
      </c>
      <c r="DB2" s="14" t="s">
        <v>107</v>
      </c>
      <c r="DC2" s="14" t="s">
        <v>108</v>
      </c>
      <c r="DD2" s="14" t="s">
        <v>109</v>
      </c>
      <c r="DE2" s="14" t="s">
        <v>110</v>
      </c>
      <c r="DF2" s="14" t="s">
        <v>111</v>
      </c>
      <c r="DG2" s="14" t="s">
        <v>112</v>
      </c>
      <c r="DH2" s="14" t="s">
        <v>113</v>
      </c>
      <c r="DI2" s="14" t="s">
        <v>114</v>
      </c>
      <c r="DJ2" s="14" t="s">
        <v>115</v>
      </c>
      <c r="DK2" s="14" t="s">
        <v>116</v>
      </c>
      <c r="DL2" s="14" t="s">
        <v>117</v>
      </c>
      <c r="DM2" s="14" t="s">
        <v>118</v>
      </c>
      <c r="DN2" s="14" t="s">
        <v>119</v>
      </c>
      <c r="DO2" s="14" t="s">
        <v>120</v>
      </c>
      <c r="DP2" s="14" t="s">
        <v>121</v>
      </c>
      <c r="DQ2" s="14" t="s">
        <v>122</v>
      </c>
      <c r="DR2" s="14" t="s">
        <v>123</v>
      </c>
      <c r="DS2" s="14" t="s">
        <v>124</v>
      </c>
      <c r="DT2" s="14" t="s">
        <v>125</v>
      </c>
      <c r="DU2" s="14" t="s">
        <v>126</v>
      </c>
      <c r="DV2" s="14" t="s">
        <v>127</v>
      </c>
      <c r="DW2" s="14" t="s">
        <v>128</v>
      </c>
      <c r="DX2" s="14" t="s">
        <v>129</v>
      </c>
      <c r="DY2" s="14" t="s">
        <v>130</v>
      </c>
      <c r="DZ2" s="14" t="s">
        <v>131</v>
      </c>
      <c r="EA2" s="14" t="s">
        <v>132</v>
      </c>
      <c r="EB2" s="14" t="s">
        <v>133</v>
      </c>
      <c r="EC2" s="14" t="s">
        <v>134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</row>
    <row r="3" spans="1:154" x14ac:dyDescent="0.25">
      <c r="A3" s="2">
        <v>1</v>
      </c>
      <c r="B3" s="2" t="s">
        <v>156</v>
      </c>
      <c r="E3" s="7" t="s">
        <v>157</v>
      </c>
      <c r="F3" s="7" t="s">
        <v>158</v>
      </c>
      <c r="G3" s="7" t="s">
        <v>158</v>
      </c>
      <c r="H3" s="7" t="s">
        <v>160</v>
      </c>
      <c r="I3" s="7" t="s">
        <v>160</v>
      </c>
      <c r="J3" s="7" t="s">
        <v>158</v>
      </c>
      <c r="K3" s="7" t="s">
        <v>158</v>
      </c>
      <c r="L3" s="7" t="s">
        <v>158</v>
      </c>
      <c r="M3" s="7" t="s">
        <v>162</v>
      </c>
      <c r="N3" s="7" t="s">
        <v>163</v>
      </c>
      <c r="O3" s="7" t="s">
        <v>165</v>
      </c>
      <c r="P3" s="7" t="s">
        <v>158</v>
      </c>
      <c r="Q3" s="7" t="s">
        <v>158</v>
      </c>
      <c r="R3" s="7" t="s">
        <v>167</v>
      </c>
      <c r="S3" s="7" t="s">
        <v>169</v>
      </c>
      <c r="T3" s="7" t="s">
        <v>163</v>
      </c>
      <c r="U3" s="7" t="s">
        <v>165</v>
      </c>
      <c r="V3" s="7" t="s">
        <v>163</v>
      </c>
      <c r="W3" s="7" t="s">
        <v>163</v>
      </c>
      <c r="X3" s="7" t="s">
        <v>163</v>
      </c>
      <c r="Y3" s="7" t="s">
        <v>163</v>
      </c>
      <c r="Z3" s="7" t="s">
        <v>163</v>
      </c>
      <c r="AA3" s="7" t="s">
        <v>158</v>
      </c>
      <c r="AB3" s="7" t="s">
        <v>163</v>
      </c>
      <c r="AC3" s="7" t="s">
        <v>165</v>
      </c>
      <c r="AD3" s="7" t="s">
        <v>169</v>
      </c>
      <c r="AE3" s="7" t="s">
        <v>158</v>
      </c>
      <c r="AF3" s="7" t="s">
        <v>163</v>
      </c>
      <c r="AG3" s="7" t="s">
        <v>163</v>
      </c>
      <c r="AH3" s="7" t="s">
        <v>165</v>
      </c>
      <c r="AI3" s="7" t="s">
        <v>158</v>
      </c>
      <c r="AJ3" s="7" t="s">
        <v>165</v>
      </c>
      <c r="AK3" s="7" t="s">
        <v>163</v>
      </c>
      <c r="AL3" s="7" t="s">
        <v>163</v>
      </c>
      <c r="AM3" s="7" t="s">
        <v>163</v>
      </c>
      <c r="AN3" s="7" t="s">
        <v>158</v>
      </c>
      <c r="AO3" s="7" t="s">
        <v>165</v>
      </c>
      <c r="AP3" s="7" t="s">
        <v>163</v>
      </c>
      <c r="AQ3" s="7" t="s">
        <v>158</v>
      </c>
      <c r="AR3" s="7" t="s">
        <v>163</v>
      </c>
      <c r="AS3" s="7" t="s">
        <v>163</v>
      </c>
      <c r="AT3" s="7" t="s">
        <v>170</v>
      </c>
      <c r="AU3" s="7" t="s">
        <v>163</v>
      </c>
      <c r="AV3" s="7" t="s">
        <v>160</v>
      </c>
      <c r="AW3" s="7" t="s">
        <v>163</v>
      </c>
      <c r="AX3" s="7" t="s">
        <v>158</v>
      </c>
      <c r="AY3" s="7" t="s">
        <v>158</v>
      </c>
      <c r="AZ3" s="7" t="s">
        <v>167</v>
      </c>
      <c r="BA3" s="7" t="s">
        <v>158</v>
      </c>
      <c r="BB3" s="7" t="s">
        <v>165</v>
      </c>
      <c r="BC3" s="10" t="s">
        <v>157</v>
      </c>
      <c r="BD3" s="10" t="s">
        <v>159</v>
      </c>
      <c r="BE3" s="10" t="s">
        <v>159</v>
      </c>
      <c r="BF3" s="10" t="s">
        <v>161</v>
      </c>
      <c r="BG3" s="10" t="s">
        <v>161</v>
      </c>
      <c r="BH3" s="10" t="s">
        <v>159</v>
      </c>
      <c r="BI3" s="10" t="s">
        <v>159</v>
      </c>
      <c r="BJ3" s="10" t="s">
        <v>159</v>
      </c>
      <c r="BK3" s="10" t="s">
        <v>161</v>
      </c>
      <c r="BL3" s="10" t="s">
        <v>164</v>
      </c>
      <c r="BM3" s="10" t="s">
        <v>166</v>
      </c>
      <c r="BN3" s="10" t="s">
        <v>159</v>
      </c>
      <c r="BO3" s="10" t="s">
        <v>159</v>
      </c>
      <c r="BP3" s="10" t="s">
        <v>168</v>
      </c>
      <c r="BQ3" s="10" t="s">
        <v>166</v>
      </c>
      <c r="BR3" s="10" t="s">
        <v>164</v>
      </c>
      <c r="BS3" s="10" t="s">
        <v>166</v>
      </c>
      <c r="BT3" s="10" t="s">
        <v>164</v>
      </c>
      <c r="BU3" s="10" t="s">
        <v>164</v>
      </c>
      <c r="BV3" s="10" t="s">
        <v>164</v>
      </c>
      <c r="BW3" s="10" t="s">
        <v>164</v>
      </c>
      <c r="BX3" s="10" t="s">
        <v>164</v>
      </c>
      <c r="BY3" s="10" t="s">
        <v>159</v>
      </c>
      <c r="BZ3" s="10" t="s">
        <v>164</v>
      </c>
      <c r="CA3" s="10" t="s">
        <v>166</v>
      </c>
      <c r="CB3" s="10" t="s">
        <v>166</v>
      </c>
      <c r="CC3" s="10" t="s">
        <v>159</v>
      </c>
      <c r="CD3" s="10" t="s">
        <v>164</v>
      </c>
      <c r="CE3" s="10" t="s">
        <v>164</v>
      </c>
      <c r="CF3" s="10" t="s">
        <v>166</v>
      </c>
      <c r="CG3" s="10" t="s">
        <v>159</v>
      </c>
      <c r="CH3" s="10" t="s">
        <v>166</v>
      </c>
      <c r="CI3" s="10" t="s">
        <v>164</v>
      </c>
      <c r="CJ3" s="10" t="s">
        <v>164</v>
      </c>
      <c r="CK3" s="10" t="s">
        <v>164</v>
      </c>
      <c r="CL3" s="10" t="s">
        <v>159</v>
      </c>
      <c r="CM3" s="10" t="s">
        <v>166</v>
      </c>
      <c r="CN3" s="10" t="s">
        <v>164</v>
      </c>
      <c r="CO3" s="10" t="s">
        <v>159</v>
      </c>
      <c r="CP3" s="10" t="s">
        <v>164</v>
      </c>
      <c r="CQ3" s="10" t="s">
        <v>164</v>
      </c>
      <c r="CR3" s="10" t="s">
        <v>161</v>
      </c>
      <c r="CS3" s="10" t="s">
        <v>164</v>
      </c>
      <c r="CT3" s="10" t="s">
        <v>161</v>
      </c>
      <c r="CU3" s="10" t="s">
        <v>164</v>
      </c>
      <c r="CV3" s="10" t="s">
        <v>159</v>
      </c>
      <c r="CW3" s="10" t="s">
        <v>159</v>
      </c>
      <c r="CX3" s="10" t="s">
        <v>168</v>
      </c>
      <c r="CY3" s="10" t="s">
        <v>159</v>
      </c>
      <c r="CZ3" s="10" t="s">
        <v>166</v>
      </c>
    </row>
    <row r="4" spans="1:154" x14ac:dyDescent="0.25">
      <c r="A4" s="2">
        <v>2</v>
      </c>
      <c r="B4" s="2" t="s">
        <v>171</v>
      </c>
      <c r="E4" s="7" t="s">
        <v>162</v>
      </c>
      <c r="F4" s="7" t="s">
        <v>162</v>
      </c>
      <c r="G4" s="7" t="s">
        <v>165</v>
      </c>
      <c r="H4" s="7" t="s">
        <v>165</v>
      </c>
      <c r="I4" s="7" t="s">
        <v>165</v>
      </c>
      <c r="J4" s="7" t="s">
        <v>162</v>
      </c>
      <c r="K4" s="7" t="s">
        <v>162</v>
      </c>
      <c r="L4" s="7" t="s">
        <v>172</v>
      </c>
      <c r="M4" s="7" t="s">
        <v>172</v>
      </c>
      <c r="N4" s="7" t="s">
        <v>157</v>
      </c>
      <c r="O4" s="7" t="s">
        <v>158</v>
      </c>
      <c r="P4" s="7" t="s">
        <v>158</v>
      </c>
      <c r="Q4" s="7" t="s">
        <v>172</v>
      </c>
      <c r="R4" s="7" t="s">
        <v>172</v>
      </c>
      <c r="S4" s="7" t="s">
        <v>163</v>
      </c>
      <c r="T4" s="7" t="s">
        <v>170</v>
      </c>
      <c r="U4" s="7" t="s">
        <v>158</v>
      </c>
      <c r="V4" s="7" t="s">
        <v>172</v>
      </c>
      <c r="W4" s="7" t="s">
        <v>172</v>
      </c>
      <c r="X4" s="7" t="s">
        <v>172</v>
      </c>
      <c r="Y4" s="7" t="s">
        <v>163</v>
      </c>
      <c r="Z4" s="7" t="s">
        <v>163</v>
      </c>
      <c r="AA4" s="7" t="s">
        <v>163</v>
      </c>
      <c r="AB4" s="7" t="s">
        <v>158</v>
      </c>
      <c r="AC4" s="7" t="s">
        <v>172</v>
      </c>
      <c r="AD4" s="7" t="s">
        <v>163</v>
      </c>
      <c r="AE4" s="7" t="s">
        <v>163</v>
      </c>
      <c r="AF4" s="7" t="s">
        <v>163</v>
      </c>
      <c r="AG4" s="7" t="s">
        <v>158</v>
      </c>
      <c r="AH4" s="7" t="s">
        <v>172</v>
      </c>
      <c r="AI4" s="7" t="s">
        <v>163</v>
      </c>
      <c r="AJ4" s="7" t="s">
        <v>163</v>
      </c>
      <c r="AK4" s="7" t="s">
        <v>163</v>
      </c>
      <c r="AL4" s="7" t="s">
        <v>163</v>
      </c>
      <c r="AM4" s="7" t="s">
        <v>160</v>
      </c>
      <c r="AN4" s="7" t="s">
        <v>165</v>
      </c>
      <c r="AO4" s="7" t="s">
        <v>163</v>
      </c>
      <c r="AP4" s="7" t="s">
        <v>165</v>
      </c>
      <c r="AQ4" s="7" t="s">
        <v>165</v>
      </c>
      <c r="AR4" s="7" t="s">
        <v>160</v>
      </c>
      <c r="AS4" s="7" t="s">
        <v>160</v>
      </c>
      <c r="AT4" s="7" t="s">
        <v>163</v>
      </c>
      <c r="AU4" s="7" t="s">
        <v>158</v>
      </c>
      <c r="AV4" s="7" t="s">
        <v>165</v>
      </c>
      <c r="AW4" s="7" t="s">
        <v>158</v>
      </c>
      <c r="AX4" s="7" t="s">
        <v>162</v>
      </c>
      <c r="AY4" s="7" t="s">
        <v>160</v>
      </c>
      <c r="AZ4" s="7" t="s">
        <v>162</v>
      </c>
      <c r="BA4" s="7" t="s">
        <v>160</v>
      </c>
      <c r="BB4" s="7" t="s">
        <v>160</v>
      </c>
      <c r="BC4" s="10" t="s">
        <v>161</v>
      </c>
      <c r="BD4" s="10" t="s">
        <v>161</v>
      </c>
      <c r="BE4" s="10" t="s">
        <v>166</v>
      </c>
      <c r="BF4" s="10" t="s">
        <v>166</v>
      </c>
      <c r="BG4" s="10" t="s">
        <v>166</v>
      </c>
      <c r="BH4" s="10" t="s">
        <v>161</v>
      </c>
      <c r="BI4" s="10" t="s">
        <v>161</v>
      </c>
      <c r="BJ4" s="10" t="s">
        <v>168</v>
      </c>
      <c r="BK4" s="10" t="s">
        <v>168</v>
      </c>
      <c r="BL4" s="10" t="s">
        <v>157</v>
      </c>
      <c r="BM4" s="10" t="s">
        <v>159</v>
      </c>
      <c r="BN4" s="10" t="s">
        <v>159</v>
      </c>
      <c r="BO4" s="10" t="s">
        <v>168</v>
      </c>
      <c r="BP4" s="10" t="s">
        <v>168</v>
      </c>
      <c r="BQ4" s="10" t="s">
        <v>164</v>
      </c>
      <c r="BR4" s="10" t="s">
        <v>161</v>
      </c>
      <c r="BS4" s="10" t="s">
        <v>159</v>
      </c>
      <c r="BT4" s="10" t="s">
        <v>168</v>
      </c>
      <c r="BU4" s="10" t="s">
        <v>168</v>
      </c>
      <c r="BV4" s="10" t="s">
        <v>168</v>
      </c>
      <c r="BW4" s="10" t="s">
        <v>164</v>
      </c>
      <c r="BX4" s="10" t="s">
        <v>164</v>
      </c>
      <c r="BY4" s="10" t="s">
        <v>164</v>
      </c>
      <c r="BZ4" s="10" t="s">
        <v>159</v>
      </c>
      <c r="CA4" s="10" t="s">
        <v>168</v>
      </c>
      <c r="CB4" s="10" t="s">
        <v>164</v>
      </c>
      <c r="CC4" s="10" t="s">
        <v>164</v>
      </c>
      <c r="CD4" s="10" t="s">
        <v>164</v>
      </c>
      <c r="CE4" s="10" t="s">
        <v>159</v>
      </c>
      <c r="CF4" s="10" t="s">
        <v>168</v>
      </c>
      <c r="CG4" s="10" t="s">
        <v>164</v>
      </c>
      <c r="CH4" s="10" t="s">
        <v>164</v>
      </c>
      <c r="CI4" s="10" t="s">
        <v>164</v>
      </c>
      <c r="CJ4" s="10" t="s">
        <v>164</v>
      </c>
      <c r="CK4" s="10" t="s">
        <v>161</v>
      </c>
      <c r="CL4" s="10" t="s">
        <v>166</v>
      </c>
      <c r="CM4" s="10" t="s">
        <v>164</v>
      </c>
      <c r="CN4" s="10" t="s">
        <v>166</v>
      </c>
      <c r="CO4" s="10" t="s">
        <v>166</v>
      </c>
      <c r="CP4" s="10" t="s">
        <v>161</v>
      </c>
      <c r="CQ4" s="10" t="s">
        <v>161</v>
      </c>
      <c r="CR4" s="10" t="s">
        <v>164</v>
      </c>
      <c r="CS4" s="10" t="s">
        <v>159</v>
      </c>
      <c r="CT4" s="10" t="s">
        <v>166</v>
      </c>
      <c r="CU4" s="10" t="s">
        <v>159</v>
      </c>
      <c r="CV4" s="10" t="s">
        <v>161</v>
      </c>
      <c r="CW4" s="10" t="s">
        <v>161</v>
      </c>
      <c r="CX4" s="10" t="s">
        <v>161</v>
      </c>
      <c r="CY4" s="10" t="s">
        <v>161</v>
      </c>
      <c r="CZ4" s="10" t="s">
        <v>161</v>
      </c>
    </row>
    <row r="5" spans="1:154" x14ac:dyDescent="0.25">
      <c r="A5" s="2">
        <v>3</v>
      </c>
      <c r="B5" s="2" t="s">
        <v>173</v>
      </c>
      <c r="E5" s="7" t="s">
        <v>162</v>
      </c>
      <c r="F5" s="7" t="s">
        <v>163</v>
      </c>
      <c r="G5" s="7" t="s">
        <v>163</v>
      </c>
      <c r="H5" s="7" t="s">
        <v>163</v>
      </c>
      <c r="I5" s="7" t="s">
        <v>162</v>
      </c>
      <c r="J5" s="7" t="s">
        <v>162</v>
      </c>
      <c r="K5" s="7" t="s">
        <v>174</v>
      </c>
      <c r="L5" s="7" t="s">
        <v>175</v>
      </c>
      <c r="M5" s="7" t="s">
        <v>163</v>
      </c>
      <c r="N5" s="7" t="s">
        <v>163</v>
      </c>
      <c r="O5" s="7" t="s">
        <v>162</v>
      </c>
      <c r="P5" s="7" t="s">
        <v>162</v>
      </c>
      <c r="Q5" s="7" t="s">
        <v>162</v>
      </c>
      <c r="R5" s="7" t="s">
        <v>175</v>
      </c>
      <c r="S5" s="7" t="s">
        <v>162</v>
      </c>
      <c r="T5" s="7" t="s">
        <v>163</v>
      </c>
      <c r="U5" s="7" t="s">
        <v>169</v>
      </c>
      <c r="V5" s="7" t="s">
        <v>163</v>
      </c>
      <c r="W5" s="7" t="s">
        <v>169</v>
      </c>
      <c r="X5" s="7" t="s">
        <v>163</v>
      </c>
      <c r="Y5" s="7" t="s">
        <v>169</v>
      </c>
      <c r="Z5" s="7" t="s">
        <v>162</v>
      </c>
      <c r="AA5" s="7" t="s">
        <v>160</v>
      </c>
      <c r="AB5" s="7" t="s">
        <v>163</v>
      </c>
      <c r="AC5" s="7" t="s">
        <v>158</v>
      </c>
      <c r="AD5" s="7" t="s">
        <v>158</v>
      </c>
      <c r="AE5" s="7" t="s">
        <v>169</v>
      </c>
      <c r="AF5" s="7" t="s">
        <v>162</v>
      </c>
      <c r="AG5" s="7" t="s">
        <v>176</v>
      </c>
      <c r="AH5" s="7" t="s">
        <v>165</v>
      </c>
      <c r="AI5" s="7" t="s">
        <v>169</v>
      </c>
      <c r="AJ5" s="7" t="s">
        <v>165</v>
      </c>
      <c r="AK5" s="7" t="s">
        <v>169</v>
      </c>
      <c r="AL5" s="7" t="s">
        <v>163</v>
      </c>
      <c r="AM5" s="7" t="s">
        <v>165</v>
      </c>
      <c r="AN5" s="7" t="s">
        <v>169</v>
      </c>
      <c r="AO5" s="7" t="s">
        <v>163</v>
      </c>
      <c r="AP5" s="7" t="s">
        <v>169</v>
      </c>
      <c r="AQ5" s="7" t="s">
        <v>163</v>
      </c>
      <c r="AR5" s="7" t="s">
        <v>175</v>
      </c>
      <c r="AS5" s="7" t="s">
        <v>178</v>
      </c>
      <c r="AT5" s="7" t="s">
        <v>179</v>
      </c>
      <c r="AU5" s="7" t="s">
        <v>158</v>
      </c>
      <c r="AV5" s="7" t="s">
        <v>160</v>
      </c>
      <c r="AW5" s="7" t="s">
        <v>167</v>
      </c>
      <c r="AX5" s="7" t="s">
        <v>178</v>
      </c>
      <c r="AY5" s="7" t="s">
        <v>163</v>
      </c>
      <c r="AZ5" s="7" t="s">
        <v>169</v>
      </c>
      <c r="BA5" s="7" t="s">
        <v>169</v>
      </c>
      <c r="BB5" s="7" t="s">
        <v>167</v>
      </c>
      <c r="BC5" s="10" t="s">
        <v>161</v>
      </c>
      <c r="BD5" s="10" t="s">
        <v>164</v>
      </c>
      <c r="BE5" s="10" t="s">
        <v>164</v>
      </c>
      <c r="BF5" s="10" t="s">
        <v>164</v>
      </c>
      <c r="BG5" s="10" t="s">
        <v>161</v>
      </c>
      <c r="BH5" s="10" t="s">
        <v>161</v>
      </c>
      <c r="BI5" s="10" t="s">
        <v>164</v>
      </c>
      <c r="BJ5" s="10" t="s">
        <v>164</v>
      </c>
      <c r="BK5" s="10" t="s">
        <v>164</v>
      </c>
      <c r="BL5" s="10" t="s">
        <v>164</v>
      </c>
      <c r="BM5" s="10" t="s">
        <v>161</v>
      </c>
      <c r="BN5" s="10" t="s">
        <v>161</v>
      </c>
      <c r="BO5" s="10" t="s">
        <v>161</v>
      </c>
      <c r="BP5" s="10" t="s">
        <v>164</v>
      </c>
      <c r="BQ5" s="10" t="s">
        <v>161</v>
      </c>
      <c r="BR5" s="10" t="s">
        <v>164</v>
      </c>
      <c r="BS5" s="10" t="s">
        <v>166</v>
      </c>
      <c r="BT5" s="10" t="s">
        <v>164</v>
      </c>
      <c r="BU5" s="10" t="s">
        <v>166</v>
      </c>
      <c r="BV5" s="10" t="s">
        <v>164</v>
      </c>
      <c r="BW5" s="10" t="s">
        <v>166</v>
      </c>
      <c r="BX5" s="10" t="s">
        <v>161</v>
      </c>
      <c r="BY5" s="10" t="s">
        <v>161</v>
      </c>
      <c r="BZ5" s="10" t="s">
        <v>164</v>
      </c>
      <c r="CA5" s="10" t="s">
        <v>159</v>
      </c>
      <c r="CB5" s="10" t="s">
        <v>159</v>
      </c>
      <c r="CC5" s="10" t="s">
        <v>166</v>
      </c>
      <c r="CD5" s="10" t="s">
        <v>161</v>
      </c>
      <c r="CE5" s="10" t="s">
        <v>177</v>
      </c>
      <c r="CF5" s="10" t="s">
        <v>166</v>
      </c>
      <c r="CG5" s="10" t="s">
        <v>166</v>
      </c>
      <c r="CH5" s="10" t="s">
        <v>166</v>
      </c>
      <c r="CI5" s="10" t="s">
        <v>166</v>
      </c>
      <c r="CJ5" s="10" t="s">
        <v>164</v>
      </c>
      <c r="CK5" s="10" t="s">
        <v>166</v>
      </c>
      <c r="CL5" s="10" t="s">
        <v>166</v>
      </c>
      <c r="CM5" s="10" t="s">
        <v>164</v>
      </c>
      <c r="CN5" s="10" t="s">
        <v>166</v>
      </c>
      <c r="CO5" s="10" t="s">
        <v>164</v>
      </c>
      <c r="CP5" s="10" t="s">
        <v>164</v>
      </c>
      <c r="CQ5" s="10" t="s">
        <v>178</v>
      </c>
      <c r="CR5" s="10" t="s">
        <v>164</v>
      </c>
      <c r="CS5" s="10" t="s">
        <v>159</v>
      </c>
      <c r="CT5" s="10" t="s">
        <v>161</v>
      </c>
      <c r="CU5" s="10" t="s">
        <v>168</v>
      </c>
      <c r="CV5" s="10" t="s">
        <v>178</v>
      </c>
      <c r="CW5" s="10" t="s">
        <v>164</v>
      </c>
      <c r="CX5" s="10" t="s">
        <v>166</v>
      </c>
      <c r="CY5" s="10" t="s">
        <v>166</v>
      </c>
      <c r="CZ5" s="10" t="s">
        <v>168</v>
      </c>
    </row>
    <row r="6" spans="1:154" x14ac:dyDescent="0.25">
      <c r="A6" s="2">
        <v>4</v>
      </c>
      <c r="B6" s="2" t="s">
        <v>180</v>
      </c>
      <c r="E6" s="7" t="s">
        <v>163</v>
      </c>
      <c r="F6" s="7" t="s">
        <v>163</v>
      </c>
      <c r="G6" s="7" t="s">
        <v>162</v>
      </c>
      <c r="H6" s="7" t="s">
        <v>167</v>
      </c>
      <c r="I6" s="7" t="s">
        <v>162</v>
      </c>
      <c r="J6" s="7" t="s">
        <v>163</v>
      </c>
      <c r="K6" s="7" t="s">
        <v>163</v>
      </c>
      <c r="L6" s="7" t="s">
        <v>163</v>
      </c>
      <c r="M6" s="7" t="s">
        <v>162</v>
      </c>
      <c r="N6" s="7" t="s">
        <v>162</v>
      </c>
      <c r="O6" s="7" t="s">
        <v>163</v>
      </c>
      <c r="P6" s="7" t="s">
        <v>163</v>
      </c>
      <c r="Q6" s="7" t="s">
        <v>163</v>
      </c>
      <c r="R6" s="7" t="s">
        <v>167</v>
      </c>
      <c r="S6" s="7" t="s">
        <v>162</v>
      </c>
      <c r="T6" s="7" t="s">
        <v>163</v>
      </c>
      <c r="U6" s="7" t="s">
        <v>165</v>
      </c>
      <c r="V6" s="7" t="s">
        <v>163</v>
      </c>
      <c r="W6" s="7" t="s">
        <v>167</v>
      </c>
      <c r="X6" s="7" t="s">
        <v>170</v>
      </c>
      <c r="Y6" s="7" t="s">
        <v>163</v>
      </c>
      <c r="Z6" s="7" t="s">
        <v>163</v>
      </c>
      <c r="AA6" s="7" t="s">
        <v>163</v>
      </c>
      <c r="AB6" s="7" t="s">
        <v>158</v>
      </c>
      <c r="AC6" s="7" t="s">
        <v>167</v>
      </c>
      <c r="AD6" s="7" t="s">
        <v>163</v>
      </c>
      <c r="AE6" s="7" t="s">
        <v>163</v>
      </c>
      <c r="AF6" s="7" t="s">
        <v>163</v>
      </c>
      <c r="AG6" s="7" t="s">
        <v>163</v>
      </c>
      <c r="AH6" s="7" t="s">
        <v>163</v>
      </c>
      <c r="AI6" s="7" t="s">
        <v>163</v>
      </c>
      <c r="AJ6" s="7" t="s">
        <v>165</v>
      </c>
      <c r="AK6" s="7" t="s">
        <v>163</v>
      </c>
      <c r="AL6" s="7" t="s">
        <v>165</v>
      </c>
      <c r="AM6" s="7" t="s">
        <v>160</v>
      </c>
      <c r="AN6" s="7" t="s">
        <v>163</v>
      </c>
      <c r="AO6" s="7" t="s">
        <v>163</v>
      </c>
      <c r="AP6" s="7" t="s">
        <v>163</v>
      </c>
      <c r="AQ6" s="7" t="s">
        <v>175</v>
      </c>
      <c r="AR6" s="7" t="s">
        <v>165</v>
      </c>
      <c r="AS6" s="7" t="s">
        <v>163</v>
      </c>
      <c r="AT6" s="7" t="s">
        <v>163</v>
      </c>
      <c r="AU6" s="7" t="s">
        <v>165</v>
      </c>
      <c r="AV6" s="7" t="s">
        <v>163</v>
      </c>
      <c r="AW6" s="7" t="s">
        <v>163</v>
      </c>
      <c r="AX6" s="7" t="s">
        <v>163</v>
      </c>
      <c r="AY6" s="7" t="s">
        <v>160</v>
      </c>
      <c r="AZ6" s="7" t="s">
        <v>169</v>
      </c>
      <c r="BA6" s="7" t="s">
        <v>160</v>
      </c>
      <c r="BB6" s="7" t="s">
        <v>163</v>
      </c>
      <c r="BC6" s="10" t="s">
        <v>164</v>
      </c>
      <c r="BD6" s="10" t="s">
        <v>164</v>
      </c>
      <c r="BE6" s="10" t="s">
        <v>161</v>
      </c>
      <c r="BF6" s="10" t="s">
        <v>168</v>
      </c>
      <c r="BG6" s="10" t="s">
        <v>161</v>
      </c>
      <c r="BH6" s="10" t="s">
        <v>164</v>
      </c>
      <c r="BI6" s="10" t="s">
        <v>164</v>
      </c>
      <c r="BJ6" s="10" t="s">
        <v>164</v>
      </c>
      <c r="BK6" s="10" t="s">
        <v>161</v>
      </c>
      <c r="BL6" s="10" t="s">
        <v>161</v>
      </c>
      <c r="BM6" s="10" t="s">
        <v>164</v>
      </c>
      <c r="BN6" s="10" t="s">
        <v>164</v>
      </c>
      <c r="BO6" s="10" t="s">
        <v>164</v>
      </c>
      <c r="BP6" s="10" t="s">
        <v>168</v>
      </c>
      <c r="BQ6" s="10" t="s">
        <v>161</v>
      </c>
      <c r="BR6" s="10" t="s">
        <v>164</v>
      </c>
      <c r="BS6" s="10" t="s">
        <v>166</v>
      </c>
      <c r="BT6" s="10" t="s">
        <v>164</v>
      </c>
      <c r="BU6" s="10" t="s">
        <v>168</v>
      </c>
      <c r="BV6" s="10" t="s">
        <v>161</v>
      </c>
      <c r="BW6" s="10" t="s">
        <v>164</v>
      </c>
      <c r="BX6" s="10" t="s">
        <v>164</v>
      </c>
      <c r="BY6" s="10" t="s">
        <v>164</v>
      </c>
      <c r="BZ6" s="10" t="s">
        <v>159</v>
      </c>
      <c r="CA6" s="10" t="s">
        <v>168</v>
      </c>
      <c r="CB6" s="10" t="s">
        <v>164</v>
      </c>
      <c r="CC6" s="10" t="s">
        <v>164</v>
      </c>
      <c r="CD6" s="10" t="s">
        <v>164</v>
      </c>
      <c r="CE6" s="10" t="s">
        <v>164</v>
      </c>
      <c r="CF6" s="10" t="s">
        <v>164</v>
      </c>
      <c r="CG6" s="10" t="s">
        <v>164</v>
      </c>
      <c r="CH6" s="10" t="s">
        <v>166</v>
      </c>
      <c r="CI6" s="10" t="s">
        <v>164</v>
      </c>
      <c r="CJ6" s="10" t="s">
        <v>166</v>
      </c>
      <c r="CK6" s="10" t="s">
        <v>161</v>
      </c>
      <c r="CL6" s="10" t="s">
        <v>164</v>
      </c>
      <c r="CM6" s="10" t="s">
        <v>164</v>
      </c>
      <c r="CN6" s="10" t="s">
        <v>164</v>
      </c>
      <c r="CO6" s="10" t="s">
        <v>164</v>
      </c>
      <c r="CP6" s="10" t="s">
        <v>166</v>
      </c>
      <c r="CQ6" s="10" t="s">
        <v>164</v>
      </c>
      <c r="CR6" s="10" t="s">
        <v>164</v>
      </c>
      <c r="CS6" s="10" t="s">
        <v>166</v>
      </c>
      <c r="CT6" s="10" t="s">
        <v>164</v>
      </c>
      <c r="CU6" s="10" t="s">
        <v>164</v>
      </c>
      <c r="CV6" s="10" t="s">
        <v>164</v>
      </c>
      <c r="CW6" s="10" t="s">
        <v>161</v>
      </c>
      <c r="CX6" s="10" t="s">
        <v>166</v>
      </c>
      <c r="CY6" s="10" t="s">
        <v>161</v>
      </c>
      <c r="CZ6" s="10" t="s">
        <v>164</v>
      </c>
    </row>
    <row r="7" spans="1:154" x14ac:dyDescent="0.25">
      <c r="A7" s="2">
        <v>5</v>
      </c>
      <c r="B7" s="2" t="s">
        <v>181</v>
      </c>
      <c r="E7" s="7" t="s">
        <v>163</v>
      </c>
      <c r="F7" s="7" t="s">
        <v>169</v>
      </c>
      <c r="G7" s="7" t="s">
        <v>163</v>
      </c>
      <c r="H7" s="7" t="s">
        <v>163</v>
      </c>
      <c r="I7" s="7" t="s">
        <v>169</v>
      </c>
      <c r="J7" s="7" t="s">
        <v>163</v>
      </c>
      <c r="K7" s="7" t="s">
        <v>160</v>
      </c>
      <c r="L7" s="7" t="s">
        <v>169</v>
      </c>
      <c r="M7" s="7" t="s">
        <v>169</v>
      </c>
      <c r="N7" s="7" t="s">
        <v>163</v>
      </c>
      <c r="O7" s="7" t="s">
        <v>163</v>
      </c>
      <c r="P7" s="7" t="s">
        <v>169</v>
      </c>
      <c r="Q7" s="7" t="s">
        <v>160</v>
      </c>
      <c r="R7" s="7" t="s">
        <v>176</v>
      </c>
      <c r="S7" s="7" t="s">
        <v>163</v>
      </c>
      <c r="T7" s="7" t="s">
        <v>163</v>
      </c>
      <c r="U7" s="7" t="s">
        <v>174</v>
      </c>
      <c r="V7" s="7" t="s">
        <v>167</v>
      </c>
      <c r="W7" s="7" t="s">
        <v>169</v>
      </c>
      <c r="X7" s="7" t="s">
        <v>169</v>
      </c>
      <c r="Y7" s="7" t="s">
        <v>163</v>
      </c>
      <c r="Z7" s="7" t="s">
        <v>163</v>
      </c>
      <c r="AA7" s="7" t="s">
        <v>167</v>
      </c>
      <c r="AB7" s="7" t="s">
        <v>163</v>
      </c>
      <c r="AC7" s="7" t="s">
        <v>176</v>
      </c>
      <c r="AD7" s="7" t="s">
        <v>167</v>
      </c>
      <c r="AE7" s="7" t="s">
        <v>167</v>
      </c>
      <c r="AF7" s="7" t="s">
        <v>167</v>
      </c>
      <c r="AG7" s="7" t="s">
        <v>163</v>
      </c>
      <c r="AH7" s="7" t="s">
        <v>172</v>
      </c>
      <c r="AI7" s="7" t="s">
        <v>163</v>
      </c>
      <c r="AJ7" s="7" t="s">
        <v>169</v>
      </c>
      <c r="AK7" s="7" t="s">
        <v>175</v>
      </c>
      <c r="AL7" s="7" t="s">
        <v>158</v>
      </c>
      <c r="AM7" s="7" t="s">
        <v>182</v>
      </c>
      <c r="AN7" s="7" t="s">
        <v>158</v>
      </c>
      <c r="AO7" s="7" t="s">
        <v>163</v>
      </c>
      <c r="AP7" s="7" t="s">
        <v>158</v>
      </c>
      <c r="AQ7" s="7" t="s">
        <v>167</v>
      </c>
      <c r="AR7" s="7" t="s">
        <v>182</v>
      </c>
      <c r="AS7" s="7" t="s">
        <v>169</v>
      </c>
      <c r="AT7" s="7" t="s">
        <v>172</v>
      </c>
      <c r="AU7" s="7" t="s">
        <v>167</v>
      </c>
      <c r="AV7" s="7" t="s">
        <v>169</v>
      </c>
      <c r="AW7" s="7" t="s">
        <v>158</v>
      </c>
      <c r="AX7" s="7" t="s">
        <v>169</v>
      </c>
      <c r="AY7" s="7" t="s">
        <v>165</v>
      </c>
      <c r="AZ7" s="7" t="s">
        <v>172</v>
      </c>
      <c r="BA7" s="7" t="s">
        <v>172</v>
      </c>
      <c r="BB7" s="7" t="s">
        <v>169</v>
      </c>
      <c r="BC7" s="10" t="s">
        <v>164</v>
      </c>
      <c r="BD7" s="10" t="s">
        <v>166</v>
      </c>
      <c r="BE7" s="10" t="s">
        <v>164</v>
      </c>
      <c r="BF7" s="10" t="s">
        <v>164</v>
      </c>
      <c r="BG7" s="10" t="s">
        <v>166</v>
      </c>
      <c r="BH7" s="10" t="s">
        <v>164</v>
      </c>
      <c r="BI7" s="10" t="s">
        <v>161</v>
      </c>
      <c r="BJ7" s="10" t="s">
        <v>166</v>
      </c>
      <c r="BK7" s="10" t="s">
        <v>166</v>
      </c>
      <c r="BL7" s="10" t="s">
        <v>164</v>
      </c>
      <c r="BM7" s="10" t="s">
        <v>164</v>
      </c>
      <c r="BN7" s="10" t="s">
        <v>166</v>
      </c>
      <c r="BO7" s="10" t="s">
        <v>161</v>
      </c>
      <c r="BP7" s="10" t="s">
        <v>177</v>
      </c>
      <c r="BQ7" s="10" t="s">
        <v>164</v>
      </c>
      <c r="BR7" s="10" t="s">
        <v>164</v>
      </c>
      <c r="BS7" s="10" t="s">
        <v>164</v>
      </c>
      <c r="BT7" s="10" t="s">
        <v>168</v>
      </c>
      <c r="BU7" s="10" t="s">
        <v>166</v>
      </c>
      <c r="BV7" s="10" t="s">
        <v>166</v>
      </c>
      <c r="BW7" s="10" t="s">
        <v>164</v>
      </c>
      <c r="BX7" s="10" t="s">
        <v>164</v>
      </c>
      <c r="BY7" s="10" t="s">
        <v>168</v>
      </c>
      <c r="BZ7" s="10" t="s">
        <v>164</v>
      </c>
      <c r="CA7" s="10" t="s">
        <v>177</v>
      </c>
      <c r="CB7" s="10" t="s">
        <v>168</v>
      </c>
      <c r="CC7" s="10" t="s">
        <v>168</v>
      </c>
      <c r="CD7" s="10" t="s">
        <v>168</v>
      </c>
      <c r="CE7" s="10" t="s">
        <v>164</v>
      </c>
      <c r="CF7" s="10" t="s">
        <v>168</v>
      </c>
      <c r="CG7" s="10" t="s">
        <v>164</v>
      </c>
      <c r="CH7" s="10" t="s">
        <v>166</v>
      </c>
      <c r="CI7" s="10" t="s">
        <v>164</v>
      </c>
      <c r="CJ7" s="10" t="s">
        <v>159</v>
      </c>
      <c r="CK7" s="10" t="s">
        <v>166</v>
      </c>
      <c r="CL7" s="10" t="s">
        <v>159</v>
      </c>
      <c r="CM7" s="10" t="s">
        <v>164</v>
      </c>
      <c r="CN7" s="10" t="s">
        <v>159</v>
      </c>
      <c r="CO7" s="10" t="s">
        <v>168</v>
      </c>
      <c r="CP7" s="10" t="s">
        <v>166</v>
      </c>
      <c r="CQ7" s="10" t="s">
        <v>166</v>
      </c>
      <c r="CR7" s="10" t="s">
        <v>168</v>
      </c>
      <c r="CS7" s="10" t="s">
        <v>168</v>
      </c>
      <c r="CT7" s="10" t="s">
        <v>166</v>
      </c>
      <c r="CU7" s="10" t="s">
        <v>159</v>
      </c>
      <c r="CV7" s="10" t="s">
        <v>166</v>
      </c>
      <c r="CW7" s="10" t="s">
        <v>166</v>
      </c>
      <c r="CX7" s="10" t="s">
        <v>168</v>
      </c>
      <c r="CY7" s="10" t="s">
        <v>168</v>
      </c>
      <c r="CZ7" s="10" t="s">
        <v>166</v>
      </c>
    </row>
    <row r="8" spans="1:154" x14ac:dyDescent="0.25">
      <c r="A8" s="2">
        <v>6</v>
      </c>
      <c r="B8" s="2" t="s">
        <v>183</v>
      </c>
      <c r="E8" s="7" t="s">
        <v>158</v>
      </c>
      <c r="F8" s="7" t="s">
        <v>160</v>
      </c>
      <c r="G8" s="7" t="s">
        <v>162</v>
      </c>
      <c r="H8" s="7" t="s">
        <v>162</v>
      </c>
      <c r="I8" s="7" t="s">
        <v>162</v>
      </c>
      <c r="J8" s="7" t="s">
        <v>163</v>
      </c>
      <c r="K8" s="7" t="s">
        <v>163</v>
      </c>
      <c r="L8" s="7" t="s">
        <v>162</v>
      </c>
      <c r="M8" s="7" t="s">
        <v>162</v>
      </c>
      <c r="N8" s="7" t="s">
        <v>162</v>
      </c>
      <c r="O8" s="7" t="s">
        <v>163</v>
      </c>
      <c r="P8" s="7" t="s">
        <v>158</v>
      </c>
      <c r="Q8" s="7" t="s">
        <v>163</v>
      </c>
      <c r="R8" s="7" t="s">
        <v>158</v>
      </c>
      <c r="S8" s="7" t="s">
        <v>158</v>
      </c>
      <c r="T8" s="7" t="s">
        <v>163</v>
      </c>
      <c r="U8" s="7" t="s">
        <v>163</v>
      </c>
      <c r="V8" s="7" t="s">
        <v>162</v>
      </c>
      <c r="W8" s="7" t="s">
        <v>163</v>
      </c>
      <c r="X8" s="7" t="s">
        <v>163</v>
      </c>
      <c r="Y8" s="7" t="s">
        <v>163</v>
      </c>
      <c r="Z8" s="7" t="s">
        <v>158</v>
      </c>
      <c r="AA8" s="7" t="s">
        <v>165</v>
      </c>
      <c r="AB8" s="7" t="s">
        <v>160</v>
      </c>
      <c r="AC8" s="7" t="s">
        <v>160</v>
      </c>
      <c r="AD8" s="7" t="s">
        <v>162</v>
      </c>
      <c r="AE8" s="7" t="s">
        <v>162</v>
      </c>
      <c r="AF8" s="7" t="s">
        <v>184</v>
      </c>
      <c r="AG8" s="7" t="s">
        <v>160</v>
      </c>
      <c r="AH8" s="7" t="s">
        <v>158</v>
      </c>
      <c r="AI8" s="7" t="s">
        <v>158</v>
      </c>
      <c r="AJ8" s="7" t="s">
        <v>162</v>
      </c>
      <c r="AK8" s="7" t="s">
        <v>162</v>
      </c>
      <c r="AL8" s="7" t="s">
        <v>160</v>
      </c>
      <c r="AM8" s="7" t="s">
        <v>158</v>
      </c>
      <c r="AN8" s="7" t="s">
        <v>162</v>
      </c>
      <c r="AO8" s="7" t="s">
        <v>162</v>
      </c>
      <c r="AP8" s="7" t="s">
        <v>162</v>
      </c>
      <c r="AQ8" s="7" t="s">
        <v>163</v>
      </c>
      <c r="AR8" s="7" t="s">
        <v>163</v>
      </c>
      <c r="AS8" s="7" t="s">
        <v>162</v>
      </c>
      <c r="AT8" s="7" t="s">
        <v>162</v>
      </c>
      <c r="AU8" s="7" t="s">
        <v>162</v>
      </c>
      <c r="AV8" s="7" t="s">
        <v>169</v>
      </c>
      <c r="AW8" s="7" t="s">
        <v>163</v>
      </c>
      <c r="AX8" s="7" t="s">
        <v>158</v>
      </c>
      <c r="AY8" s="7" t="s">
        <v>162</v>
      </c>
      <c r="AZ8" s="7" t="s">
        <v>162</v>
      </c>
      <c r="BA8" s="7" t="s">
        <v>158</v>
      </c>
      <c r="BB8" s="7" t="s">
        <v>158</v>
      </c>
      <c r="BC8" s="10" t="s">
        <v>159</v>
      </c>
      <c r="BD8" s="10" t="s">
        <v>161</v>
      </c>
      <c r="BE8" s="10" t="s">
        <v>161</v>
      </c>
      <c r="BF8" s="10" t="s">
        <v>161</v>
      </c>
      <c r="BG8" s="10" t="s">
        <v>161</v>
      </c>
      <c r="BH8" s="10" t="s">
        <v>164</v>
      </c>
      <c r="BI8" s="10" t="s">
        <v>164</v>
      </c>
      <c r="BJ8" s="10" t="s">
        <v>161</v>
      </c>
      <c r="BK8" s="10" t="s">
        <v>161</v>
      </c>
      <c r="BL8" s="10" t="s">
        <v>161</v>
      </c>
      <c r="BM8" s="10" t="s">
        <v>164</v>
      </c>
      <c r="BN8" s="10" t="s">
        <v>159</v>
      </c>
      <c r="BO8" s="10" t="s">
        <v>164</v>
      </c>
      <c r="BP8" s="10" t="s">
        <v>159</v>
      </c>
      <c r="BQ8" s="10" t="s">
        <v>159</v>
      </c>
      <c r="BR8" s="10" t="s">
        <v>164</v>
      </c>
      <c r="BS8" s="10" t="s">
        <v>164</v>
      </c>
      <c r="BT8" s="10" t="s">
        <v>161</v>
      </c>
      <c r="BU8" s="10" t="s">
        <v>164</v>
      </c>
      <c r="BV8" s="10" t="s">
        <v>164</v>
      </c>
      <c r="BW8" s="10" t="s">
        <v>164</v>
      </c>
      <c r="BX8" s="10" t="s">
        <v>159</v>
      </c>
      <c r="BY8" s="10" t="s">
        <v>166</v>
      </c>
      <c r="BZ8" s="10" t="s">
        <v>161</v>
      </c>
      <c r="CA8" s="10" t="s">
        <v>161</v>
      </c>
      <c r="CB8" s="10" t="s">
        <v>161</v>
      </c>
      <c r="CC8" s="10" t="s">
        <v>161</v>
      </c>
      <c r="CD8" s="10" t="s">
        <v>164</v>
      </c>
      <c r="CE8" s="10" t="s">
        <v>161</v>
      </c>
      <c r="CF8" s="10" t="s">
        <v>159</v>
      </c>
      <c r="CG8" s="10" t="s">
        <v>159</v>
      </c>
      <c r="CH8" s="10" t="s">
        <v>161</v>
      </c>
      <c r="CI8" s="10" t="s">
        <v>161</v>
      </c>
      <c r="CJ8" s="10" t="s">
        <v>161</v>
      </c>
      <c r="CK8" s="10" t="s">
        <v>159</v>
      </c>
      <c r="CL8" s="10" t="s">
        <v>161</v>
      </c>
      <c r="CM8" s="10" t="s">
        <v>161</v>
      </c>
      <c r="CN8" s="10" t="s">
        <v>161</v>
      </c>
      <c r="CO8" s="10" t="s">
        <v>164</v>
      </c>
      <c r="CP8" s="10" t="s">
        <v>164</v>
      </c>
      <c r="CQ8" s="10" t="s">
        <v>161</v>
      </c>
      <c r="CR8" s="10" t="s">
        <v>161</v>
      </c>
      <c r="CS8" s="10" t="s">
        <v>161</v>
      </c>
      <c r="CT8" s="10" t="s">
        <v>166</v>
      </c>
      <c r="CU8" s="10" t="s">
        <v>164</v>
      </c>
      <c r="CV8" s="10" t="s">
        <v>159</v>
      </c>
      <c r="CW8" s="10" t="s">
        <v>161</v>
      </c>
      <c r="CX8" s="10" t="s">
        <v>161</v>
      </c>
      <c r="CY8" s="10" t="s">
        <v>159</v>
      </c>
      <c r="CZ8" s="10" t="s">
        <v>159</v>
      </c>
    </row>
    <row r="9" spans="1:154" x14ac:dyDescent="0.25">
      <c r="A9" s="2">
        <v>7</v>
      </c>
      <c r="B9" s="2" t="s">
        <v>185</v>
      </c>
      <c r="E9" s="7" t="s">
        <v>158</v>
      </c>
      <c r="F9" s="7" t="s">
        <v>160</v>
      </c>
      <c r="G9" s="7" t="s">
        <v>160</v>
      </c>
      <c r="H9" s="7" t="s">
        <v>158</v>
      </c>
      <c r="I9" s="7" t="s">
        <v>158</v>
      </c>
      <c r="J9" s="7" t="s">
        <v>162</v>
      </c>
      <c r="K9" s="7" t="s">
        <v>160</v>
      </c>
      <c r="L9" s="7" t="s">
        <v>176</v>
      </c>
      <c r="M9" s="7" t="s">
        <v>158</v>
      </c>
      <c r="N9" s="7" t="s">
        <v>158</v>
      </c>
      <c r="O9" s="7" t="s">
        <v>176</v>
      </c>
      <c r="P9" s="7" t="s">
        <v>158</v>
      </c>
      <c r="Q9" s="7" t="s">
        <v>163</v>
      </c>
      <c r="R9" s="7" t="s">
        <v>158</v>
      </c>
      <c r="S9" s="7" t="s">
        <v>170</v>
      </c>
      <c r="T9" s="7" t="s">
        <v>163</v>
      </c>
      <c r="U9" s="7" t="s">
        <v>158</v>
      </c>
      <c r="V9" s="7" t="s">
        <v>160</v>
      </c>
      <c r="W9" s="7" t="s">
        <v>158</v>
      </c>
      <c r="X9" s="7" t="s">
        <v>162</v>
      </c>
      <c r="Y9" s="7" t="s">
        <v>158</v>
      </c>
      <c r="Z9" s="7" t="s">
        <v>158</v>
      </c>
      <c r="AA9" s="7" t="s">
        <v>158</v>
      </c>
      <c r="AB9" s="7" t="s">
        <v>158</v>
      </c>
      <c r="AC9" s="7" t="s">
        <v>158</v>
      </c>
      <c r="AD9" s="7" t="s">
        <v>162</v>
      </c>
      <c r="AE9" s="7" t="s">
        <v>158</v>
      </c>
      <c r="AF9" s="7" t="s">
        <v>158</v>
      </c>
      <c r="AG9" s="7" t="s">
        <v>158</v>
      </c>
      <c r="AH9" s="7" t="s">
        <v>158</v>
      </c>
      <c r="AI9" s="7" t="s">
        <v>162</v>
      </c>
      <c r="AJ9" s="7" t="s">
        <v>158</v>
      </c>
      <c r="AK9" s="7" t="s">
        <v>158</v>
      </c>
      <c r="AL9" s="7" t="s">
        <v>160</v>
      </c>
      <c r="AM9" s="7" t="s">
        <v>163</v>
      </c>
      <c r="AN9" s="7" t="s">
        <v>158</v>
      </c>
      <c r="AO9" s="7" t="s">
        <v>160</v>
      </c>
      <c r="AP9" s="7" t="s">
        <v>160</v>
      </c>
      <c r="AQ9" s="7" t="s">
        <v>160</v>
      </c>
      <c r="AR9" s="7" t="s">
        <v>163</v>
      </c>
      <c r="AS9" s="7" t="s">
        <v>158</v>
      </c>
      <c r="AT9" s="7" t="s">
        <v>160</v>
      </c>
      <c r="AU9" s="7" t="s">
        <v>160</v>
      </c>
      <c r="AV9" s="7" t="s">
        <v>160</v>
      </c>
      <c r="AW9" s="7" t="s">
        <v>163</v>
      </c>
      <c r="AX9" s="7" t="s">
        <v>158</v>
      </c>
      <c r="AY9" s="7" t="s">
        <v>158</v>
      </c>
      <c r="AZ9" s="7" t="s">
        <v>160</v>
      </c>
      <c r="BA9" s="7" t="s">
        <v>163</v>
      </c>
      <c r="BB9" s="7" t="s">
        <v>163</v>
      </c>
      <c r="BC9" s="10" t="s">
        <v>159</v>
      </c>
      <c r="BD9" s="10" t="s">
        <v>161</v>
      </c>
      <c r="BE9" s="10" t="s">
        <v>161</v>
      </c>
      <c r="BF9" s="10" t="s">
        <v>159</v>
      </c>
      <c r="BG9" s="10" t="s">
        <v>159</v>
      </c>
      <c r="BH9" s="10" t="s">
        <v>161</v>
      </c>
      <c r="BI9" s="10" t="s">
        <v>161</v>
      </c>
      <c r="BJ9" s="10" t="s">
        <v>177</v>
      </c>
      <c r="BK9" s="10" t="s">
        <v>159</v>
      </c>
      <c r="BL9" s="10" t="s">
        <v>159</v>
      </c>
      <c r="BM9" s="10" t="s">
        <v>177</v>
      </c>
      <c r="BN9" s="10" t="s">
        <v>159</v>
      </c>
      <c r="BO9" s="10" t="s">
        <v>164</v>
      </c>
      <c r="BP9" s="10" t="s">
        <v>159</v>
      </c>
      <c r="BQ9" s="10" t="s">
        <v>161</v>
      </c>
      <c r="BR9" s="10" t="s">
        <v>164</v>
      </c>
      <c r="BS9" s="10" t="s">
        <v>159</v>
      </c>
      <c r="BT9" s="10" t="s">
        <v>161</v>
      </c>
      <c r="BU9" s="10" t="s">
        <v>159</v>
      </c>
      <c r="BV9" s="10" t="s">
        <v>161</v>
      </c>
      <c r="BW9" s="10" t="s">
        <v>159</v>
      </c>
      <c r="BX9" s="10" t="s">
        <v>159</v>
      </c>
      <c r="BY9" s="10" t="s">
        <v>159</v>
      </c>
      <c r="BZ9" s="10" t="s">
        <v>159</v>
      </c>
      <c r="CA9" s="10" t="s">
        <v>159</v>
      </c>
      <c r="CB9" s="10" t="s">
        <v>161</v>
      </c>
      <c r="CC9" s="10" t="s">
        <v>159</v>
      </c>
      <c r="CD9" s="10" t="s">
        <v>159</v>
      </c>
      <c r="CE9" s="10" t="s">
        <v>159</v>
      </c>
      <c r="CF9" s="10" t="s">
        <v>159</v>
      </c>
      <c r="CG9" s="10" t="s">
        <v>161</v>
      </c>
      <c r="CH9" s="10" t="s">
        <v>159</v>
      </c>
      <c r="CI9" s="10" t="s">
        <v>159</v>
      </c>
      <c r="CJ9" s="10" t="s">
        <v>161</v>
      </c>
      <c r="CK9" s="10" t="s">
        <v>164</v>
      </c>
      <c r="CL9" s="10" t="s">
        <v>159</v>
      </c>
      <c r="CM9" s="10" t="s">
        <v>161</v>
      </c>
      <c r="CN9" s="10" t="s">
        <v>161</v>
      </c>
      <c r="CO9" s="10" t="s">
        <v>161</v>
      </c>
      <c r="CP9" s="10" t="s">
        <v>164</v>
      </c>
      <c r="CQ9" s="10" t="s">
        <v>159</v>
      </c>
      <c r="CR9" s="10" t="s">
        <v>161</v>
      </c>
      <c r="CS9" s="10" t="s">
        <v>161</v>
      </c>
      <c r="CT9" s="10" t="s">
        <v>161</v>
      </c>
      <c r="CU9" s="10" t="s">
        <v>164</v>
      </c>
      <c r="CV9" s="10" t="s">
        <v>159</v>
      </c>
      <c r="CW9" s="10" t="s">
        <v>159</v>
      </c>
      <c r="CX9" s="10" t="s">
        <v>161</v>
      </c>
      <c r="CY9" s="10" t="s">
        <v>164</v>
      </c>
      <c r="CZ9" s="10" t="s">
        <v>164</v>
      </c>
    </row>
    <row r="10" spans="1:154" x14ac:dyDescent="0.25">
      <c r="A10" s="2">
        <v>8</v>
      </c>
      <c r="B10" s="2" t="s">
        <v>186</v>
      </c>
      <c r="E10" s="7" t="s">
        <v>160</v>
      </c>
      <c r="F10" s="7" t="s">
        <v>176</v>
      </c>
      <c r="G10" s="7" t="s">
        <v>162</v>
      </c>
      <c r="H10" s="7" t="s">
        <v>162</v>
      </c>
      <c r="I10" s="7" t="s">
        <v>158</v>
      </c>
      <c r="J10" s="7" t="s">
        <v>162</v>
      </c>
      <c r="K10" s="7" t="s">
        <v>160</v>
      </c>
      <c r="L10" s="7" t="s">
        <v>163</v>
      </c>
      <c r="M10" s="7" t="s">
        <v>162</v>
      </c>
      <c r="N10" s="7" t="s">
        <v>163</v>
      </c>
      <c r="O10" s="7" t="s">
        <v>158</v>
      </c>
      <c r="P10" s="7" t="s">
        <v>163</v>
      </c>
      <c r="Q10" s="7" t="s">
        <v>163</v>
      </c>
      <c r="R10" s="7" t="s">
        <v>165</v>
      </c>
      <c r="S10" s="7" t="s">
        <v>169</v>
      </c>
      <c r="T10" s="7" t="s">
        <v>158</v>
      </c>
      <c r="U10" s="7" t="s">
        <v>163</v>
      </c>
      <c r="V10" s="7" t="s">
        <v>162</v>
      </c>
      <c r="W10" s="7" t="s">
        <v>158</v>
      </c>
      <c r="X10" s="7" t="s">
        <v>158</v>
      </c>
      <c r="Y10" s="7" t="s">
        <v>162</v>
      </c>
      <c r="Z10" s="7" t="s">
        <v>162</v>
      </c>
      <c r="AA10" s="7" t="s">
        <v>158</v>
      </c>
      <c r="AB10" s="7" t="s">
        <v>163</v>
      </c>
      <c r="AC10" s="7" t="s">
        <v>163</v>
      </c>
      <c r="AD10" s="7" t="s">
        <v>162</v>
      </c>
      <c r="AE10" s="7" t="s">
        <v>162</v>
      </c>
      <c r="AF10" s="7" t="s">
        <v>162</v>
      </c>
      <c r="AG10" s="7" t="s">
        <v>158</v>
      </c>
      <c r="AH10" s="7" t="s">
        <v>158</v>
      </c>
      <c r="AI10" s="7" t="s">
        <v>162</v>
      </c>
      <c r="AJ10" s="7" t="s">
        <v>162</v>
      </c>
      <c r="AK10" s="7" t="s">
        <v>162</v>
      </c>
      <c r="AL10" s="7" t="s">
        <v>162</v>
      </c>
      <c r="AM10" s="7" t="s">
        <v>158</v>
      </c>
      <c r="AN10" s="7" t="s">
        <v>169</v>
      </c>
      <c r="AO10" s="7" t="s">
        <v>169</v>
      </c>
      <c r="AP10" s="7" t="s">
        <v>160</v>
      </c>
      <c r="AQ10" s="7" t="s">
        <v>162</v>
      </c>
      <c r="AR10" s="7" t="s">
        <v>163</v>
      </c>
      <c r="AS10" s="7" t="s">
        <v>163</v>
      </c>
      <c r="AT10" s="7" t="s">
        <v>158</v>
      </c>
      <c r="AU10" s="7" t="s">
        <v>160</v>
      </c>
      <c r="AV10" s="7" t="s">
        <v>165</v>
      </c>
      <c r="AW10" s="7" t="s">
        <v>158</v>
      </c>
      <c r="AX10" s="7" t="s">
        <v>163</v>
      </c>
      <c r="AY10" s="7" t="s">
        <v>158</v>
      </c>
      <c r="AZ10" s="7" t="s">
        <v>163</v>
      </c>
      <c r="BA10" s="7" t="s">
        <v>163</v>
      </c>
      <c r="BB10" s="7" t="s">
        <v>163</v>
      </c>
      <c r="BC10" s="10" t="s">
        <v>161</v>
      </c>
      <c r="BD10" s="10" t="s">
        <v>177</v>
      </c>
      <c r="BE10" s="10" t="s">
        <v>161</v>
      </c>
      <c r="BF10" s="10" t="s">
        <v>161</v>
      </c>
      <c r="BG10" s="10" t="s">
        <v>159</v>
      </c>
      <c r="BH10" s="10" t="s">
        <v>161</v>
      </c>
      <c r="BI10" s="10" t="s">
        <v>161</v>
      </c>
      <c r="BJ10" s="10" t="s">
        <v>164</v>
      </c>
      <c r="BK10" s="10" t="s">
        <v>161</v>
      </c>
      <c r="BL10" s="10" t="s">
        <v>164</v>
      </c>
      <c r="BM10" s="10" t="s">
        <v>159</v>
      </c>
      <c r="BN10" s="10" t="s">
        <v>164</v>
      </c>
      <c r="BO10" s="10" t="s">
        <v>164</v>
      </c>
      <c r="BP10" s="10" t="s">
        <v>166</v>
      </c>
      <c r="BQ10" s="10" t="s">
        <v>166</v>
      </c>
      <c r="BR10" s="10" t="s">
        <v>159</v>
      </c>
      <c r="BS10" s="10" t="s">
        <v>164</v>
      </c>
      <c r="BT10" s="10" t="s">
        <v>161</v>
      </c>
      <c r="BU10" s="10" t="s">
        <v>159</v>
      </c>
      <c r="BV10" s="10" t="s">
        <v>159</v>
      </c>
      <c r="BW10" s="10" t="s">
        <v>161</v>
      </c>
      <c r="BX10" s="10" t="s">
        <v>161</v>
      </c>
      <c r="BY10" s="10" t="s">
        <v>159</v>
      </c>
      <c r="BZ10" s="10" t="s">
        <v>164</v>
      </c>
      <c r="CA10" s="10" t="s">
        <v>164</v>
      </c>
      <c r="CB10" s="10" t="s">
        <v>161</v>
      </c>
      <c r="CC10" s="10" t="s">
        <v>161</v>
      </c>
      <c r="CD10" s="10" t="s">
        <v>161</v>
      </c>
      <c r="CE10" s="10" t="s">
        <v>159</v>
      </c>
      <c r="CF10" s="10" t="s">
        <v>159</v>
      </c>
      <c r="CG10" s="10" t="s">
        <v>161</v>
      </c>
      <c r="CH10" s="10" t="s">
        <v>161</v>
      </c>
      <c r="CI10" s="10" t="s">
        <v>161</v>
      </c>
      <c r="CJ10" s="10" t="s">
        <v>161</v>
      </c>
      <c r="CK10" s="10" t="s">
        <v>159</v>
      </c>
      <c r="CL10" s="10" t="s">
        <v>166</v>
      </c>
      <c r="CM10" s="10" t="s">
        <v>166</v>
      </c>
      <c r="CN10" s="10" t="s">
        <v>161</v>
      </c>
      <c r="CO10" s="10" t="s">
        <v>161</v>
      </c>
      <c r="CP10" s="10" t="s">
        <v>164</v>
      </c>
      <c r="CQ10" s="10" t="s">
        <v>164</v>
      </c>
      <c r="CR10" s="10" t="s">
        <v>159</v>
      </c>
      <c r="CS10" s="10" t="s">
        <v>161</v>
      </c>
      <c r="CT10" s="10" t="s">
        <v>166</v>
      </c>
      <c r="CU10" s="10" t="s">
        <v>159</v>
      </c>
      <c r="CV10" s="10" t="s">
        <v>164</v>
      </c>
      <c r="CW10" s="10" t="s">
        <v>159</v>
      </c>
      <c r="CX10" s="10" t="s">
        <v>164</v>
      </c>
      <c r="CY10" s="10" t="s">
        <v>164</v>
      </c>
      <c r="CZ10" s="10" t="s">
        <v>164</v>
      </c>
    </row>
    <row r="11" spans="1:154" x14ac:dyDescent="0.25">
      <c r="A11" s="2">
        <v>9</v>
      </c>
      <c r="B11" s="2" t="s">
        <v>187</v>
      </c>
      <c r="E11" s="7" t="s">
        <v>163</v>
      </c>
      <c r="F11" s="7" t="s">
        <v>163</v>
      </c>
      <c r="G11" s="7" t="s">
        <v>163</v>
      </c>
      <c r="H11" s="7" t="s">
        <v>163</v>
      </c>
      <c r="I11" s="7" t="s">
        <v>163</v>
      </c>
      <c r="J11" s="7" t="s">
        <v>163</v>
      </c>
      <c r="K11" s="7" t="s">
        <v>163</v>
      </c>
      <c r="L11" s="7" t="s">
        <v>163</v>
      </c>
      <c r="M11" s="7" t="s">
        <v>163</v>
      </c>
      <c r="N11" s="7" t="s">
        <v>163</v>
      </c>
      <c r="O11" s="7" t="s">
        <v>163</v>
      </c>
      <c r="P11" s="7" t="s">
        <v>163</v>
      </c>
      <c r="Q11" s="7" t="s">
        <v>163</v>
      </c>
      <c r="R11" s="7" t="s">
        <v>163</v>
      </c>
      <c r="S11" s="7" t="s">
        <v>163</v>
      </c>
      <c r="T11" s="7" t="s">
        <v>163</v>
      </c>
      <c r="U11" s="7" t="s">
        <v>163</v>
      </c>
      <c r="V11" s="7" t="s">
        <v>163</v>
      </c>
      <c r="W11" s="7" t="s">
        <v>163</v>
      </c>
      <c r="X11" s="7" t="s">
        <v>163</v>
      </c>
      <c r="Y11" s="7" t="s">
        <v>163</v>
      </c>
      <c r="Z11" s="7" t="s">
        <v>163</v>
      </c>
      <c r="AA11" s="7" t="s">
        <v>163</v>
      </c>
      <c r="AB11" s="7" t="s">
        <v>162</v>
      </c>
      <c r="AC11" s="7" t="s">
        <v>163</v>
      </c>
      <c r="AD11" s="7" t="s">
        <v>162</v>
      </c>
      <c r="AE11" s="7" t="s">
        <v>162</v>
      </c>
      <c r="AF11" s="7" t="s">
        <v>162</v>
      </c>
      <c r="AG11" s="7" t="s">
        <v>165</v>
      </c>
      <c r="AH11" s="7" t="s">
        <v>165</v>
      </c>
      <c r="AI11" s="7" t="s">
        <v>162</v>
      </c>
      <c r="AJ11" s="7" t="s">
        <v>162</v>
      </c>
      <c r="AK11" s="7" t="s">
        <v>158</v>
      </c>
      <c r="AL11" s="7" t="s">
        <v>158</v>
      </c>
      <c r="AM11" s="7" t="s">
        <v>160</v>
      </c>
      <c r="AN11" s="7" t="s">
        <v>169</v>
      </c>
      <c r="AO11" s="7" t="s">
        <v>162</v>
      </c>
      <c r="AP11" s="7" t="s">
        <v>163</v>
      </c>
      <c r="AQ11" s="7" t="s">
        <v>163</v>
      </c>
      <c r="AR11" s="7" t="s">
        <v>163</v>
      </c>
      <c r="AS11" s="7" t="s">
        <v>165</v>
      </c>
      <c r="AT11" s="7" t="s">
        <v>165</v>
      </c>
      <c r="AU11" s="7" t="s">
        <v>163</v>
      </c>
      <c r="AV11" s="7" t="s">
        <v>163</v>
      </c>
      <c r="AW11" s="7" t="s">
        <v>163</v>
      </c>
      <c r="AX11" s="7" t="s">
        <v>169</v>
      </c>
      <c r="AY11" s="7" t="s">
        <v>160</v>
      </c>
      <c r="AZ11" s="7" t="s">
        <v>158</v>
      </c>
      <c r="BA11" s="7" t="s">
        <v>182</v>
      </c>
      <c r="BB11" s="7" t="s">
        <v>163</v>
      </c>
      <c r="BC11" s="10" t="s">
        <v>164</v>
      </c>
      <c r="BD11" s="10" t="s">
        <v>164</v>
      </c>
      <c r="BE11" s="10" t="s">
        <v>164</v>
      </c>
      <c r="BF11" s="10" t="s">
        <v>164</v>
      </c>
      <c r="BG11" s="10" t="s">
        <v>164</v>
      </c>
      <c r="BH11" s="10" t="s">
        <v>164</v>
      </c>
      <c r="BI11" s="10" t="s">
        <v>164</v>
      </c>
      <c r="BJ11" s="10" t="s">
        <v>164</v>
      </c>
      <c r="BK11" s="10" t="s">
        <v>164</v>
      </c>
      <c r="BL11" s="10" t="s">
        <v>164</v>
      </c>
      <c r="BM11" s="10" t="s">
        <v>164</v>
      </c>
      <c r="BN11" s="10" t="s">
        <v>164</v>
      </c>
      <c r="BO11" s="10" t="s">
        <v>164</v>
      </c>
      <c r="BP11" s="10" t="s">
        <v>164</v>
      </c>
      <c r="BQ11" s="10" t="s">
        <v>164</v>
      </c>
      <c r="BR11" s="10" t="s">
        <v>164</v>
      </c>
      <c r="BS11" s="10" t="s">
        <v>164</v>
      </c>
      <c r="BT11" s="10" t="s">
        <v>164</v>
      </c>
      <c r="BU11" s="10" t="s">
        <v>164</v>
      </c>
      <c r="BV11" s="10" t="s">
        <v>164</v>
      </c>
      <c r="BW11" s="10" t="s">
        <v>164</v>
      </c>
      <c r="BX11" s="10" t="s">
        <v>164</v>
      </c>
      <c r="BY11" s="10" t="s">
        <v>164</v>
      </c>
      <c r="BZ11" s="10" t="s">
        <v>161</v>
      </c>
      <c r="CA11" s="10" t="s">
        <v>164</v>
      </c>
      <c r="CB11" s="10" t="s">
        <v>161</v>
      </c>
      <c r="CC11" s="10" t="s">
        <v>161</v>
      </c>
      <c r="CD11" s="10" t="s">
        <v>161</v>
      </c>
      <c r="CE11" s="10" t="s">
        <v>166</v>
      </c>
      <c r="CF11" s="10" t="s">
        <v>166</v>
      </c>
      <c r="CG11" s="10" t="s">
        <v>161</v>
      </c>
      <c r="CH11" s="10" t="s">
        <v>161</v>
      </c>
      <c r="CI11" s="10" t="s">
        <v>159</v>
      </c>
      <c r="CJ11" s="10" t="s">
        <v>159</v>
      </c>
      <c r="CK11" s="10" t="s">
        <v>161</v>
      </c>
      <c r="CL11" s="10" t="s">
        <v>166</v>
      </c>
      <c r="CM11" s="10" t="s">
        <v>161</v>
      </c>
      <c r="CN11" s="10" t="s">
        <v>164</v>
      </c>
      <c r="CO11" s="10" t="s">
        <v>164</v>
      </c>
      <c r="CP11" s="10" t="s">
        <v>164</v>
      </c>
      <c r="CQ11" s="10" t="s">
        <v>166</v>
      </c>
      <c r="CR11" s="10" t="s">
        <v>166</v>
      </c>
      <c r="CS11" s="10" t="s">
        <v>164</v>
      </c>
      <c r="CT11" s="10" t="s">
        <v>164</v>
      </c>
      <c r="CU11" s="10" t="s">
        <v>164</v>
      </c>
      <c r="CV11" s="10" t="s">
        <v>166</v>
      </c>
      <c r="CW11" s="10" t="s">
        <v>161</v>
      </c>
      <c r="CX11" s="10" t="s">
        <v>159</v>
      </c>
      <c r="CY11" s="10" t="s">
        <v>166</v>
      </c>
      <c r="CZ11" s="10" t="s">
        <v>164</v>
      </c>
    </row>
    <row r="12" spans="1:154" x14ac:dyDescent="0.25">
      <c r="A12" s="2">
        <v>10</v>
      </c>
      <c r="B12" s="2" t="s">
        <v>188</v>
      </c>
      <c r="E12" s="7" t="s">
        <v>163</v>
      </c>
      <c r="F12" s="7" t="s">
        <v>170</v>
      </c>
      <c r="G12" s="7" t="s">
        <v>158</v>
      </c>
      <c r="H12" s="7" t="s">
        <v>176</v>
      </c>
      <c r="I12" s="7" t="s">
        <v>158</v>
      </c>
      <c r="J12" s="7" t="s">
        <v>170</v>
      </c>
      <c r="K12" s="7" t="s">
        <v>163</v>
      </c>
      <c r="L12" s="7" t="s">
        <v>158</v>
      </c>
      <c r="M12" s="7" t="s">
        <v>163</v>
      </c>
      <c r="N12" s="7" t="s">
        <v>169</v>
      </c>
      <c r="O12" s="7" t="s">
        <v>158</v>
      </c>
      <c r="P12" s="7" t="s">
        <v>169</v>
      </c>
      <c r="Q12" s="7" t="s">
        <v>176</v>
      </c>
      <c r="R12" s="7" t="s">
        <v>163</v>
      </c>
      <c r="S12" s="7" t="s">
        <v>160</v>
      </c>
      <c r="T12" s="7" t="s">
        <v>165</v>
      </c>
      <c r="U12" s="7" t="s">
        <v>172</v>
      </c>
      <c r="V12" s="7" t="s">
        <v>167</v>
      </c>
      <c r="W12" s="7" t="s">
        <v>163</v>
      </c>
      <c r="X12" s="7" t="s">
        <v>172</v>
      </c>
      <c r="Y12" s="7" t="s">
        <v>163</v>
      </c>
      <c r="Z12" s="7" t="s">
        <v>172</v>
      </c>
      <c r="AA12" s="7" t="s">
        <v>172</v>
      </c>
      <c r="AB12" s="7" t="s">
        <v>172</v>
      </c>
      <c r="AC12" s="7" t="s">
        <v>172</v>
      </c>
      <c r="AD12" s="7" t="s">
        <v>158</v>
      </c>
      <c r="AE12" s="7" t="s">
        <v>163</v>
      </c>
      <c r="AF12" s="7" t="s">
        <v>163</v>
      </c>
      <c r="AG12" s="7" t="s">
        <v>170</v>
      </c>
      <c r="AH12" s="7" t="s">
        <v>169</v>
      </c>
      <c r="AI12" s="7" t="s">
        <v>158</v>
      </c>
      <c r="AJ12" s="7" t="s">
        <v>163</v>
      </c>
      <c r="AK12" s="7" t="s">
        <v>169</v>
      </c>
      <c r="AL12" s="7" t="s">
        <v>169</v>
      </c>
      <c r="AM12" s="7" t="s">
        <v>167</v>
      </c>
      <c r="AN12" s="7" t="s">
        <v>163</v>
      </c>
      <c r="AO12" s="7" t="s">
        <v>158</v>
      </c>
      <c r="AP12" s="7" t="s">
        <v>169</v>
      </c>
      <c r="AQ12" s="7" t="s">
        <v>158</v>
      </c>
      <c r="AR12" s="7" t="s">
        <v>165</v>
      </c>
      <c r="AS12" s="7" t="s">
        <v>160</v>
      </c>
      <c r="AT12" s="7" t="s">
        <v>163</v>
      </c>
      <c r="AU12" s="7" t="s">
        <v>158</v>
      </c>
      <c r="AV12" s="7" t="s">
        <v>165</v>
      </c>
      <c r="AW12" s="7" t="s">
        <v>165</v>
      </c>
      <c r="AX12" s="7" t="s">
        <v>158</v>
      </c>
      <c r="AY12" s="7" t="s">
        <v>169</v>
      </c>
      <c r="AZ12" s="7" t="s">
        <v>163</v>
      </c>
      <c r="BA12" s="7" t="s">
        <v>163</v>
      </c>
      <c r="BB12" s="7" t="s">
        <v>169</v>
      </c>
      <c r="BC12" s="10" t="s">
        <v>164</v>
      </c>
      <c r="BD12" s="10" t="s">
        <v>161</v>
      </c>
      <c r="BE12" s="10" t="s">
        <v>159</v>
      </c>
      <c r="BF12" s="10" t="s">
        <v>177</v>
      </c>
      <c r="BG12" s="10" t="s">
        <v>159</v>
      </c>
      <c r="BH12" s="10" t="s">
        <v>161</v>
      </c>
      <c r="BI12" s="10" t="s">
        <v>164</v>
      </c>
      <c r="BJ12" s="10" t="s">
        <v>159</v>
      </c>
      <c r="BK12" s="10" t="s">
        <v>164</v>
      </c>
      <c r="BL12" s="10" t="s">
        <v>166</v>
      </c>
      <c r="BM12" s="10" t="s">
        <v>159</v>
      </c>
      <c r="BN12" s="10" t="s">
        <v>166</v>
      </c>
      <c r="BO12" s="10" t="s">
        <v>177</v>
      </c>
      <c r="BP12" s="10" t="s">
        <v>164</v>
      </c>
      <c r="BQ12" s="10" t="s">
        <v>161</v>
      </c>
      <c r="BR12" s="10" t="s">
        <v>166</v>
      </c>
      <c r="BS12" s="10" t="s">
        <v>168</v>
      </c>
      <c r="BT12" s="10" t="s">
        <v>168</v>
      </c>
      <c r="BU12" s="10" t="s">
        <v>164</v>
      </c>
      <c r="BV12" s="10" t="s">
        <v>168</v>
      </c>
      <c r="BW12" s="10" t="s">
        <v>164</v>
      </c>
      <c r="BX12" s="10" t="s">
        <v>168</v>
      </c>
      <c r="BY12" s="10" t="s">
        <v>168</v>
      </c>
      <c r="BZ12" s="10" t="s">
        <v>168</v>
      </c>
      <c r="CA12" s="10" t="s">
        <v>168</v>
      </c>
      <c r="CB12" s="10" t="s">
        <v>159</v>
      </c>
      <c r="CC12" s="10" t="s">
        <v>164</v>
      </c>
      <c r="CD12" s="10" t="s">
        <v>164</v>
      </c>
      <c r="CE12" s="10" t="s">
        <v>161</v>
      </c>
      <c r="CF12" s="10" t="s">
        <v>166</v>
      </c>
      <c r="CG12" s="10" t="s">
        <v>159</v>
      </c>
      <c r="CH12" s="10" t="s">
        <v>164</v>
      </c>
      <c r="CI12" s="10" t="s">
        <v>166</v>
      </c>
      <c r="CJ12" s="10" t="s">
        <v>166</v>
      </c>
      <c r="CK12" s="10" t="s">
        <v>168</v>
      </c>
      <c r="CL12" s="10" t="s">
        <v>164</v>
      </c>
      <c r="CM12" s="10" t="s">
        <v>159</v>
      </c>
      <c r="CN12" s="10" t="s">
        <v>166</v>
      </c>
      <c r="CO12" s="10" t="s">
        <v>159</v>
      </c>
      <c r="CP12" s="10" t="s">
        <v>166</v>
      </c>
      <c r="CQ12" s="10" t="s">
        <v>161</v>
      </c>
      <c r="CR12" s="10" t="s">
        <v>164</v>
      </c>
      <c r="CS12" s="10" t="s">
        <v>159</v>
      </c>
      <c r="CT12" s="10" t="s">
        <v>166</v>
      </c>
      <c r="CU12" s="10" t="s">
        <v>166</v>
      </c>
      <c r="CV12" s="10" t="s">
        <v>159</v>
      </c>
      <c r="CW12" s="10" t="s">
        <v>166</v>
      </c>
      <c r="CX12" s="10" t="s">
        <v>164</v>
      </c>
      <c r="CY12" s="10" t="s">
        <v>164</v>
      </c>
      <c r="CZ12" s="10" t="s">
        <v>166</v>
      </c>
    </row>
    <row r="13" spans="1:154" x14ac:dyDescent="0.25">
      <c r="A13" s="2">
        <v>11</v>
      </c>
      <c r="B13" s="2" t="s">
        <v>189</v>
      </c>
      <c r="E13" s="7" t="s">
        <v>163</v>
      </c>
      <c r="F13" s="7" t="s">
        <v>163</v>
      </c>
      <c r="G13" s="7" t="s">
        <v>163</v>
      </c>
      <c r="H13" s="7" t="s">
        <v>163</v>
      </c>
      <c r="I13" s="7" t="s">
        <v>162</v>
      </c>
      <c r="J13" s="7" t="s">
        <v>163</v>
      </c>
      <c r="K13" s="7" t="s">
        <v>163</v>
      </c>
      <c r="L13" s="7" t="s">
        <v>163</v>
      </c>
      <c r="M13" s="7" t="s">
        <v>163</v>
      </c>
      <c r="N13" s="7" t="s">
        <v>163</v>
      </c>
      <c r="O13" s="7" t="s">
        <v>163</v>
      </c>
      <c r="P13" s="7" t="s">
        <v>163</v>
      </c>
      <c r="Q13" s="7" t="s">
        <v>163</v>
      </c>
      <c r="R13" s="7" t="s">
        <v>163</v>
      </c>
      <c r="S13" s="7" t="s">
        <v>163</v>
      </c>
      <c r="T13" s="7" t="s">
        <v>162</v>
      </c>
      <c r="U13" s="7" t="s">
        <v>162</v>
      </c>
      <c r="V13" s="7" t="s">
        <v>163</v>
      </c>
      <c r="W13" s="7" t="s">
        <v>163</v>
      </c>
      <c r="X13" s="7" t="s">
        <v>163</v>
      </c>
      <c r="Y13" s="7" t="s">
        <v>162</v>
      </c>
      <c r="Z13" s="7" t="s">
        <v>162</v>
      </c>
      <c r="AA13" s="7" t="s">
        <v>162</v>
      </c>
      <c r="AB13" s="7" t="s">
        <v>163</v>
      </c>
      <c r="AC13" s="7" t="s">
        <v>163</v>
      </c>
      <c r="AD13" s="7" t="s">
        <v>162</v>
      </c>
      <c r="AE13" s="7" t="s">
        <v>162</v>
      </c>
      <c r="AF13" s="7" t="s">
        <v>169</v>
      </c>
      <c r="AG13" s="7" t="s">
        <v>162</v>
      </c>
      <c r="AH13" s="7" t="s">
        <v>162</v>
      </c>
      <c r="AI13" s="7" t="s">
        <v>163</v>
      </c>
      <c r="AJ13" s="7" t="s">
        <v>163</v>
      </c>
      <c r="AK13" s="7" t="s">
        <v>169</v>
      </c>
      <c r="AL13" s="7" t="s">
        <v>174</v>
      </c>
      <c r="AM13" s="7" t="s">
        <v>162</v>
      </c>
      <c r="AN13" s="7" t="s">
        <v>163</v>
      </c>
      <c r="AO13" s="7" t="s">
        <v>163</v>
      </c>
      <c r="AP13" s="7" t="s">
        <v>169</v>
      </c>
      <c r="AQ13" s="7" t="s">
        <v>163</v>
      </c>
      <c r="AR13" s="7" t="s">
        <v>163</v>
      </c>
      <c r="AS13" s="7" t="s">
        <v>163</v>
      </c>
      <c r="AT13" s="7" t="s">
        <v>163</v>
      </c>
      <c r="AU13" s="7" t="s">
        <v>169</v>
      </c>
      <c r="AV13" s="7" t="s">
        <v>176</v>
      </c>
      <c r="AW13" s="7" t="s">
        <v>163</v>
      </c>
      <c r="AX13" s="7" t="s">
        <v>158</v>
      </c>
      <c r="AY13" s="7" t="s">
        <v>163</v>
      </c>
      <c r="AZ13" s="7" t="s">
        <v>169</v>
      </c>
      <c r="BA13" s="7" t="s">
        <v>184</v>
      </c>
      <c r="BB13" s="7" t="s">
        <v>163</v>
      </c>
      <c r="BC13" s="10" t="s">
        <v>164</v>
      </c>
      <c r="BD13" s="10" t="s">
        <v>164</v>
      </c>
      <c r="BE13" s="10" t="s">
        <v>164</v>
      </c>
      <c r="BF13" s="10" t="s">
        <v>164</v>
      </c>
      <c r="BG13" s="10" t="s">
        <v>161</v>
      </c>
      <c r="BH13" s="10" t="s">
        <v>164</v>
      </c>
      <c r="BI13" s="10" t="s">
        <v>164</v>
      </c>
      <c r="BJ13" s="10" t="s">
        <v>164</v>
      </c>
      <c r="BK13" s="10" t="s">
        <v>164</v>
      </c>
      <c r="BL13" s="10" t="s">
        <v>164</v>
      </c>
      <c r="BM13" s="10" t="s">
        <v>164</v>
      </c>
      <c r="BN13" s="10" t="s">
        <v>164</v>
      </c>
      <c r="BO13" s="10" t="s">
        <v>164</v>
      </c>
      <c r="BP13" s="10" t="s">
        <v>164</v>
      </c>
      <c r="BQ13" s="10" t="s">
        <v>164</v>
      </c>
      <c r="BR13" s="10" t="s">
        <v>161</v>
      </c>
      <c r="BS13" s="10" t="s">
        <v>161</v>
      </c>
      <c r="BT13" s="10" t="s">
        <v>164</v>
      </c>
      <c r="BU13" s="10" t="s">
        <v>164</v>
      </c>
      <c r="BV13" s="10" t="s">
        <v>164</v>
      </c>
      <c r="BW13" s="10" t="s">
        <v>161</v>
      </c>
      <c r="BX13" s="10" t="s">
        <v>161</v>
      </c>
      <c r="BY13" s="10" t="s">
        <v>161</v>
      </c>
      <c r="BZ13" s="10" t="s">
        <v>164</v>
      </c>
      <c r="CA13" s="10" t="s">
        <v>164</v>
      </c>
      <c r="CB13" s="10" t="s">
        <v>161</v>
      </c>
      <c r="CC13" s="10" t="s">
        <v>161</v>
      </c>
      <c r="CD13" s="10" t="s">
        <v>166</v>
      </c>
      <c r="CE13" s="10" t="s">
        <v>161</v>
      </c>
      <c r="CF13" s="10" t="s">
        <v>161</v>
      </c>
      <c r="CG13" s="10" t="s">
        <v>164</v>
      </c>
      <c r="CH13" s="10" t="s">
        <v>164</v>
      </c>
      <c r="CI13" s="10" t="s">
        <v>166</v>
      </c>
      <c r="CJ13" s="10" t="s">
        <v>164</v>
      </c>
      <c r="CK13" s="10" t="s">
        <v>161</v>
      </c>
      <c r="CL13" s="10" t="s">
        <v>164</v>
      </c>
      <c r="CM13" s="10" t="s">
        <v>164</v>
      </c>
      <c r="CN13" s="10" t="s">
        <v>166</v>
      </c>
      <c r="CO13" s="10" t="s">
        <v>164</v>
      </c>
      <c r="CP13" s="10" t="s">
        <v>164</v>
      </c>
      <c r="CQ13" s="10" t="s">
        <v>164</v>
      </c>
      <c r="CR13" s="10" t="s">
        <v>164</v>
      </c>
      <c r="CS13" s="10" t="s">
        <v>166</v>
      </c>
      <c r="CT13" s="10" t="s">
        <v>177</v>
      </c>
      <c r="CU13" s="10" t="s">
        <v>164</v>
      </c>
      <c r="CV13" s="10" t="s">
        <v>159</v>
      </c>
      <c r="CW13" s="10" t="s">
        <v>164</v>
      </c>
      <c r="CX13" s="10" t="s">
        <v>166</v>
      </c>
      <c r="CY13" s="10" t="s">
        <v>164</v>
      </c>
      <c r="CZ13" s="10" t="s">
        <v>164</v>
      </c>
    </row>
    <row r="14" spans="1:154" x14ac:dyDescent="0.25">
      <c r="A14" s="2">
        <v>12</v>
      </c>
      <c r="B14" s="2" t="s">
        <v>190</v>
      </c>
      <c r="E14" s="7" t="s">
        <v>179</v>
      </c>
      <c r="F14" s="7" t="s">
        <v>163</v>
      </c>
      <c r="G14" s="7" t="s">
        <v>163</v>
      </c>
      <c r="H14" s="7" t="s">
        <v>163</v>
      </c>
      <c r="I14" s="7" t="s">
        <v>163</v>
      </c>
      <c r="J14" s="7" t="s">
        <v>179</v>
      </c>
      <c r="K14" s="7" t="s">
        <v>179</v>
      </c>
      <c r="L14" s="7" t="s">
        <v>169</v>
      </c>
      <c r="M14" s="7" t="s">
        <v>163</v>
      </c>
      <c r="N14" s="7" t="s">
        <v>158</v>
      </c>
      <c r="O14" s="7" t="s">
        <v>158</v>
      </c>
      <c r="P14" s="7" t="s">
        <v>184</v>
      </c>
      <c r="Q14" s="7" t="s">
        <v>169</v>
      </c>
      <c r="R14" s="7" t="s">
        <v>169</v>
      </c>
      <c r="S14" s="7" t="s">
        <v>163</v>
      </c>
      <c r="T14" s="7" t="s">
        <v>158</v>
      </c>
      <c r="U14" s="7" t="s">
        <v>179</v>
      </c>
      <c r="V14" s="7" t="s">
        <v>169</v>
      </c>
      <c r="W14" s="7" t="s">
        <v>176</v>
      </c>
      <c r="X14" s="7" t="s">
        <v>160</v>
      </c>
      <c r="Y14" s="7" t="s">
        <v>162</v>
      </c>
      <c r="Z14" s="7" t="s">
        <v>162</v>
      </c>
      <c r="AA14" s="7" t="s">
        <v>158</v>
      </c>
      <c r="AB14" s="7" t="s">
        <v>165</v>
      </c>
      <c r="AC14" s="7" t="s">
        <v>163</v>
      </c>
      <c r="AD14" s="7" t="s">
        <v>158</v>
      </c>
      <c r="AE14" s="7" t="s">
        <v>160</v>
      </c>
      <c r="AF14" s="7" t="s">
        <v>179</v>
      </c>
      <c r="AG14" s="7" t="s">
        <v>165</v>
      </c>
      <c r="AH14" s="7" t="s">
        <v>169</v>
      </c>
      <c r="AI14" s="7" t="s">
        <v>169</v>
      </c>
      <c r="AJ14" s="7" t="s">
        <v>165</v>
      </c>
      <c r="AK14" s="7" t="s">
        <v>179</v>
      </c>
      <c r="AL14" s="7" t="s">
        <v>165</v>
      </c>
      <c r="AM14" s="7" t="s">
        <v>163</v>
      </c>
      <c r="AN14" s="7" t="s">
        <v>162</v>
      </c>
      <c r="AO14" s="7" t="s">
        <v>158</v>
      </c>
      <c r="AP14" s="7" t="s">
        <v>158</v>
      </c>
      <c r="AQ14" s="7" t="s">
        <v>165</v>
      </c>
      <c r="AR14" s="7" t="s">
        <v>163</v>
      </c>
      <c r="AS14" s="7" t="s">
        <v>165</v>
      </c>
      <c r="AT14" s="7" t="s">
        <v>163</v>
      </c>
      <c r="AU14" s="7" t="s">
        <v>158</v>
      </c>
      <c r="AV14" s="7" t="s">
        <v>163</v>
      </c>
      <c r="AW14" s="7" t="s">
        <v>163</v>
      </c>
      <c r="AX14" s="7" t="s">
        <v>169</v>
      </c>
      <c r="AY14" s="7" t="s">
        <v>162</v>
      </c>
      <c r="AZ14" s="7" t="s">
        <v>160</v>
      </c>
      <c r="BA14" s="7" t="s">
        <v>160</v>
      </c>
      <c r="BB14" s="7" t="s">
        <v>165</v>
      </c>
      <c r="BC14" s="10" t="s">
        <v>164</v>
      </c>
      <c r="BD14" s="10" t="s">
        <v>164</v>
      </c>
      <c r="BE14" s="10" t="s">
        <v>164</v>
      </c>
      <c r="BF14" s="10" t="s">
        <v>164</v>
      </c>
      <c r="BG14" s="10" t="s">
        <v>164</v>
      </c>
      <c r="BH14" s="10" t="s">
        <v>164</v>
      </c>
      <c r="BI14" s="10" t="s">
        <v>164</v>
      </c>
      <c r="BJ14" s="10" t="s">
        <v>166</v>
      </c>
      <c r="BK14" s="10" t="s">
        <v>164</v>
      </c>
      <c r="BL14" s="10" t="s">
        <v>159</v>
      </c>
      <c r="BM14" s="10" t="s">
        <v>159</v>
      </c>
      <c r="BN14" s="10" t="s">
        <v>164</v>
      </c>
      <c r="BO14" s="10" t="s">
        <v>166</v>
      </c>
      <c r="BP14" s="10" t="s">
        <v>166</v>
      </c>
      <c r="BQ14" s="10" t="s">
        <v>164</v>
      </c>
      <c r="BR14" s="10" t="s">
        <v>159</v>
      </c>
      <c r="BS14" s="10" t="s">
        <v>164</v>
      </c>
      <c r="BT14" s="10" t="s">
        <v>166</v>
      </c>
      <c r="BU14" s="10" t="s">
        <v>177</v>
      </c>
      <c r="BV14" s="10" t="s">
        <v>161</v>
      </c>
      <c r="BW14" s="10" t="s">
        <v>161</v>
      </c>
      <c r="BX14" s="10" t="s">
        <v>161</v>
      </c>
      <c r="BY14" s="10" t="s">
        <v>159</v>
      </c>
      <c r="BZ14" s="10" t="s">
        <v>166</v>
      </c>
      <c r="CA14" s="10" t="s">
        <v>164</v>
      </c>
      <c r="CB14" s="10" t="s">
        <v>159</v>
      </c>
      <c r="CC14" s="10" t="s">
        <v>161</v>
      </c>
      <c r="CD14" s="10" t="s">
        <v>164</v>
      </c>
      <c r="CE14" s="10" t="s">
        <v>166</v>
      </c>
      <c r="CF14" s="10" t="s">
        <v>166</v>
      </c>
      <c r="CG14" s="10" t="s">
        <v>166</v>
      </c>
      <c r="CH14" s="10" t="s">
        <v>166</v>
      </c>
      <c r="CI14" s="10" t="s">
        <v>164</v>
      </c>
      <c r="CJ14" s="10" t="s">
        <v>166</v>
      </c>
      <c r="CK14" s="10" t="s">
        <v>164</v>
      </c>
      <c r="CL14" s="10" t="s">
        <v>161</v>
      </c>
      <c r="CM14" s="10" t="s">
        <v>159</v>
      </c>
      <c r="CN14" s="10" t="s">
        <v>159</v>
      </c>
      <c r="CO14" s="10" t="s">
        <v>166</v>
      </c>
      <c r="CP14" s="10" t="s">
        <v>164</v>
      </c>
      <c r="CQ14" s="10" t="s">
        <v>166</v>
      </c>
      <c r="CR14" s="10" t="s">
        <v>164</v>
      </c>
      <c r="CS14" s="10" t="s">
        <v>159</v>
      </c>
      <c r="CT14" s="10" t="s">
        <v>164</v>
      </c>
      <c r="CU14" s="10" t="s">
        <v>164</v>
      </c>
      <c r="CV14" s="10" t="s">
        <v>166</v>
      </c>
      <c r="CW14" s="10" t="s">
        <v>161</v>
      </c>
      <c r="CX14" s="10" t="s">
        <v>161</v>
      </c>
      <c r="CY14" s="10" t="s">
        <v>161</v>
      </c>
      <c r="CZ14" s="10" t="s">
        <v>166</v>
      </c>
    </row>
    <row r="15" spans="1:154" x14ac:dyDescent="0.25">
      <c r="A15" s="2">
        <v>13</v>
      </c>
      <c r="B15" s="2" t="s">
        <v>191</v>
      </c>
      <c r="E15" s="7" t="s">
        <v>158</v>
      </c>
      <c r="F15" s="7" t="s">
        <v>165</v>
      </c>
      <c r="G15" s="7" t="s">
        <v>158</v>
      </c>
      <c r="H15" s="7" t="s">
        <v>163</v>
      </c>
      <c r="I15" s="7" t="s">
        <v>178</v>
      </c>
      <c r="J15" s="7" t="s">
        <v>163</v>
      </c>
      <c r="K15" s="7" t="s">
        <v>158</v>
      </c>
      <c r="L15" s="7" t="s">
        <v>162</v>
      </c>
      <c r="M15" s="7" t="s">
        <v>165</v>
      </c>
      <c r="N15" s="7" t="s">
        <v>160</v>
      </c>
      <c r="O15" s="7" t="s">
        <v>160</v>
      </c>
      <c r="P15" s="7" t="s">
        <v>165</v>
      </c>
      <c r="Q15" s="7" t="s">
        <v>162</v>
      </c>
      <c r="R15" s="7" t="s">
        <v>163</v>
      </c>
      <c r="S15" s="7" t="s">
        <v>163</v>
      </c>
      <c r="T15" s="7" t="s">
        <v>169</v>
      </c>
      <c r="U15" s="7" t="s">
        <v>162</v>
      </c>
      <c r="V15" s="7" t="s">
        <v>163</v>
      </c>
      <c r="W15" s="7" t="s">
        <v>163</v>
      </c>
      <c r="X15" s="7" t="s">
        <v>158</v>
      </c>
      <c r="Y15" s="7" t="s">
        <v>169</v>
      </c>
      <c r="Z15" s="7" t="s">
        <v>163</v>
      </c>
      <c r="AA15" s="7" t="s">
        <v>163</v>
      </c>
      <c r="AB15" s="7" t="s">
        <v>158</v>
      </c>
      <c r="AC15" s="7" t="s">
        <v>163</v>
      </c>
      <c r="AD15" s="7" t="s">
        <v>160</v>
      </c>
      <c r="AE15" s="7" t="s">
        <v>160</v>
      </c>
      <c r="AF15" s="7" t="s">
        <v>169</v>
      </c>
      <c r="AG15" s="7" t="s">
        <v>158</v>
      </c>
      <c r="AH15" s="7" t="s">
        <v>163</v>
      </c>
      <c r="AI15" s="7" t="s">
        <v>163</v>
      </c>
      <c r="AJ15" s="7" t="s">
        <v>163</v>
      </c>
      <c r="AK15" s="7" t="s">
        <v>169</v>
      </c>
      <c r="AL15" s="7" t="s">
        <v>158</v>
      </c>
      <c r="AM15" s="7" t="s">
        <v>163</v>
      </c>
      <c r="AN15" s="7" t="s">
        <v>158</v>
      </c>
      <c r="AO15" s="7" t="s">
        <v>158</v>
      </c>
      <c r="AP15" s="7" t="s">
        <v>162</v>
      </c>
      <c r="AQ15" s="7" t="s">
        <v>158</v>
      </c>
      <c r="AR15" s="7" t="s">
        <v>158</v>
      </c>
      <c r="AS15" s="7" t="s">
        <v>163</v>
      </c>
      <c r="AT15" s="7" t="s">
        <v>163</v>
      </c>
      <c r="AU15" s="7" t="s">
        <v>158</v>
      </c>
      <c r="AV15" s="7" t="s">
        <v>162</v>
      </c>
      <c r="AW15" s="7" t="s">
        <v>158</v>
      </c>
      <c r="AX15" s="7" t="s">
        <v>163</v>
      </c>
      <c r="AY15" s="7" t="s">
        <v>158</v>
      </c>
      <c r="AZ15" s="7" t="s">
        <v>163</v>
      </c>
      <c r="BA15" s="7" t="s">
        <v>163</v>
      </c>
      <c r="BB15" s="7" t="s">
        <v>162</v>
      </c>
      <c r="BC15" s="10" t="s">
        <v>159</v>
      </c>
      <c r="BD15" s="10" t="s">
        <v>166</v>
      </c>
      <c r="BE15" s="10" t="s">
        <v>159</v>
      </c>
      <c r="BF15" s="10" t="s">
        <v>164</v>
      </c>
      <c r="BG15" s="10" t="s">
        <v>178</v>
      </c>
      <c r="BH15" s="10" t="s">
        <v>164</v>
      </c>
      <c r="BI15" s="10" t="s">
        <v>159</v>
      </c>
      <c r="BJ15" s="10" t="s">
        <v>161</v>
      </c>
      <c r="BK15" s="10" t="s">
        <v>166</v>
      </c>
      <c r="BL15" s="10" t="s">
        <v>161</v>
      </c>
      <c r="BM15" s="10" t="s">
        <v>161</v>
      </c>
      <c r="BN15" s="10" t="s">
        <v>166</v>
      </c>
      <c r="BO15" s="10" t="s">
        <v>161</v>
      </c>
      <c r="BP15" s="10" t="s">
        <v>164</v>
      </c>
      <c r="BQ15" s="10" t="s">
        <v>164</v>
      </c>
      <c r="BR15" s="10" t="s">
        <v>166</v>
      </c>
      <c r="BS15" s="10" t="s">
        <v>161</v>
      </c>
      <c r="BT15" s="10" t="s">
        <v>164</v>
      </c>
      <c r="BU15" s="10" t="s">
        <v>164</v>
      </c>
      <c r="BV15" s="10" t="s">
        <v>159</v>
      </c>
      <c r="BW15" s="10" t="s">
        <v>166</v>
      </c>
      <c r="BX15" s="10" t="s">
        <v>164</v>
      </c>
      <c r="BY15" s="10" t="s">
        <v>164</v>
      </c>
      <c r="BZ15" s="10" t="s">
        <v>159</v>
      </c>
      <c r="CA15" s="10" t="s">
        <v>164</v>
      </c>
      <c r="CB15" s="10" t="s">
        <v>161</v>
      </c>
      <c r="CC15" s="10" t="s">
        <v>161</v>
      </c>
      <c r="CD15" s="10" t="s">
        <v>166</v>
      </c>
      <c r="CE15" s="10" t="s">
        <v>159</v>
      </c>
      <c r="CF15" s="10" t="s">
        <v>164</v>
      </c>
      <c r="CG15" s="10" t="s">
        <v>164</v>
      </c>
      <c r="CH15" s="10" t="s">
        <v>164</v>
      </c>
      <c r="CI15" s="10" t="s">
        <v>166</v>
      </c>
      <c r="CJ15" s="10" t="s">
        <v>159</v>
      </c>
      <c r="CK15" s="10" t="s">
        <v>164</v>
      </c>
      <c r="CL15" s="10" t="s">
        <v>159</v>
      </c>
      <c r="CM15" s="10" t="s">
        <v>159</v>
      </c>
      <c r="CN15" s="10" t="s">
        <v>161</v>
      </c>
      <c r="CO15" s="10" t="s">
        <v>159</v>
      </c>
      <c r="CP15" s="10" t="s">
        <v>159</v>
      </c>
      <c r="CQ15" s="10" t="s">
        <v>164</v>
      </c>
      <c r="CR15" s="10" t="s">
        <v>164</v>
      </c>
      <c r="CS15" s="10" t="s">
        <v>159</v>
      </c>
      <c r="CT15" s="10" t="s">
        <v>161</v>
      </c>
      <c r="CU15" s="10" t="s">
        <v>159</v>
      </c>
      <c r="CV15" s="10" t="s">
        <v>164</v>
      </c>
      <c r="CW15" s="10" t="s">
        <v>159</v>
      </c>
      <c r="CX15" s="10" t="s">
        <v>164</v>
      </c>
      <c r="CY15" s="10" t="s">
        <v>164</v>
      </c>
      <c r="CZ15" s="10" t="s">
        <v>161</v>
      </c>
    </row>
    <row r="16" spans="1:154" x14ac:dyDescent="0.25">
      <c r="A16" s="2">
        <v>14</v>
      </c>
      <c r="B16" s="2" t="s">
        <v>192</v>
      </c>
      <c r="E16" s="7" t="s">
        <v>163</v>
      </c>
      <c r="F16" s="7" t="s">
        <v>163</v>
      </c>
      <c r="G16" s="7" t="s">
        <v>163</v>
      </c>
      <c r="H16" s="7" t="s">
        <v>163</v>
      </c>
      <c r="I16" s="7" t="s">
        <v>163</v>
      </c>
      <c r="J16" s="7" t="s">
        <v>163</v>
      </c>
      <c r="K16" s="7" t="s">
        <v>163</v>
      </c>
      <c r="L16" s="7" t="s">
        <v>163</v>
      </c>
      <c r="M16" s="7" t="s">
        <v>163</v>
      </c>
      <c r="N16" s="7" t="s">
        <v>163</v>
      </c>
      <c r="O16" s="7" t="s">
        <v>163</v>
      </c>
      <c r="P16" s="7" t="s">
        <v>163</v>
      </c>
      <c r="Q16" s="7" t="s">
        <v>163</v>
      </c>
      <c r="R16" s="7" t="s">
        <v>163</v>
      </c>
      <c r="S16" s="7" t="s">
        <v>163</v>
      </c>
      <c r="T16" s="7" t="s">
        <v>163</v>
      </c>
      <c r="U16" s="7" t="s">
        <v>163</v>
      </c>
      <c r="V16" s="7" t="s">
        <v>170</v>
      </c>
      <c r="W16" s="7" t="s">
        <v>163</v>
      </c>
      <c r="X16" s="7" t="s">
        <v>163</v>
      </c>
      <c r="Y16" s="7" t="s">
        <v>163</v>
      </c>
      <c r="Z16" s="7" t="s">
        <v>163</v>
      </c>
      <c r="AA16" s="7" t="s">
        <v>163</v>
      </c>
      <c r="AB16" s="7" t="s">
        <v>163</v>
      </c>
      <c r="AC16" s="7" t="s">
        <v>163</v>
      </c>
      <c r="AD16" s="7" t="s">
        <v>162</v>
      </c>
      <c r="AE16" s="7" t="s">
        <v>163</v>
      </c>
      <c r="AF16" s="7" t="s">
        <v>163</v>
      </c>
      <c r="AG16" s="7" t="s">
        <v>165</v>
      </c>
      <c r="AH16" s="7" t="s">
        <v>165</v>
      </c>
      <c r="AI16" s="7" t="s">
        <v>162</v>
      </c>
      <c r="AJ16" s="7" t="s">
        <v>165</v>
      </c>
      <c r="AK16" s="7" t="s">
        <v>163</v>
      </c>
      <c r="AL16" s="7" t="s">
        <v>163</v>
      </c>
      <c r="AM16" s="7" t="s">
        <v>163</v>
      </c>
      <c r="AN16" s="7" t="s">
        <v>163</v>
      </c>
      <c r="AO16" s="7" t="s">
        <v>163</v>
      </c>
      <c r="AP16" s="7" t="s">
        <v>158</v>
      </c>
      <c r="AQ16" s="7" t="s">
        <v>163</v>
      </c>
      <c r="AR16" s="7" t="s">
        <v>163</v>
      </c>
      <c r="AS16" s="7" t="s">
        <v>162</v>
      </c>
      <c r="AT16" s="7" t="s">
        <v>158</v>
      </c>
      <c r="AU16" s="7" t="s">
        <v>162</v>
      </c>
      <c r="AV16" s="7" t="s">
        <v>163</v>
      </c>
      <c r="AW16" s="7" t="s">
        <v>162</v>
      </c>
      <c r="AX16" s="7" t="s">
        <v>158</v>
      </c>
      <c r="AY16" s="7" t="s">
        <v>162</v>
      </c>
      <c r="AZ16" s="7" t="s">
        <v>162</v>
      </c>
      <c r="BA16" s="7" t="s">
        <v>162</v>
      </c>
      <c r="BB16" s="7" t="s">
        <v>167</v>
      </c>
      <c r="BC16" s="10" t="s">
        <v>164</v>
      </c>
      <c r="BD16" s="10" t="s">
        <v>164</v>
      </c>
      <c r="BE16" s="10" t="s">
        <v>164</v>
      </c>
      <c r="BF16" s="10" t="s">
        <v>164</v>
      </c>
      <c r="BG16" s="10" t="s">
        <v>164</v>
      </c>
      <c r="BH16" s="10" t="s">
        <v>164</v>
      </c>
      <c r="BI16" s="10" t="s">
        <v>164</v>
      </c>
      <c r="BJ16" s="10" t="s">
        <v>164</v>
      </c>
      <c r="BK16" s="10" t="s">
        <v>164</v>
      </c>
      <c r="BL16" s="10" t="s">
        <v>164</v>
      </c>
      <c r="BM16" s="10" t="s">
        <v>164</v>
      </c>
      <c r="BN16" s="10" t="s">
        <v>164</v>
      </c>
      <c r="BO16" s="10" t="s">
        <v>164</v>
      </c>
      <c r="BP16" s="10" t="s">
        <v>164</v>
      </c>
      <c r="BQ16" s="10" t="s">
        <v>164</v>
      </c>
      <c r="BR16" s="10" t="s">
        <v>164</v>
      </c>
      <c r="BS16" s="10" t="s">
        <v>164</v>
      </c>
      <c r="BT16" s="10" t="s">
        <v>161</v>
      </c>
      <c r="BU16" s="10" t="s">
        <v>164</v>
      </c>
      <c r="BV16" s="10" t="s">
        <v>164</v>
      </c>
      <c r="BW16" s="10" t="s">
        <v>164</v>
      </c>
      <c r="BX16" s="10" t="s">
        <v>164</v>
      </c>
      <c r="BY16" s="10" t="s">
        <v>164</v>
      </c>
      <c r="BZ16" s="10" t="s">
        <v>164</v>
      </c>
      <c r="CA16" s="10" t="s">
        <v>164</v>
      </c>
      <c r="CB16" s="10" t="s">
        <v>161</v>
      </c>
      <c r="CC16" s="10" t="s">
        <v>164</v>
      </c>
      <c r="CD16" s="10" t="s">
        <v>164</v>
      </c>
      <c r="CE16" s="10" t="s">
        <v>166</v>
      </c>
      <c r="CF16" s="10" t="s">
        <v>166</v>
      </c>
      <c r="CG16" s="10" t="s">
        <v>161</v>
      </c>
      <c r="CH16" s="10" t="s">
        <v>166</v>
      </c>
      <c r="CI16" s="10" t="s">
        <v>164</v>
      </c>
      <c r="CJ16" s="10" t="s">
        <v>164</v>
      </c>
      <c r="CK16" s="10" t="s">
        <v>164</v>
      </c>
      <c r="CL16" s="10" t="s">
        <v>164</v>
      </c>
      <c r="CM16" s="10" t="s">
        <v>164</v>
      </c>
      <c r="CN16" s="10" t="s">
        <v>159</v>
      </c>
      <c r="CO16" s="10" t="s">
        <v>164</v>
      </c>
      <c r="CP16" s="10" t="s">
        <v>164</v>
      </c>
      <c r="CQ16" s="10" t="s">
        <v>161</v>
      </c>
      <c r="CR16" s="10" t="s">
        <v>159</v>
      </c>
      <c r="CS16" s="10" t="s">
        <v>161</v>
      </c>
      <c r="CT16" s="10" t="s">
        <v>164</v>
      </c>
      <c r="CU16" s="10" t="s">
        <v>161</v>
      </c>
      <c r="CV16" s="10" t="s">
        <v>159</v>
      </c>
      <c r="CW16" s="10" t="s">
        <v>161</v>
      </c>
      <c r="CX16" s="10" t="s">
        <v>161</v>
      </c>
      <c r="CY16" s="10" t="s">
        <v>161</v>
      </c>
      <c r="CZ16" s="10" t="s">
        <v>168</v>
      </c>
    </row>
    <row r="17" spans="1:104" x14ac:dyDescent="0.25">
      <c r="A17" s="2">
        <v>15</v>
      </c>
      <c r="B17" s="2" t="s">
        <v>193</v>
      </c>
      <c r="E17" s="7" t="s">
        <v>163</v>
      </c>
      <c r="F17" s="7" t="s">
        <v>163</v>
      </c>
      <c r="G17" s="7" t="s">
        <v>163</v>
      </c>
      <c r="H17" s="7" t="s">
        <v>163</v>
      </c>
      <c r="I17" s="7" t="s">
        <v>163</v>
      </c>
      <c r="J17" s="7" t="s">
        <v>163</v>
      </c>
      <c r="K17" s="7" t="s">
        <v>163</v>
      </c>
      <c r="L17" s="7" t="s">
        <v>163</v>
      </c>
      <c r="M17" s="7" t="s">
        <v>163</v>
      </c>
      <c r="N17" s="7" t="s">
        <v>163</v>
      </c>
      <c r="O17" s="7" t="s">
        <v>163</v>
      </c>
      <c r="P17" s="7" t="s">
        <v>163</v>
      </c>
      <c r="Q17" s="7" t="s">
        <v>163</v>
      </c>
      <c r="R17" s="7" t="s">
        <v>163</v>
      </c>
      <c r="S17" s="7" t="s">
        <v>163</v>
      </c>
      <c r="T17" s="7" t="s">
        <v>163</v>
      </c>
      <c r="U17" s="7" t="s">
        <v>163</v>
      </c>
      <c r="V17" s="7" t="s">
        <v>163</v>
      </c>
      <c r="W17" s="7" t="s">
        <v>163</v>
      </c>
      <c r="X17" s="7" t="s">
        <v>163</v>
      </c>
      <c r="Y17" s="7" t="s">
        <v>163</v>
      </c>
      <c r="Z17" s="7" t="s">
        <v>163</v>
      </c>
      <c r="AA17" s="7" t="s">
        <v>163</v>
      </c>
      <c r="AB17" s="7" t="s">
        <v>163</v>
      </c>
      <c r="AC17" s="7" t="s">
        <v>163</v>
      </c>
      <c r="AD17" s="7" t="s">
        <v>163</v>
      </c>
      <c r="AE17" s="7" t="s">
        <v>165</v>
      </c>
      <c r="AF17" s="7" t="s">
        <v>163</v>
      </c>
      <c r="AG17" s="7" t="s">
        <v>163</v>
      </c>
      <c r="AH17" s="7" t="s">
        <v>163</v>
      </c>
      <c r="AI17" s="7" t="s">
        <v>194</v>
      </c>
      <c r="AJ17" s="7" t="s">
        <v>163</v>
      </c>
      <c r="AK17" s="7" t="s">
        <v>163</v>
      </c>
      <c r="AL17" s="7" t="s">
        <v>163</v>
      </c>
      <c r="AM17" s="7" t="s">
        <v>163</v>
      </c>
      <c r="AN17" s="7" t="s">
        <v>163</v>
      </c>
      <c r="AO17" s="7" t="s">
        <v>163</v>
      </c>
      <c r="AP17" s="7" t="s">
        <v>163</v>
      </c>
      <c r="AQ17" s="7" t="s">
        <v>163</v>
      </c>
      <c r="AR17" s="7" t="s">
        <v>163</v>
      </c>
      <c r="AS17" s="7" t="s">
        <v>163</v>
      </c>
      <c r="AT17" s="7" t="s">
        <v>163</v>
      </c>
      <c r="AU17" s="7" t="s">
        <v>163</v>
      </c>
      <c r="AV17" s="7" t="s">
        <v>163</v>
      </c>
      <c r="AW17" s="7" t="s">
        <v>163</v>
      </c>
      <c r="AX17" s="7" t="s">
        <v>163</v>
      </c>
      <c r="AY17" s="7" t="s">
        <v>160</v>
      </c>
      <c r="AZ17" s="7" t="s">
        <v>163</v>
      </c>
      <c r="BA17" s="7" t="s">
        <v>163</v>
      </c>
      <c r="BB17" s="7" t="s">
        <v>163</v>
      </c>
      <c r="BC17" s="10" t="s">
        <v>164</v>
      </c>
      <c r="BD17" s="10" t="s">
        <v>164</v>
      </c>
      <c r="BE17" s="10" t="s">
        <v>164</v>
      </c>
      <c r="BF17" s="10" t="s">
        <v>164</v>
      </c>
      <c r="BG17" s="10" t="s">
        <v>164</v>
      </c>
      <c r="BH17" s="10" t="s">
        <v>164</v>
      </c>
      <c r="BI17" s="10" t="s">
        <v>164</v>
      </c>
      <c r="BJ17" s="10" t="s">
        <v>164</v>
      </c>
      <c r="BK17" s="10" t="s">
        <v>164</v>
      </c>
      <c r="BL17" s="10" t="s">
        <v>164</v>
      </c>
      <c r="BM17" s="10" t="s">
        <v>164</v>
      </c>
      <c r="BN17" s="10" t="s">
        <v>164</v>
      </c>
      <c r="BO17" s="10" t="s">
        <v>164</v>
      </c>
      <c r="BP17" s="10" t="s">
        <v>164</v>
      </c>
      <c r="BQ17" s="10" t="s">
        <v>164</v>
      </c>
      <c r="BR17" s="10" t="s">
        <v>164</v>
      </c>
      <c r="BS17" s="10" t="s">
        <v>164</v>
      </c>
      <c r="BT17" s="10" t="s">
        <v>164</v>
      </c>
      <c r="BU17" s="10" t="s">
        <v>164</v>
      </c>
      <c r="BV17" s="10" t="s">
        <v>164</v>
      </c>
      <c r="BW17" s="10" t="s">
        <v>164</v>
      </c>
      <c r="BX17" s="10" t="s">
        <v>164</v>
      </c>
      <c r="BY17" s="10" t="s">
        <v>164</v>
      </c>
      <c r="BZ17" s="10" t="s">
        <v>164</v>
      </c>
      <c r="CA17" s="10" t="s">
        <v>164</v>
      </c>
      <c r="CB17" s="10" t="s">
        <v>164</v>
      </c>
      <c r="CC17" s="10" t="s">
        <v>166</v>
      </c>
      <c r="CD17" s="10" t="s">
        <v>164</v>
      </c>
      <c r="CE17" s="10" t="s">
        <v>164</v>
      </c>
      <c r="CF17" s="10" t="s">
        <v>164</v>
      </c>
      <c r="CG17" s="10" t="s">
        <v>166</v>
      </c>
      <c r="CH17" s="10" t="s">
        <v>164</v>
      </c>
      <c r="CI17" s="10" t="s">
        <v>164</v>
      </c>
      <c r="CJ17" s="10" t="s">
        <v>164</v>
      </c>
      <c r="CK17" s="10" t="s">
        <v>164</v>
      </c>
      <c r="CL17" s="10" t="s">
        <v>164</v>
      </c>
      <c r="CM17" s="10" t="s">
        <v>164</v>
      </c>
      <c r="CN17" s="10" t="s">
        <v>164</v>
      </c>
      <c r="CO17" s="10" t="s">
        <v>164</v>
      </c>
      <c r="CP17" s="10" t="s">
        <v>164</v>
      </c>
      <c r="CQ17" s="10" t="s">
        <v>164</v>
      </c>
      <c r="CR17" s="10" t="s">
        <v>164</v>
      </c>
      <c r="CS17" s="10" t="s">
        <v>164</v>
      </c>
      <c r="CT17" s="10" t="s">
        <v>164</v>
      </c>
      <c r="CU17" s="10" t="s">
        <v>164</v>
      </c>
      <c r="CV17" s="10" t="s">
        <v>164</v>
      </c>
      <c r="CW17" s="10" t="s">
        <v>161</v>
      </c>
      <c r="CX17" s="10" t="s">
        <v>164</v>
      </c>
      <c r="CY17" s="10" t="s">
        <v>164</v>
      </c>
      <c r="CZ17" s="10" t="s">
        <v>164</v>
      </c>
    </row>
    <row r="18" spans="1:104" x14ac:dyDescent="0.25">
      <c r="A18" s="2">
        <v>16</v>
      </c>
      <c r="B18" s="2" t="s">
        <v>195</v>
      </c>
      <c r="E18" s="7" t="s">
        <v>160</v>
      </c>
      <c r="F18" s="7" t="s">
        <v>172</v>
      </c>
      <c r="G18" s="7" t="s">
        <v>172</v>
      </c>
      <c r="H18" s="7" t="s">
        <v>172</v>
      </c>
      <c r="I18" s="7" t="s">
        <v>172</v>
      </c>
      <c r="J18" s="7" t="s">
        <v>172</v>
      </c>
      <c r="K18" s="7" t="s">
        <v>172</v>
      </c>
      <c r="L18" s="7" t="s">
        <v>172</v>
      </c>
      <c r="M18" s="7" t="s">
        <v>167</v>
      </c>
      <c r="N18" s="7" t="s">
        <v>167</v>
      </c>
      <c r="O18" s="7" t="s">
        <v>172</v>
      </c>
      <c r="P18" s="7" t="s">
        <v>172</v>
      </c>
      <c r="Q18" s="7" t="s">
        <v>160</v>
      </c>
      <c r="R18" s="7" t="s">
        <v>160</v>
      </c>
      <c r="S18" s="7" t="s">
        <v>160</v>
      </c>
      <c r="T18" s="7" t="s">
        <v>172</v>
      </c>
      <c r="U18" s="7" t="s">
        <v>176</v>
      </c>
      <c r="V18" s="7" t="s">
        <v>172</v>
      </c>
      <c r="W18" s="7" t="s">
        <v>172</v>
      </c>
      <c r="X18" s="7" t="s">
        <v>172</v>
      </c>
      <c r="Y18" s="7" t="s">
        <v>172</v>
      </c>
      <c r="Z18" s="7" t="s">
        <v>176</v>
      </c>
      <c r="AA18" s="7" t="s">
        <v>176</v>
      </c>
      <c r="AB18" s="7" t="s">
        <v>172</v>
      </c>
      <c r="AC18" s="7" t="s">
        <v>160</v>
      </c>
      <c r="AD18" s="7" t="s">
        <v>178</v>
      </c>
      <c r="AE18" s="7" t="s">
        <v>176</v>
      </c>
      <c r="AF18" s="7" t="s">
        <v>172</v>
      </c>
      <c r="AG18" s="7" t="s">
        <v>160</v>
      </c>
      <c r="AH18" s="7" t="s">
        <v>160</v>
      </c>
      <c r="AI18" s="7" t="s">
        <v>172</v>
      </c>
      <c r="AJ18" s="7" t="s">
        <v>172</v>
      </c>
      <c r="AK18" s="7" t="s">
        <v>160</v>
      </c>
      <c r="AL18" s="7" t="s">
        <v>172</v>
      </c>
      <c r="AM18" s="7" t="s">
        <v>172</v>
      </c>
      <c r="AN18" s="7" t="s">
        <v>176</v>
      </c>
      <c r="AO18" s="7" t="s">
        <v>167</v>
      </c>
      <c r="AP18" s="7" t="s">
        <v>160</v>
      </c>
      <c r="AQ18" s="7" t="s">
        <v>172</v>
      </c>
      <c r="AR18" s="7" t="s">
        <v>172</v>
      </c>
      <c r="AS18" s="7" t="s">
        <v>160</v>
      </c>
      <c r="AT18" s="7" t="s">
        <v>169</v>
      </c>
      <c r="AU18" s="7" t="s">
        <v>172</v>
      </c>
      <c r="AV18" s="7" t="s">
        <v>172</v>
      </c>
      <c r="AW18" s="7" t="s">
        <v>196</v>
      </c>
      <c r="AX18" s="7" t="s">
        <v>169</v>
      </c>
      <c r="AY18" s="7" t="s">
        <v>167</v>
      </c>
      <c r="BC18" s="10" t="s">
        <v>161</v>
      </c>
      <c r="BD18" s="10" t="s">
        <v>168</v>
      </c>
      <c r="BE18" s="10" t="s">
        <v>168</v>
      </c>
      <c r="BF18" s="10" t="s">
        <v>168</v>
      </c>
      <c r="BG18" s="10" t="s">
        <v>168</v>
      </c>
      <c r="BH18" s="10" t="s">
        <v>168</v>
      </c>
      <c r="BI18" s="10" t="s">
        <v>168</v>
      </c>
      <c r="BJ18" s="10" t="s">
        <v>168</v>
      </c>
      <c r="BK18" s="10" t="s">
        <v>168</v>
      </c>
      <c r="BL18" s="10" t="s">
        <v>168</v>
      </c>
      <c r="BM18" s="10" t="s">
        <v>168</v>
      </c>
      <c r="BN18" s="10" t="s">
        <v>168</v>
      </c>
      <c r="BO18" s="10" t="s">
        <v>161</v>
      </c>
      <c r="BP18" s="10" t="s">
        <v>161</v>
      </c>
      <c r="BQ18" s="10" t="s">
        <v>161</v>
      </c>
      <c r="BR18" s="10" t="s">
        <v>168</v>
      </c>
      <c r="BS18" s="10" t="s">
        <v>177</v>
      </c>
      <c r="BT18" s="10" t="s">
        <v>168</v>
      </c>
      <c r="BU18" s="10" t="s">
        <v>168</v>
      </c>
      <c r="BV18" s="10" t="s">
        <v>168</v>
      </c>
      <c r="BW18" s="10" t="s">
        <v>168</v>
      </c>
      <c r="BX18" s="10" t="s">
        <v>177</v>
      </c>
      <c r="BY18" s="10" t="s">
        <v>177</v>
      </c>
      <c r="BZ18" s="10" t="s">
        <v>168</v>
      </c>
      <c r="CA18" s="10" t="s">
        <v>161</v>
      </c>
      <c r="CB18" s="10" t="s">
        <v>178</v>
      </c>
      <c r="CC18" s="10" t="s">
        <v>177</v>
      </c>
      <c r="CD18" s="10" t="s">
        <v>168</v>
      </c>
      <c r="CE18" s="10" t="s">
        <v>161</v>
      </c>
      <c r="CF18" s="10" t="s">
        <v>161</v>
      </c>
      <c r="CG18" s="10" t="s">
        <v>168</v>
      </c>
      <c r="CH18" s="10" t="s">
        <v>168</v>
      </c>
      <c r="CI18" s="10" t="s">
        <v>161</v>
      </c>
      <c r="CJ18" s="10" t="s">
        <v>168</v>
      </c>
      <c r="CK18" s="10" t="s">
        <v>168</v>
      </c>
      <c r="CL18" s="10" t="s">
        <v>177</v>
      </c>
      <c r="CM18" s="10" t="s">
        <v>168</v>
      </c>
      <c r="CN18" s="10" t="s">
        <v>161</v>
      </c>
      <c r="CO18" s="10" t="s">
        <v>168</v>
      </c>
      <c r="CP18" s="10" t="s">
        <v>168</v>
      </c>
      <c r="CQ18" s="10" t="s">
        <v>161</v>
      </c>
      <c r="CR18" s="10" t="s">
        <v>166</v>
      </c>
      <c r="CS18" s="10" t="s">
        <v>168</v>
      </c>
      <c r="CT18" s="10" t="s">
        <v>168</v>
      </c>
      <c r="CU18" s="10" t="s">
        <v>168</v>
      </c>
      <c r="CV18" s="10" t="s">
        <v>166</v>
      </c>
      <c r="CW18" s="10" t="s">
        <v>168</v>
      </c>
    </row>
    <row r="19" spans="1:104" x14ac:dyDescent="0.25">
      <c r="A19" s="2">
        <v>17</v>
      </c>
      <c r="B19" s="2" t="s">
        <v>197</v>
      </c>
      <c r="E19" s="7" t="s">
        <v>172</v>
      </c>
      <c r="F19" s="7" t="s">
        <v>160</v>
      </c>
      <c r="G19" s="7" t="s">
        <v>160</v>
      </c>
      <c r="H19" s="7" t="s">
        <v>176</v>
      </c>
      <c r="I19" s="7" t="s">
        <v>176</v>
      </c>
      <c r="J19" s="7" t="s">
        <v>198</v>
      </c>
      <c r="K19" s="7" t="s">
        <v>172</v>
      </c>
      <c r="L19" s="7" t="s">
        <v>176</v>
      </c>
      <c r="M19" s="7" t="s">
        <v>160</v>
      </c>
      <c r="N19" s="7" t="s">
        <v>176</v>
      </c>
      <c r="O19" s="7" t="s">
        <v>172</v>
      </c>
      <c r="P19" s="7" t="s">
        <v>172</v>
      </c>
      <c r="Q19" s="7" t="s">
        <v>172</v>
      </c>
      <c r="R19" s="7" t="s">
        <v>160</v>
      </c>
      <c r="S19" s="7" t="s">
        <v>160</v>
      </c>
      <c r="T19" s="7" t="s">
        <v>176</v>
      </c>
      <c r="U19" s="7" t="s">
        <v>172</v>
      </c>
      <c r="V19" s="7" t="s">
        <v>172</v>
      </c>
      <c r="W19" s="7" t="s">
        <v>160</v>
      </c>
      <c r="X19" s="7" t="s">
        <v>172</v>
      </c>
      <c r="Y19" s="7" t="s">
        <v>172</v>
      </c>
      <c r="Z19" s="7" t="s">
        <v>160</v>
      </c>
      <c r="AA19" s="7" t="s">
        <v>172</v>
      </c>
      <c r="AB19" s="7" t="s">
        <v>160</v>
      </c>
      <c r="AC19" s="7" t="s">
        <v>160</v>
      </c>
      <c r="AD19" s="7" t="s">
        <v>160</v>
      </c>
      <c r="AE19" s="7" t="s">
        <v>160</v>
      </c>
      <c r="AF19" s="7" t="s">
        <v>172</v>
      </c>
      <c r="AG19" s="7" t="s">
        <v>172</v>
      </c>
      <c r="AH19" s="7" t="s">
        <v>172</v>
      </c>
      <c r="AI19" s="7" t="s">
        <v>160</v>
      </c>
      <c r="AJ19" s="7" t="s">
        <v>160</v>
      </c>
      <c r="AK19" s="7" t="s">
        <v>172</v>
      </c>
      <c r="AL19" s="7" t="s">
        <v>172</v>
      </c>
      <c r="AM19" s="7" t="s">
        <v>160</v>
      </c>
      <c r="AN19" s="7" t="s">
        <v>178</v>
      </c>
      <c r="AO19" s="7" t="s">
        <v>160</v>
      </c>
      <c r="AP19" s="7" t="s">
        <v>199</v>
      </c>
      <c r="AQ19" s="7" t="s">
        <v>176</v>
      </c>
      <c r="AR19" s="7" t="s">
        <v>160</v>
      </c>
      <c r="AS19" s="7" t="s">
        <v>160</v>
      </c>
      <c r="AT19" s="7" t="s">
        <v>176</v>
      </c>
      <c r="AU19" s="7" t="s">
        <v>176</v>
      </c>
      <c r="AV19" s="7" t="s">
        <v>172</v>
      </c>
      <c r="AW19" s="7" t="s">
        <v>172</v>
      </c>
      <c r="AX19" s="7" t="s">
        <v>178</v>
      </c>
      <c r="AY19" s="7" t="s">
        <v>172</v>
      </c>
      <c r="AZ19" s="7" t="s">
        <v>160</v>
      </c>
      <c r="BA19" s="7" t="s">
        <v>196</v>
      </c>
      <c r="BB19" s="7" t="s">
        <v>176</v>
      </c>
      <c r="BC19" s="10" t="s">
        <v>168</v>
      </c>
      <c r="BD19" s="10" t="s">
        <v>161</v>
      </c>
      <c r="BE19" s="10" t="s">
        <v>161</v>
      </c>
      <c r="BF19" s="10" t="s">
        <v>177</v>
      </c>
      <c r="BG19" s="10" t="s">
        <v>177</v>
      </c>
      <c r="BH19" s="10" t="s">
        <v>161</v>
      </c>
      <c r="BI19" s="10" t="s">
        <v>168</v>
      </c>
      <c r="BJ19" s="10" t="s">
        <v>177</v>
      </c>
      <c r="BK19" s="10" t="s">
        <v>161</v>
      </c>
      <c r="BL19" s="10" t="s">
        <v>177</v>
      </c>
      <c r="BM19" s="10" t="s">
        <v>168</v>
      </c>
      <c r="BN19" s="10" t="s">
        <v>168</v>
      </c>
      <c r="BO19" s="10" t="s">
        <v>168</v>
      </c>
      <c r="BP19" s="10" t="s">
        <v>161</v>
      </c>
      <c r="BQ19" s="10" t="s">
        <v>161</v>
      </c>
      <c r="BR19" s="10" t="s">
        <v>177</v>
      </c>
      <c r="BS19" s="10" t="s">
        <v>168</v>
      </c>
      <c r="BT19" s="10" t="s">
        <v>168</v>
      </c>
      <c r="BU19" s="10" t="s">
        <v>161</v>
      </c>
      <c r="BV19" s="10" t="s">
        <v>168</v>
      </c>
      <c r="BW19" s="10" t="s">
        <v>168</v>
      </c>
      <c r="BX19" s="10" t="s">
        <v>161</v>
      </c>
      <c r="BY19" s="10" t="s">
        <v>168</v>
      </c>
      <c r="BZ19" s="10" t="s">
        <v>161</v>
      </c>
      <c r="CA19" s="10" t="s">
        <v>161</v>
      </c>
      <c r="CB19" s="10" t="s">
        <v>161</v>
      </c>
      <c r="CC19" s="10" t="s">
        <v>161</v>
      </c>
      <c r="CD19" s="10" t="s">
        <v>168</v>
      </c>
      <c r="CE19" s="10" t="s">
        <v>168</v>
      </c>
      <c r="CF19" s="10" t="s">
        <v>168</v>
      </c>
      <c r="CG19" s="10" t="s">
        <v>161</v>
      </c>
      <c r="CH19" s="10" t="s">
        <v>161</v>
      </c>
      <c r="CI19" s="10" t="s">
        <v>168</v>
      </c>
      <c r="CJ19" s="10" t="s">
        <v>168</v>
      </c>
      <c r="CK19" s="10" t="s">
        <v>161</v>
      </c>
      <c r="CL19" s="10" t="s">
        <v>178</v>
      </c>
      <c r="CM19" s="10" t="s">
        <v>161</v>
      </c>
      <c r="CN19" s="10" t="s">
        <v>161</v>
      </c>
      <c r="CO19" s="10" t="s">
        <v>177</v>
      </c>
      <c r="CP19" s="10" t="s">
        <v>161</v>
      </c>
      <c r="CQ19" s="10" t="s">
        <v>161</v>
      </c>
      <c r="CR19" s="10" t="s">
        <v>177</v>
      </c>
      <c r="CS19" s="10" t="s">
        <v>177</v>
      </c>
      <c r="CT19" s="10" t="s">
        <v>168</v>
      </c>
      <c r="CU19" s="10" t="s">
        <v>168</v>
      </c>
      <c r="CV19" s="10" t="s">
        <v>178</v>
      </c>
      <c r="CW19" s="10" t="s">
        <v>168</v>
      </c>
      <c r="CX19" s="10" t="s">
        <v>161</v>
      </c>
      <c r="CY19" s="10" t="s">
        <v>168</v>
      </c>
      <c r="CZ19" s="10" t="s">
        <v>177</v>
      </c>
    </row>
    <row r="20" spans="1:104" x14ac:dyDescent="0.25">
      <c r="A20" s="2">
        <v>18</v>
      </c>
      <c r="B20" s="2" t="s">
        <v>200</v>
      </c>
      <c r="E20" s="7" t="s">
        <v>176</v>
      </c>
      <c r="F20" s="7" t="s">
        <v>172</v>
      </c>
      <c r="G20" s="7" t="s">
        <v>172</v>
      </c>
      <c r="H20" s="7" t="s">
        <v>184</v>
      </c>
      <c r="I20" s="7" t="s">
        <v>172</v>
      </c>
      <c r="J20" s="7" t="s">
        <v>176</v>
      </c>
      <c r="K20" s="7" t="s">
        <v>176</v>
      </c>
      <c r="L20" s="7" t="s">
        <v>160</v>
      </c>
      <c r="M20" s="7" t="s">
        <v>160</v>
      </c>
      <c r="N20" s="7" t="s">
        <v>176</v>
      </c>
      <c r="O20" s="7" t="s">
        <v>176</v>
      </c>
      <c r="P20" s="7" t="s">
        <v>176</v>
      </c>
      <c r="Q20" s="7" t="s">
        <v>163</v>
      </c>
      <c r="R20" s="7" t="s">
        <v>163</v>
      </c>
      <c r="S20" s="7" t="s">
        <v>172</v>
      </c>
      <c r="T20" s="7" t="s">
        <v>163</v>
      </c>
      <c r="U20" s="7" t="s">
        <v>176</v>
      </c>
      <c r="V20" s="7" t="s">
        <v>176</v>
      </c>
      <c r="W20" s="7" t="s">
        <v>176</v>
      </c>
      <c r="X20" s="7" t="s">
        <v>163</v>
      </c>
      <c r="Y20" s="7" t="s">
        <v>176</v>
      </c>
      <c r="Z20" s="7" t="s">
        <v>163</v>
      </c>
      <c r="AA20" s="7" t="s">
        <v>176</v>
      </c>
      <c r="AB20" s="7" t="s">
        <v>163</v>
      </c>
      <c r="AC20" s="7" t="s">
        <v>163</v>
      </c>
      <c r="AD20" s="7" t="s">
        <v>176</v>
      </c>
      <c r="AE20" s="7" t="s">
        <v>176</v>
      </c>
      <c r="AF20" s="7" t="s">
        <v>163</v>
      </c>
      <c r="AG20" s="7" t="s">
        <v>172</v>
      </c>
      <c r="AH20" s="7" t="s">
        <v>172</v>
      </c>
      <c r="AI20" s="7" t="s">
        <v>172</v>
      </c>
      <c r="AJ20" s="7" t="s">
        <v>172</v>
      </c>
      <c r="AK20" s="7" t="s">
        <v>172</v>
      </c>
      <c r="AL20" s="7" t="s">
        <v>172</v>
      </c>
      <c r="AM20" s="7" t="s">
        <v>163</v>
      </c>
      <c r="AN20" s="7" t="s">
        <v>163</v>
      </c>
      <c r="AO20" s="7" t="s">
        <v>176</v>
      </c>
      <c r="AP20" s="7" t="s">
        <v>163</v>
      </c>
      <c r="AQ20" s="7" t="s">
        <v>172</v>
      </c>
      <c r="AR20" s="7" t="s">
        <v>176</v>
      </c>
      <c r="AS20" s="7" t="s">
        <v>160</v>
      </c>
      <c r="AT20" s="7" t="s">
        <v>172</v>
      </c>
      <c r="AU20" s="7" t="s">
        <v>176</v>
      </c>
      <c r="AV20" s="7" t="s">
        <v>163</v>
      </c>
      <c r="AW20" s="7" t="s">
        <v>163</v>
      </c>
      <c r="AX20" s="7" t="s">
        <v>172</v>
      </c>
      <c r="AY20" s="7" t="s">
        <v>160</v>
      </c>
      <c r="AZ20" s="7" t="s">
        <v>172</v>
      </c>
      <c r="BA20" s="7" t="s">
        <v>160</v>
      </c>
      <c r="BB20" s="7" t="s">
        <v>163</v>
      </c>
      <c r="BC20" s="10" t="s">
        <v>177</v>
      </c>
      <c r="BD20" s="10" t="s">
        <v>168</v>
      </c>
      <c r="BE20" s="10" t="s">
        <v>168</v>
      </c>
      <c r="BF20" s="10" t="s">
        <v>164</v>
      </c>
      <c r="BG20" s="10" t="s">
        <v>168</v>
      </c>
      <c r="BH20" s="10" t="s">
        <v>177</v>
      </c>
      <c r="BI20" s="10" t="s">
        <v>177</v>
      </c>
      <c r="BJ20" s="10" t="s">
        <v>161</v>
      </c>
      <c r="BK20" s="10" t="s">
        <v>161</v>
      </c>
      <c r="BL20" s="10" t="s">
        <v>177</v>
      </c>
      <c r="BM20" s="10" t="s">
        <v>177</v>
      </c>
      <c r="BN20" s="10" t="s">
        <v>177</v>
      </c>
      <c r="BO20" s="10" t="s">
        <v>164</v>
      </c>
      <c r="BP20" s="10" t="s">
        <v>164</v>
      </c>
      <c r="BQ20" s="10" t="s">
        <v>168</v>
      </c>
      <c r="BR20" s="10" t="s">
        <v>164</v>
      </c>
      <c r="BS20" s="10" t="s">
        <v>177</v>
      </c>
      <c r="BT20" s="10" t="s">
        <v>177</v>
      </c>
      <c r="BU20" s="10" t="s">
        <v>177</v>
      </c>
      <c r="BV20" s="10" t="s">
        <v>164</v>
      </c>
      <c r="BW20" s="10" t="s">
        <v>177</v>
      </c>
      <c r="BX20" s="10" t="s">
        <v>164</v>
      </c>
      <c r="BY20" s="10" t="s">
        <v>177</v>
      </c>
      <c r="BZ20" s="10" t="s">
        <v>164</v>
      </c>
      <c r="CA20" s="10" t="s">
        <v>164</v>
      </c>
      <c r="CB20" s="10" t="s">
        <v>177</v>
      </c>
      <c r="CC20" s="10" t="s">
        <v>177</v>
      </c>
      <c r="CD20" s="10" t="s">
        <v>164</v>
      </c>
      <c r="CE20" s="10" t="s">
        <v>168</v>
      </c>
      <c r="CF20" s="10" t="s">
        <v>168</v>
      </c>
      <c r="CG20" s="10" t="s">
        <v>168</v>
      </c>
      <c r="CH20" s="10" t="s">
        <v>168</v>
      </c>
      <c r="CI20" s="10" t="s">
        <v>168</v>
      </c>
      <c r="CJ20" s="10" t="s">
        <v>168</v>
      </c>
      <c r="CK20" s="10" t="s">
        <v>164</v>
      </c>
      <c r="CL20" s="10" t="s">
        <v>164</v>
      </c>
      <c r="CM20" s="10" t="s">
        <v>177</v>
      </c>
      <c r="CN20" s="10" t="s">
        <v>164</v>
      </c>
      <c r="CO20" s="10" t="s">
        <v>168</v>
      </c>
      <c r="CP20" s="10" t="s">
        <v>177</v>
      </c>
      <c r="CQ20" s="10" t="s">
        <v>161</v>
      </c>
      <c r="CR20" s="10" t="s">
        <v>168</v>
      </c>
      <c r="CS20" s="10" t="s">
        <v>177</v>
      </c>
      <c r="CT20" s="10" t="s">
        <v>164</v>
      </c>
      <c r="CU20" s="10" t="s">
        <v>164</v>
      </c>
      <c r="CV20" s="10" t="s">
        <v>168</v>
      </c>
      <c r="CW20" s="10" t="s">
        <v>161</v>
      </c>
      <c r="CX20" s="10" t="s">
        <v>168</v>
      </c>
      <c r="CY20" s="10" t="s">
        <v>161</v>
      </c>
      <c r="CZ20" s="10" t="s">
        <v>164</v>
      </c>
    </row>
    <row r="21" spans="1:104" x14ac:dyDescent="0.25">
      <c r="A21" s="2">
        <v>19</v>
      </c>
      <c r="B21" s="2" t="s">
        <v>201</v>
      </c>
      <c r="E21" s="7" t="s">
        <v>163</v>
      </c>
      <c r="F21" s="7" t="s">
        <v>169</v>
      </c>
      <c r="G21" s="7" t="s">
        <v>176</v>
      </c>
      <c r="H21" s="7" t="s">
        <v>160</v>
      </c>
      <c r="I21" s="7" t="s">
        <v>196</v>
      </c>
      <c r="J21" s="7" t="s">
        <v>176</v>
      </c>
      <c r="K21" s="7" t="s">
        <v>196</v>
      </c>
      <c r="L21" s="7" t="s">
        <v>172</v>
      </c>
      <c r="M21" s="7" t="s">
        <v>167</v>
      </c>
      <c r="N21" s="7" t="s">
        <v>160</v>
      </c>
      <c r="O21" s="7" t="s">
        <v>160</v>
      </c>
      <c r="P21" s="7" t="s">
        <v>163</v>
      </c>
      <c r="Q21" s="7" t="s">
        <v>175</v>
      </c>
      <c r="R21" s="7" t="s">
        <v>176</v>
      </c>
      <c r="S21" s="7" t="s">
        <v>163</v>
      </c>
      <c r="T21" s="7" t="s">
        <v>163</v>
      </c>
      <c r="U21" s="7" t="s">
        <v>176</v>
      </c>
      <c r="V21" s="7" t="s">
        <v>163</v>
      </c>
      <c r="W21" s="7" t="s">
        <v>163</v>
      </c>
      <c r="X21" s="7" t="s">
        <v>163</v>
      </c>
      <c r="Y21" s="7" t="s">
        <v>163</v>
      </c>
      <c r="Z21" s="7" t="s">
        <v>176</v>
      </c>
      <c r="AA21" s="7" t="s">
        <v>163</v>
      </c>
      <c r="AB21" s="7" t="s">
        <v>163</v>
      </c>
      <c r="AC21" s="7" t="s">
        <v>163</v>
      </c>
      <c r="AD21" s="7" t="s">
        <v>163</v>
      </c>
      <c r="AE21" s="7" t="s">
        <v>163</v>
      </c>
      <c r="AF21" s="7" t="s">
        <v>163</v>
      </c>
      <c r="AG21" s="7" t="s">
        <v>163</v>
      </c>
      <c r="AH21" s="7" t="s">
        <v>176</v>
      </c>
      <c r="AI21" s="7" t="s">
        <v>163</v>
      </c>
      <c r="AJ21" s="7" t="s">
        <v>163</v>
      </c>
      <c r="AK21" s="7" t="s">
        <v>176</v>
      </c>
      <c r="AL21" s="7" t="s">
        <v>163</v>
      </c>
      <c r="AM21" s="7" t="s">
        <v>176</v>
      </c>
      <c r="AN21" s="7" t="s">
        <v>176</v>
      </c>
      <c r="AO21" s="7" t="s">
        <v>176</v>
      </c>
      <c r="AP21" s="7" t="s">
        <v>176</v>
      </c>
      <c r="AQ21" s="7" t="s">
        <v>160</v>
      </c>
      <c r="AR21" s="7" t="s">
        <v>163</v>
      </c>
      <c r="AS21" s="7" t="s">
        <v>163</v>
      </c>
      <c r="AT21" s="7" t="s">
        <v>163</v>
      </c>
      <c r="AU21" s="7" t="s">
        <v>176</v>
      </c>
      <c r="AV21" s="7" t="s">
        <v>176</v>
      </c>
      <c r="AW21" s="7" t="s">
        <v>163</v>
      </c>
      <c r="AX21" s="7" t="s">
        <v>163</v>
      </c>
      <c r="AY21" s="7" t="s">
        <v>163</v>
      </c>
      <c r="AZ21" s="7" t="s">
        <v>176</v>
      </c>
      <c r="BA21" s="7" t="s">
        <v>176</v>
      </c>
      <c r="BB21" s="7" t="s">
        <v>176</v>
      </c>
      <c r="BC21" s="10" t="s">
        <v>164</v>
      </c>
      <c r="BD21" s="10" t="s">
        <v>166</v>
      </c>
      <c r="BE21" s="10" t="s">
        <v>177</v>
      </c>
      <c r="BF21" s="10" t="s">
        <v>161</v>
      </c>
      <c r="BG21" s="10" t="s">
        <v>168</v>
      </c>
      <c r="BH21" s="10" t="s">
        <v>177</v>
      </c>
      <c r="BI21" s="10" t="s">
        <v>168</v>
      </c>
      <c r="BJ21" s="10" t="s">
        <v>168</v>
      </c>
      <c r="BK21" s="10" t="s">
        <v>168</v>
      </c>
      <c r="BL21" s="10" t="s">
        <v>161</v>
      </c>
      <c r="BM21" s="10" t="s">
        <v>161</v>
      </c>
      <c r="BN21" s="10" t="s">
        <v>164</v>
      </c>
      <c r="BO21" s="10" t="s">
        <v>164</v>
      </c>
      <c r="BP21" s="10" t="s">
        <v>177</v>
      </c>
      <c r="BQ21" s="10" t="s">
        <v>164</v>
      </c>
      <c r="BR21" s="10" t="s">
        <v>164</v>
      </c>
      <c r="BS21" s="10" t="s">
        <v>177</v>
      </c>
      <c r="BT21" s="10" t="s">
        <v>164</v>
      </c>
      <c r="BU21" s="10" t="s">
        <v>164</v>
      </c>
      <c r="BV21" s="10" t="s">
        <v>164</v>
      </c>
      <c r="BW21" s="10" t="s">
        <v>164</v>
      </c>
      <c r="BX21" s="10" t="s">
        <v>177</v>
      </c>
      <c r="BY21" s="10" t="s">
        <v>164</v>
      </c>
      <c r="BZ21" s="10" t="s">
        <v>164</v>
      </c>
      <c r="CA21" s="10" t="s">
        <v>164</v>
      </c>
      <c r="CB21" s="10" t="s">
        <v>164</v>
      </c>
      <c r="CC21" s="10" t="s">
        <v>164</v>
      </c>
      <c r="CD21" s="10" t="s">
        <v>164</v>
      </c>
      <c r="CE21" s="10" t="s">
        <v>164</v>
      </c>
      <c r="CF21" s="10" t="s">
        <v>177</v>
      </c>
      <c r="CG21" s="10" t="s">
        <v>164</v>
      </c>
      <c r="CH21" s="10" t="s">
        <v>164</v>
      </c>
      <c r="CI21" s="10" t="s">
        <v>177</v>
      </c>
      <c r="CJ21" s="10" t="s">
        <v>164</v>
      </c>
      <c r="CK21" s="10" t="s">
        <v>177</v>
      </c>
      <c r="CL21" s="10" t="s">
        <v>177</v>
      </c>
      <c r="CM21" s="10" t="s">
        <v>177</v>
      </c>
      <c r="CN21" s="10" t="s">
        <v>177</v>
      </c>
      <c r="CO21" s="10" t="s">
        <v>161</v>
      </c>
      <c r="CP21" s="10" t="s">
        <v>164</v>
      </c>
      <c r="CQ21" s="10" t="s">
        <v>164</v>
      </c>
      <c r="CR21" s="10" t="s">
        <v>164</v>
      </c>
      <c r="CS21" s="10" t="s">
        <v>177</v>
      </c>
      <c r="CT21" s="10" t="s">
        <v>177</v>
      </c>
      <c r="CU21" s="10" t="s">
        <v>164</v>
      </c>
      <c r="CV21" s="10" t="s">
        <v>164</v>
      </c>
      <c r="CW21" s="10" t="s">
        <v>164</v>
      </c>
      <c r="CX21" s="10" t="s">
        <v>177</v>
      </c>
      <c r="CY21" s="10" t="s">
        <v>177</v>
      </c>
      <c r="CZ21" s="10" t="s">
        <v>177</v>
      </c>
    </row>
    <row r="22" spans="1:104" x14ac:dyDescent="0.25">
      <c r="A22" s="2">
        <v>20</v>
      </c>
      <c r="B22" s="2" t="s">
        <v>202</v>
      </c>
      <c r="E22" s="7" t="s">
        <v>160</v>
      </c>
      <c r="F22" s="7" t="s">
        <v>172</v>
      </c>
      <c r="G22" s="7" t="s">
        <v>176</v>
      </c>
      <c r="H22" s="7" t="s">
        <v>176</v>
      </c>
      <c r="I22" s="7" t="s">
        <v>160</v>
      </c>
      <c r="J22" s="7" t="s">
        <v>198</v>
      </c>
      <c r="K22" s="7" t="s">
        <v>160</v>
      </c>
      <c r="L22" s="7" t="s">
        <v>170</v>
      </c>
      <c r="M22" s="7" t="s">
        <v>176</v>
      </c>
      <c r="N22" s="7" t="s">
        <v>160</v>
      </c>
      <c r="O22" s="7" t="s">
        <v>169</v>
      </c>
      <c r="P22" s="7" t="s">
        <v>160</v>
      </c>
      <c r="Q22" s="7" t="s">
        <v>160</v>
      </c>
      <c r="R22" s="7" t="s">
        <v>160</v>
      </c>
      <c r="S22" s="7" t="s">
        <v>160</v>
      </c>
      <c r="T22" s="7" t="s">
        <v>196</v>
      </c>
      <c r="U22" s="7" t="s">
        <v>196</v>
      </c>
      <c r="V22" s="7" t="s">
        <v>160</v>
      </c>
      <c r="W22" s="7" t="s">
        <v>160</v>
      </c>
      <c r="X22" s="7" t="s">
        <v>160</v>
      </c>
      <c r="Y22" s="7" t="s">
        <v>176</v>
      </c>
      <c r="Z22" s="7" t="s">
        <v>160</v>
      </c>
      <c r="AA22" s="7" t="s">
        <v>160</v>
      </c>
      <c r="AB22" s="7" t="s">
        <v>176</v>
      </c>
      <c r="AC22" s="7" t="s">
        <v>160</v>
      </c>
      <c r="AD22" s="7" t="s">
        <v>176</v>
      </c>
      <c r="AE22" s="7" t="s">
        <v>176</v>
      </c>
      <c r="AF22" s="7" t="s">
        <v>160</v>
      </c>
      <c r="AG22" s="7" t="s">
        <v>203</v>
      </c>
      <c r="AH22" s="7" t="s">
        <v>160</v>
      </c>
      <c r="AI22" s="7" t="s">
        <v>176</v>
      </c>
      <c r="AJ22" s="7" t="s">
        <v>160</v>
      </c>
      <c r="AK22" s="7" t="s">
        <v>160</v>
      </c>
      <c r="AL22" s="7" t="s">
        <v>176</v>
      </c>
      <c r="AM22" s="7" t="s">
        <v>160</v>
      </c>
      <c r="AN22" s="7" t="s">
        <v>196</v>
      </c>
      <c r="AO22" s="7" t="s">
        <v>203</v>
      </c>
      <c r="AP22" s="7" t="s">
        <v>160</v>
      </c>
      <c r="AQ22" s="7" t="s">
        <v>203</v>
      </c>
      <c r="AR22" s="7" t="s">
        <v>160</v>
      </c>
      <c r="AS22" s="7" t="s">
        <v>160</v>
      </c>
      <c r="AT22" s="7" t="s">
        <v>160</v>
      </c>
      <c r="AU22" s="7" t="s">
        <v>160</v>
      </c>
      <c r="AV22" s="7" t="s">
        <v>160</v>
      </c>
      <c r="AW22" s="7" t="s">
        <v>160</v>
      </c>
      <c r="AX22" s="7" t="s">
        <v>160</v>
      </c>
      <c r="AY22" s="7" t="s">
        <v>160</v>
      </c>
      <c r="AZ22" s="7" t="s">
        <v>203</v>
      </c>
      <c r="BA22" s="7" t="s">
        <v>160</v>
      </c>
      <c r="BB22" s="7" t="s">
        <v>160</v>
      </c>
      <c r="BC22" s="10" t="s">
        <v>161</v>
      </c>
      <c r="BD22" s="10" t="s">
        <v>168</v>
      </c>
      <c r="BE22" s="10" t="s">
        <v>177</v>
      </c>
      <c r="BF22" s="10" t="s">
        <v>177</v>
      </c>
      <c r="BG22" s="10" t="s">
        <v>161</v>
      </c>
      <c r="BH22" s="10" t="s">
        <v>161</v>
      </c>
      <c r="BI22" s="10" t="s">
        <v>161</v>
      </c>
      <c r="BJ22" s="10" t="s">
        <v>161</v>
      </c>
      <c r="BK22" s="10" t="s">
        <v>177</v>
      </c>
      <c r="BL22" s="10" t="s">
        <v>161</v>
      </c>
      <c r="BM22" s="10" t="s">
        <v>166</v>
      </c>
      <c r="BN22" s="10" t="s">
        <v>161</v>
      </c>
      <c r="BO22" s="10" t="s">
        <v>161</v>
      </c>
      <c r="BP22" s="10" t="s">
        <v>161</v>
      </c>
      <c r="BQ22" s="10" t="s">
        <v>161</v>
      </c>
      <c r="BR22" s="10" t="s">
        <v>168</v>
      </c>
      <c r="BS22" s="10" t="s">
        <v>168</v>
      </c>
      <c r="BT22" s="10" t="s">
        <v>161</v>
      </c>
      <c r="BU22" s="10" t="s">
        <v>161</v>
      </c>
      <c r="BV22" s="10" t="s">
        <v>161</v>
      </c>
      <c r="BW22" s="10" t="s">
        <v>177</v>
      </c>
      <c r="BX22" s="10" t="s">
        <v>161</v>
      </c>
      <c r="BY22" s="10" t="s">
        <v>161</v>
      </c>
      <c r="BZ22" s="10" t="s">
        <v>177</v>
      </c>
      <c r="CA22" s="10" t="s">
        <v>161</v>
      </c>
      <c r="CB22" s="10" t="s">
        <v>177</v>
      </c>
      <c r="CC22" s="10" t="s">
        <v>177</v>
      </c>
      <c r="CD22" s="10" t="s">
        <v>161</v>
      </c>
      <c r="CE22" s="10" t="s">
        <v>166</v>
      </c>
      <c r="CF22" s="10" t="s">
        <v>161</v>
      </c>
      <c r="CG22" s="10" t="s">
        <v>177</v>
      </c>
      <c r="CH22" s="10" t="s">
        <v>161</v>
      </c>
      <c r="CI22" s="10" t="s">
        <v>161</v>
      </c>
      <c r="CJ22" s="10" t="s">
        <v>177</v>
      </c>
      <c r="CK22" s="10" t="s">
        <v>161</v>
      </c>
      <c r="CL22" s="10" t="s">
        <v>168</v>
      </c>
      <c r="CM22" s="10" t="s">
        <v>166</v>
      </c>
      <c r="CN22" s="10" t="s">
        <v>161</v>
      </c>
      <c r="CO22" s="10" t="s">
        <v>166</v>
      </c>
      <c r="CP22" s="10" t="s">
        <v>161</v>
      </c>
      <c r="CQ22" s="10" t="s">
        <v>161</v>
      </c>
      <c r="CR22" s="10" t="s">
        <v>161</v>
      </c>
      <c r="CS22" s="10" t="s">
        <v>161</v>
      </c>
      <c r="CT22" s="10" t="s">
        <v>161</v>
      </c>
      <c r="CU22" s="10" t="s">
        <v>161</v>
      </c>
      <c r="CV22" s="10" t="s">
        <v>161</v>
      </c>
      <c r="CW22" s="10" t="s">
        <v>161</v>
      </c>
      <c r="CX22" s="10" t="s">
        <v>166</v>
      </c>
      <c r="CY22" s="10" t="s">
        <v>161</v>
      </c>
      <c r="CZ22" s="10" t="s">
        <v>161</v>
      </c>
    </row>
    <row r="23" spans="1:104" x14ac:dyDescent="0.25">
      <c r="A23" s="2">
        <v>21</v>
      </c>
      <c r="B23" s="2" t="s">
        <v>204</v>
      </c>
      <c r="E23" s="7" t="s">
        <v>160</v>
      </c>
      <c r="F23" s="7" t="s">
        <v>172</v>
      </c>
      <c r="G23" s="7" t="s">
        <v>176</v>
      </c>
      <c r="H23" s="7" t="s">
        <v>176</v>
      </c>
      <c r="I23" s="7" t="s">
        <v>160</v>
      </c>
      <c r="J23" s="7" t="s">
        <v>203</v>
      </c>
      <c r="K23" s="7" t="s">
        <v>172</v>
      </c>
      <c r="L23" s="7" t="s">
        <v>176</v>
      </c>
      <c r="M23" s="7" t="s">
        <v>176</v>
      </c>
      <c r="N23" s="7" t="s">
        <v>160</v>
      </c>
      <c r="O23" s="7" t="s">
        <v>160</v>
      </c>
      <c r="P23" s="7" t="s">
        <v>176</v>
      </c>
      <c r="Q23" s="7" t="s">
        <v>176</v>
      </c>
      <c r="R23" s="7" t="s">
        <v>176</v>
      </c>
      <c r="S23" s="7" t="s">
        <v>160</v>
      </c>
      <c r="T23" s="7" t="s">
        <v>160</v>
      </c>
      <c r="U23" s="7" t="s">
        <v>176</v>
      </c>
      <c r="V23" s="7" t="s">
        <v>176</v>
      </c>
      <c r="W23" s="7" t="s">
        <v>160</v>
      </c>
      <c r="X23" s="7" t="s">
        <v>176</v>
      </c>
      <c r="Y23" s="7" t="s">
        <v>176</v>
      </c>
      <c r="Z23" s="7" t="s">
        <v>176</v>
      </c>
      <c r="AA23" s="7" t="s">
        <v>174</v>
      </c>
      <c r="AB23" s="7" t="s">
        <v>160</v>
      </c>
      <c r="AC23" s="7" t="s">
        <v>176</v>
      </c>
      <c r="AD23" s="7" t="s">
        <v>160</v>
      </c>
      <c r="AE23" s="7" t="s">
        <v>160</v>
      </c>
      <c r="AF23" s="7" t="s">
        <v>160</v>
      </c>
      <c r="AG23" s="7" t="s">
        <v>176</v>
      </c>
      <c r="AH23" s="7" t="s">
        <v>203</v>
      </c>
      <c r="AI23" s="7" t="s">
        <v>160</v>
      </c>
      <c r="AJ23" s="7" t="s">
        <v>176</v>
      </c>
      <c r="AK23" s="7" t="s">
        <v>160</v>
      </c>
      <c r="AL23" s="7" t="s">
        <v>176</v>
      </c>
      <c r="AM23" s="7" t="s">
        <v>160</v>
      </c>
      <c r="AN23" s="7" t="s">
        <v>160</v>
      </c>
      <c r="AO23" s="7" t="s">
        <v>176</v>
      </c>
      <c r="AP23" s="7" t="s">
        <v>176</v>
      </c>
      <c r="AQ23" s="7" t="s">
        <v>176</v>
      </c>
      <c r="AR23" s="7" t="s">
        <v>176</v>
      </c>
      <c r="AS23" s="7" t="s">
        <v>203</v>
      </c>
      <c r="AT23" s="7" t="s">
        <v>172</v>
      </c>
      <c r="AU23" s="7" t="s">
        <v>160</v>
      </c>
      <c r="AV23" s="7" t="s">
        <v>160</v>
      </c>
      <c r="AW23" s="7" t="s">
        <v>176</v>
      </c>
      <c r="AX23" s="7" t="s">
        <v>172</v>
      </c>
      <c r="AY23" s="7" t="s">
        <v>172</v>
      </c>
      <c r="AZ23" s="7" t="s">
        <v>160</v>
      </c>
      <c r="BA23" s="7" t="s">
        <v>160</v>
      </c>
      <c r="BB23" s="7" t="s">
        <v>203</v>
      </c>
      <c r="BC23" s="10" t="s">
        <v>161</v>
      </c>
      <c r="BD23" s="10" t="s">
        <v>168</v>
      </c>
      <c r="BE23" s="10" t="s">
        <v>177</v>
      </c>
      <c r="BF23" s="10" t="s">
        <v>177</v>
      </c>
      <c r="BG23" s="10" t="s">
        <v>161</v>
      </c>
      <c r="BH23" s="10" t="s">
        <v>166</v>
      </c>
      <c r="BI23" s="10" t="s">
        <v>168</v>
      </c>
      <c r="BJ23" s="10" t="s">
        <v>177</v>
      </c>
      <c r="BK23" s="10" t="s">
        <v>177</v>
      </c>
      <c r="BL23" s="10" t="s">
        <v>161</v>
      </c>
      <c r="BM23" s="10" t="s">
        <v>161</v>
      </c>
      <c r="BN23" s="10" t="s">
        <v>177</v>
      </c>
      <c r="BO23" s="10" t="s">
        <v>177</v>
      </c>
      <c r="BP23" s="10" t="s">
        <v>177</v>
      </c>
      <c r="BQ23" s="10" t="s">
        <v>161</v>
      </c>
      <c r="BR23" s="10" t="s">
        <v>161</v>
      </c>
      <c r="BS23" s="10" t="s">
        <v>177</v>
      </c>
      <c r="BT23" s="10" t="s">
        <v>177</v>
      </c>
      <c r="BU23" s="10" t="s">
        <v>161</v>
      </c>
      <c r="BV23" s="10" t="s">
        <v>177</v>
      </c>
      <c r="BW23" s="10" t="s">
        <v>177</v>
      </c>
      <c r="BX23" s="10" t="s">
        <v>177</v>
      </c>
      <c r="BY23" s="10" t="s">
        <v>164</v>
      </c>
      <c r="BZ23" s="10" t="s">
        <v>161</v>
      </c>
      <c r="CA23" s="10" t="s">
        <v>177</v>
      </c>
      <c r="CB23" s="10" t="s">
        <v>161</v>
      </c>
      <c r="CC23" s="10" t="s">
        <v>161</v>
      </c>
      <c r="CD23" s="10" t="s">
        <v>161</v>
      </c>
      <c r="CE23" s="10" t="s">
        <v>177</v>
      </c>
      <c r="CF23" s="10" t="s">
        <v>166</v>
      </c>
      <c r="CG23" s="10" t="s">
        <v>161</v>
      </c>
      <c r="CH23" s="10" t="s">
        <v>177</v>
      </c>
      <c r="CI23" s="10" t="s">
        <v>161</v>
      </c>
      <c r="CJ23" s="10" t="s">
        <v>177</v>
      </c>
      <c r="CK23" s="10" t="s">
        <v>161</v>
      </c>
      <c r="CL23" s="10" t="s">
        <v>161</v>
      </c>
      <c r="CM23" s="10" t="s">
        <v>177</v>
      </c>
      <c r="CN23" s="10" t="s">
        <v>177</v>
      </c>
      <c r="CO23" s="10" t="s">
        <v>177</v>
      </c>
      <c r="CP23" s="10" t="s">
        <v>177</v>
      </c>
      <c r="CQ23" s="10" t="s">
        <v>166</v>
      </c>
      <c r="CR23" s="10" t="s">
        <v>168</v>
      </c>
      <c r="CS23" s="10" t="s">
        <v>161</v>
      </c>
      <c r="CT23" s="10" t="s">
        <v>161</v>
      </c>
      <c r="CU23" s="10" t="s">
        <v>177</v>
      </c>
      <c r="CV23" s="10" t="s">
        <v>168</v>
      </c>
      <c r="CW23" s="10" t="s">
        <v>168</v>
      </c>
      <c r="CX23" s="10" t="s">
        <v>161</v>
      </c>
      <c r="CY23" s="10" t="s">
        <v>161</v>
      </c>
      <c r="CZ23" s="10" t="s">
        <v>166</v>
      </c>
    </row>
    <row r="24" spans="1:104" x14ac:dyDescent="0.25">
      <c r="A24" s="2">
        <v>22</v>
      </c>
      <c r="B24" s="2" t="s">
        <v>205</v>
      </c>
      <c r="E24" s="7" t="s">
        <v>160</v>
      </c>
      <c r="F24" s="7" t="s">
        <v>172</v>
      </c>
      <c r="G24" s="7" t="s">
        <v>194</v>
      </c>
      <c r="H24" s="7" t="s">
        <v>160</v>
      </c>
      <c r="I24" s="7" t="s">
        <v>196</v>
      </c>
      <c r="J24" s="7" t="s">
        <v>194</v>
      </c>
      <c r="K24" s="7" t="s">
        <v>194</v>
      </c>
      <c r="L24" s="7" t="s">
        <v>172</v>
      </c>
      <c r="M24" s="7" t="s">
        <v>162</v>
      </c>
      <c r="N24" s="7" t="s">
        <v>162</v>
      </c>
      <c r="O24" s="7" t="s">
        <v>203</v>
      </c>
      <c r="P24" s="7" t="s">
        <v>172</v>
      </c>
      <c r="Q24" s="7" t="s">
        <v>160</v>
      </c>
      <c r="R24" s="7" t="s">
        <v>196</v>
      </c>
      <c r="S24" s="7" t="s">
        <v>162</v>
      </c>
      <c r="T24" s="7" t="s">
        <v>196</v>
      </c>
      <c r="U24" s="7" t="s">
        <v>172</v>
      </c>
      <c r="V24" s="7" t="s">
        <v>172</v>
      </c>
      <c r="W24" s="7" t="s">
        <v>160</v>
      </c>
      <c r="X24" s="7" t="s">
        <v>172</v>
      </c>
      <c r="Y24" s="7" t="s">
        <v>172</v>
      </c>
      <c r="Z24" s="7" t="s">
        <v>172</v>
      </c>
      <c r="AA24" s="7" t="s">
        <v>172</v>
      </c>
      <c r="AB24" s="7" t="s">
        <v>172</v>
      </c>
      <c r="AC24" s="7" t="s">
        <v>172</v>
      </c>
      <c r="AD24" s="7" t="s">
        <v>160</v>
      </c>
      <c r="AE24" s="7" t="s">
        <v>172</v>
      </c>
      <c r="AF24" s="7" t="s">
        <v>160</v>
      </c>
      <c r="AG24" s="7" t="s">
        <v>203</v>
      </c>
      <c r="AH24" s="7" t="s">
        <v>160</v>
      </c>
      <c r="AI24" s="7" t="s">
        <v>172</v>
      </c>
      <c r="AJ24" s="7" t="s">
        <v>172</v>
      </c>
      <c r="AK24" s="7" t="s">
        <v>194</v>
      </c>
      <c r="AL24" s="7" t="s">
        <v>172</v>
      </c>
      <c r="AM24" s="7" t="s">
        <v>196</v>
      </c>
      <c r="AN24" s="7" t="s">
        <v>172</v>
      </c>
      <c r="AO24" s="7" t="s">
        <v>203</v>
      </c>
      <c r="AP24" s="7" t="s">
        <v>160</v>
      </c>
      <c r="AQ24" s="7" t="s">
        <v>160</v>
      </c>
      <c r="AR24" s="7" t="s">
        <v>160</v>
      </c>
      <c r="AS24" s="7" t="s">
        <v>172</v>
      </c>
      <c r="AT24" s="7" t="s">
        <v>169</v>
      </c>
      <c r="AU24" s="7" t="s">
        <v>194</v>
      </c>
      <c r="AV24" s="7" t="s">
        <v>203</v>
      </c>
      <c r="AW24" s="7" t="s">
        <v>172</v>
      </c>
      <c r="AX24" s="7" t="s">
        <v>172</v>
      </c>
      <c r="AY24" s="7" t="s">
        <v>160</v>
      </c>
      <c r="AZ24" s="7" t="s">
        <v>172</v>
      </c>
      <c r="BA24" s="7" t="s">
        <v>203</v>
      </c>
      <c r="BB24" s="7" t="s">
        <v>172</v>
      </c>
      <c r="BC24" s="10" t="s">
        <v>161</v>
      </c>
      <c r="BD24" s="10" t="s">
        <v>168</v>
      </c>
      <c r="BE24" s="10" t="s">
        <v>166</v>
      </c>
      <c r="BF24" s="10" t="s">
        <v>161</v>
      </c>
      <c r="BG24" s="10" t="s">
        <v>168</v>
      </c>
      <c r="BH24" s="10" t="s">
        <v>166</v>
      </c>
      <c r="BI24" s="10" t="s">
        <v>166</v>
      </c>
      <c r="BJ24" s="10" t="s">
        <v>168</v>
      </c>
      <c r="BK24" s="10" t="s">
        <v>161</v>
      </c>
      <c r="BL24" s="10" t="s">
        <v>161</v>
      </c>
      <c r="BM24" s="10" t="s">
        <v>166</v>
      </c>
      <c r="BN24" s="10" t="s">
        <v>168</v>
      </c>
      <c r="BO24" s="10" t="s">
        <v>161</v>
      </c>
      <c r="BP24" s="10" t="s">
        <v>168</v>
      </c>
      <c r="BQ24" s="10" t="s">
        <v>161</v>
      </c>
      <c r="BR24" s="10" t="s">
        <v>168</v>
      </c>
      <c r="BS24" s="10" t="s">
        <v>168</v>
      </c>
      <c r="BT24" s="10" t="s">
        <v>168</v>
      </c>
      <c r="BU24" s="10" t="s">
        <v>161</v>
      </c>
      <c r="BV24" s="10" t="s">
        <v>168</v>
      </c>
      <c r="BW24" s="10" t="s">
        <v>168</v>
      </c>
      <c r="BX24" s="10" t="s">
        <v>168</v>
      </c>
      <c r="BY24" s="10" t="s">
        <v>168</v>
      </c>
      <c r="BZ24" s="10" t="s">
        <v>168</v>
      </c>
      <c r="CA24" s="10" t="s">
        <v>168</v>
      </c>
      <c r="CB24" s="10" t="s">
        <v>161</v>
      </c>
      <c r="CC24" s="10" t="s">
        <v>168</v>
      </c>
      <c r="CD24" s="10" t="s">
        <v>161</v>
      </c>
      <c r="CE24" s="10" t="s">
        <v>166</v>
      </c>
      <c r="CF24" s="10" t="s">
        <v>161</v>
      </c>
      <c r="CG24" s="10" t="s">
        <v>168</v>
      </c>
      <c r="CH24" s="10" t="s">
        <v>168</v>
      </c>
      <c r="CI24" s="10" t="s">
        <v>166</v>
      </c>
      <c r="CJ24" s="10" t="s">
        <v>168</v>
      </c>
      <c r="CK24" s="10" t="s">
        <v>168</v>
      </c>
      <c r="CL24" s="10" t="s">
        <v>168</v>
      </c>
      <c r="CM24" s="10" t="s">
        <v>166</v>
      </c>
      <c r="CN24" s="10" t="s">
        <v>161</v>
      </c>
      <c r="CO24" s="10" t="s">
        <v>161</v>
      </c>
      <c r="CP24" s="10" t="s">
        <v>161</v>
      </c>
      <c r="CQ24" s="10" t="s">
        <v>168</v>
      </c>
      <c r="CR24" s="10" t="s">
        <v>166</v>
      </c>
      <c r="CS24" s="10" t="s">
        <v>166</v>
      </c>
      <c r="CT24" s="10" t="s">
        <v>166</v>
      </c>
      <c r="CU24" s="10" t="s">
        <v>168</v>
      </c>
      <c r="CV24" s="10" t="s">
        <v>168</v>
      </c>
      <c r="CW24" s="10" t="s">
        <v>161</v>
      </c>
      <c r="CX24" s="10" t="s">
        <v>168</v>
      </c>
      <c r="CY24" s="10" t="s">
        <v>166</v>
      </c>
      <c r="CZ24" s="10" t="s">
        <v>168</v>
      </c>
    </row>
    <row r="25" spans="1:104" x14ac:dyDescent="0.25">
      <c r="A25" s="2">
        <v>23</v>
      </c>
      <c r="B25" s="2" t="s">
        <v>206</v>
      </c>
      <c r="E25" s="7" t="s">
        <v>160</v>
      </c>
      <c r="F25" s="7" t="s">
        <v>176</v>
      </c>
      <c r="G25" s="7" t="s">
        <v>178</v>
      </c>
      <c r="H25" s="7" t="s">
        <v>169</v>
      </c>
      <c r="I25" s="7" t="s">
        <v>176</v>
      </c>
      <c r="J25" s="7" t="s">
        <v>203</v>
      </c>
      <c r="K25" s="7" t="s">
        <v>172</v>
      </c>
      <c r="L25" s="7" t="s">
        <v>176</v>
      </c>
      <c r="M25" s="7" t="s">
        <v>176</v>
      </c>
      <c r="N25" s="7" t="s">
        <v>176</v>
      </c>
      <c r="O25" s="7" t="s">
        <v>203</v>
      </c>
      <c r="P25" s="7" t="s">
        <v>160</v>
      </c>
      <c r="Q25" s="7" t="s">
        <v>176</v>
      </c>
      <c r="R25" s="7" t="s">
        <v>176</v>
      </c>
      <c r="S25" s="7" t="s">
        <v>176</v>
      </c>
      <c r="T25" s="7" t="s">
        <v>203</v>
      </c>
      <c r="U25" s="7" t="s">
        <v>203</v>
      </c>
      <c r="V25" s="7" t="s">
        <v>176</v>
      </c>
      <c r="W25" s="7" t="s">
        <v>160</v>
      </c>
      <c r="X25" s="7" t="s">
        <v>169</v>
      </c>
      <c r="Y25" s="7" t="s">
        <v>169</v>
      </c>
      <c r="Z25" s="7" t="s">
        <v>169</v>
      </c>
      <c r="AA25" s="7" t="s">
        <v>184</v>
      </c>
      <c r="AB25" s="7" t="s">
        <v>176</v>
      </c>
      <c r="AC25" s="7" t="s">
        <v>176</v>
      </c>
      <c r="AD25" s="7" t="s">
        <v>176</v>
      </c>
      <c r="AE25" s="7" t="s">
        <v>176</v>
      </c>
      <c r="AF25" s="7" t="s">
        <v>172</v>
      </c>
      <c r="AG25" s="7" t="s">
        <v>163</v>
      </c>
      <c r="AH25" s="7" t="s">
        <v>160</v>
      </c>
      <c r="AI25" s="7" t="s">
        <v>203</v>
      </c>
      <c r="AJ25" s="7" t="s">
        <v>172</v>
      </c>
      <c r="AK25" s="7" t="s">
        <v>169</v>
      </c>
      <c r="AL25" s="7" t="s">
        <v>176</v>
      </c>
      <c r="AM25" s="7" t="s">
        <v>160</v>
      </c>
      <c r="AN25" s="7" t="s">
        <v>203</v>
      </c>
      <c r="AO25" s="7" t="s">
        <v>203</v>
      </c>
      <c r="AP25" s="7" t="s">
        <v>203</v>
      </c>
      <c r="AQ25" s="7" t="s">
        <v>160</v>
      </c>
      <c r="AR25" s="7" t="s">
        <v>160</v>
      </c>
      <c r="AS25" s="7" t="s">
        <v>169</v>
      </c>
      <c r="AT25" s="7" t="s">
        <v>176</v>
      </c>
      <c r="AU25" s="7" t="s">
        <v>176</v>
      </c>
      <c r="AV25" s="7" t="s">
        <v>203</v>
      </c>
      <c r="AW25" s="7" t="s">
        <v>160</v>
      </c>
      <c r="AX25" s="7" t="s">
        <v>169</v>
      </c>
      <c r="AY25" s="7" t="s">
        <v>169</v>
      </c>
      <c r="AZ25" s="7" t="s">
        <v>176</v>
      </c>
      <c r="BA25" s="7" t="s">
        <v>169</v>
      </c>
      <c r="BB25" s="7" t="s">
        <v>160</v>
      </c>
      <c r="BC25" s="10" t="s">
        <v>161</v>
      </c>
      <c r="BD25" s="10" t="s">
        <v>177</v>
      </c>
      <c r="BE25" s="10" t="s">
        <v>178</v>
      </c>
      <c r="BF25" s="10" t="s">
        <v>166</v>
      </c>
      <c r="BG25" s="10" t="s">
        <v>177</v>
      </c>
      <c r="BH25" s="10" t="s">
        <v>166</v>
      </c>
      <c r="BI25" s="10" t="s">
        <v>168</v>
      </c>
      <c r="BJ25" s="10" t="s">
        <v>177</v>
      </c>
      <c r="BK25" s="10" t="s">
        <v>177</v>
      </c>
      <c r="BL25" s="10" t="s">
        <v>177</v>
      </c>
      <c r="BM25" s="10" t="s">
        <v>166</v>
      </c>
      <c r="BN25" s="10" t="s">
        <v>161</v>
      </c>
      <c r="BO25" s="10" t="s">
        <v>177</v>
      </c>
      <c r="BP25" s="10" t="s">
        <v>177</v>
      </c>
      <c r="BQ25" s="10" t="s">
        <v>177</v>
      </c>
      <c r="BR25" s="10" t="s">
        <v>166</v>
      </c>
      <c r="BS25" s="10" t="s">
        <v>166</v>
      </c>
      <c r="BT25" s="10" t="s">
        <v>177</v>
      </c>
      <c r="BU25" s="10" t="s">
        <v>161</v>
      </c>
      <c r="BV25" s="10" t="s">
        <v>166</v>
      </c>
      <c r="BW25" s="10" t="s">
        <v>166</v>
      </c>
      <c r="BX25" s="10" t="s">
        <v>166</v>
      </c>
      <c r="BY25" s="10" t="s">
        <v>164</v>
      </c>
      <c r="BZ25" s="10" t="s">
        <v>177</v>
      </c>
      <c r="CA25" s="10" t="s">
        <v>177</v>
      </c>
      <c r="CB25" s="10" t="s">
        <v>177</v>
      </c>
      <c r="CC25" s="10" t="s">
        <v>177</v>
      </c>
      <c r="CD25" s="10" t="s">
        <v>168</v>
      </c>
      <c r="CE25" s="10" t="s">
        <v>164</v>
      </c>
      <c r="CF25" s="10" t="s">
        <v>161</v>
      </c>
      <c r="CG25" s="10" t="s">
        <v>166</v>
      </c>
      <c r="CH25" s="10" t="s">
        <v>168</v>
      </c>
      <c r="CI25" s="10" t="s">
        <v>166</v>
      </c>
      <c r="CJ25" s="10" t="s">
        <v>177</v>
      </c>
      <c r="CK25" s="10" t="s">
        <v>161</v>
      </c>
      <c r="CL25" s="10" t="s">
        <v>166</v>
      </c>
      <c r="CM25" s="10" t="s">
        <v>166</v>
      </c>
      <c r="CN25" s="10" t="s">
        <v>166</v>
      </c>
      <c r="CO25" s="10" t="s">
        <v>161</v>
      </c>
      <c r="CP25" s="10" t="s">
        <v>161</v>
      </c>
      <c r="CQ25" s="10" t="s">
        <v>166</v>
      </c>
      <c r="CR25" s="10" t="s">
        <v>177</v>
      </c>
      <c r="CS25" s="10" t="s">
        <v>177</v>
      </c>
      <c r="CT25" s="10" t="s">
        <v>166</v>
      </c>
      <c r="CU25" s="10" t="s">
        <v>161</v>
      </c>
      <c r="CV25" s="10" t="s">
        <v>166</v>
      </c>
      <c r="CW25" s="10" t="s">
        <v>166</v>
      </c>
      <c r="CX25" s="10" t="s">
        <v>177</v>
      </c>
      <c r="CY25" s="10" t="s">
        <v>166</v>
      </c>
      <c r="CZ25" s="10" t="s">
        <v>161</v>
      </c>
    </row>
    <row r="26" spans="1:104" x14ac:dyDescent="0.25">
      <c r="A26" s="2">
        <v>24</v>
      </c>
      <c r="B26" s="2" t="s">
        <v>207</v>
      </c>
      <c r="E26" s="7" t="s">
        <v>176</v>
      </c>
      <c r="F26" s="7" t="s">
        <v>160</v>
      </c>
      <c r="G26" s="7" t="s">
        <v>176</v>
      </c>
      <c r="H26" s="7" t="s">
        <v>163</v>
      </c>
      <c r="I26" s="7" t="s">
        <v>169</v>
      </c>
      <c r="J26" s="7" t="s">
        <v>169</v>
      </c>
      <c r="K26" s="7" t="s">
        <v>160</v>
      </c>
      <c r="L26" s="7" t="s">
        <v>163</v>
      </c>
      <c r="M26" s="7" t="s">
        <v>169</v>
      </c>
      <c r="N26" s="7" t="s">
        <v>163</v>
      </c>
      <c r="O26" s="7" t="s">
        <v>169</v>
      </c>
      <c r="P26" s="7" t="s">
        <v>163</v>
      </c>
      <c r="Q26" s="7" t="s">
        <v>169</v>
      </c>
      <c r="R26" s="7" t="s">
        <v>169</v>
      </c>
      <c r="S26" s="7" t="s">
        <v>160</v>
      </c>
      <c r="T26" s="7" t="s">
        <v>160</v>
      </c>
      <c r="U26" s="7" t="s">
        <v>169</v>
      </c>
      <c r="V26" s="7" t="s">
        <v>160</v>
      </c>
      <c r="W26" s="7" t="s">
        <v>208</v>
      </c>
      <c r="X26" s="7" t="s">
        <v>176</v>
      </c>
      <c r="Y26" s="7" t="s">
        <v>160</v>
      </c>
      <c r="Z26" s="7" t="s">
        <v>163</v>
      </c>
      <c r="AA26" s="7" t="s">
        <v>160</v>
      </c>
      <c r="AB26" s="7" t="s">
        <v>176</v>
      </c>
      <c r="AC26" s="7" t="s">
        <v>172</v>
      </c>
      <c r="AD26" s="7" t="s">
        <v>176</v>
      </c>
      <c r="AE26" s="7" t="s">
        <v>160</v>
      </c>
      <c r="AF26" s="7" t="s">
        <v>163</v>
      </c>
      <c r="AG26" s="7" t="s">
        <v>176</v>
      </c>
      <c r="AH26" s="7" t="s">
        <v>163</v>
      </c>
      <c r="AI26" s="7" t="s">
        <v>196</v>
      </c>
      <c r="AJ26" s="7" t="s">
        <v>160</v>
      </c>
      <c r="AK26" s="7" t="s">
        <v>163</v>
      </c>
      <c r="AL26" s="7" t="s">
        <v>163</v>
      </c>
      <c r="AM26" s="7" t="s">
        <v>160</v>
      </c>
      <c r="AN26" s="7" t="s">
        <v>160</v>
      </c>
      <c r="AO26" s="7" t="s">
        <v>163</v>
      </c>
      <c r="AP26" s="7" t="s">
        <v>172</v>
      </c>
      <c r="AQ26" s="7" t="s">
        <v>163</v>
      </c>
      <c r="AR26" s="7" t="s">
        <v>172</v>
      </c>
      <c r="AS26" s="7" t="s">
        <v>160</v>
      </c>
      <c r="AT26" s="7" t="s">
        <v>160</v>
      </c>
      <c r="AU26" s="7" t="s">
        <v>163</v>
      </c>
      <c r="AV26" s="7" t="s">
        <v>163</v>
      </c>
      <c r="AW26" s="7" t="s">
        <v>160</v>
      </c>
      <c r="AX26" s="7" t="s">
        <v>160</v>
      </c>
      <c r="AY26" s="7" t="s">
        <v>160</v>
      </c>
      <c r="AZ26" s="7" t="s">
        <v>163</v>
      </c>
      <c r="BA26" s="7" t="s">
        <v>160</v>
      </c>
      <c r="BB26" s="7" t="s">
        <v>196</v>
      </c>
      <c r="BC26" s="10" t="s">
        <v>177</v>
      </c>
      <c r="BD26" s="10" t="s">
        <v>161</v>
      </c>
      <c r="BE26" s="10" t="s">
        <v>177</v>
      </c>
      <c r="BF26" s="10" t="s">
        <v>164</v>
      </c>
      <c r="BG26" s="10" t="s">
        <v>166</v>
      </c>
      <c r="BH26" s="10" t="s">
        <v>166</v>
      </c>
      <c r="BI26" s="10" t="s">
        <v>161</v>
      </c>
      <c r="BJ26" s="10" t="s">
        <v>164</v>
      </c>
      <c r="BK26" s="10" t="s">
        <v>166</v>
      </c>
      <c r="BL26" s="10" t="s">
        <v>164</v>
      </c>
      <c r="BM26" s="10" t="s">
        <v>166</v>
      </c>
      <c r="BN26" s="10" t="s">
        <v>164</v>
      </c>
      <c r="BO26" s="10" t="s">
        <v>166</v>
      </c>
      <c r="BP26" s="10" t="s">
        <v>166</v>
      </c>
      <c r="BQ26" s="10" t="s">
        <v>161</v>
      </c>
      <c r="BR26" s="10" t="s">
        <v>161</v>
      </c>
      <c r="BS26" s="10" t="s">
        <v>166</v>
      </c>
      <c r="BT26" s="10" t="s">
        <v>161</v>
      </c>
      <c r="BU26" s="10" t="s">
        <v>209</v>
      </c>
      <c r="BV26" s="10" t="s">
        <v>177</v>
      </c>
      <c r="BW26" s="10" t="s">
        <v>161</v>
      </c>
      <c r="BX26" s="10" t="s">
        <v>164</v>
      </c>
      <c r="BY26" s="10" t="s">
        <v>161</v>
      </c>
      <c r="BZ26" s="10" t="s">
        <v>177</v>
      </c>
      <c r="CA26" s="10" t="s">
        <v>168</v>
      </c>
      <c r="CB26" s="10" t="s">
        <v>177</v>
      </c>
      <c r="CC26" s="10" t="s">
        <v>161</v>
      </c>
      <c r="CD26" s="10" t="s">
        <v>164</v>
      </c>
      <c r="CE26" s="10" t="s">
        <v>177</v>
      </c>
      <c r="CF26" s="10" t="s">
        <v>164</v>
      </c>
      <c r="CG26" s="10" t="s">
        <v>168</v>
      </c>
      <c r="CH26" s="10" t="s">
        <v>161</v>
      </c>
      <c r="CI26" s="10" t="s">
        <v>164</v>
      </c>
      <c r="CJ26" s="10" t="s">
        <v>164</v>
      </c>
      <c r="CK26" s="10" t="s">
        <v>161</v>
      </c>
      <c r="CL26" s="10" t="s">
        <v>161</v>
      </c>
      <c r="CM26" s="10" t="s">
        <v>164</v>
      </c>
      <c r="CN26" s="10" t="s">
        <v>168</v>
      </c>
      <c r="CO26" s="10" t="s">
        <v>164</v>
      </c>
      <c r="CP26" s="10" t="s">
        <v>168</v>
      </c>
      <c r="CQ26" s="10" t="s">
        <v>161</v>
      </c>
      <c r="CR26" s="10" t="s">
        <v>161</v>
      </c>
      <c r="CS26" s="10" t="s">
        <v>164</v>
      </c>
      <c r="CT26" s="10" t="s">
        <v>164</v>
      </c>
      <c r="CU26" s="10" t="s">
        <v>161</v>
      </c>
      <c r="CV26" s="10" t="s">
        <v>161</v>
      </c>
      <c r="CW26" s="10" t="s">
        <v>161</v>
      </c>
      <c r="CX26" s="10" t="s">
        <v>164</v>
      </c>
      <c r="CY26" s="10" t="s">
        <v>161</v>
      </c>
      <c r="CZ26" s="10" t="s">
        <v>168</v>
      </c>
    </row>
    <row r="27" spans="1:104" x14ac:dyDescent="0.25">
      <c r="A27" s="2">
        <v>25</v>
      </c>
      <c r="B27" s="2" t="s">
        <v>210</v>
      </c>
      <c r="E27" s="7" t="s">
        <v>176</v>
      </c>
      <c r="F27" s="7" t="s">
        <v>176</v>
      </c>
      <c r="G27" s="7" t="s">
        <v>163</v>
      </c>
      <c r="H27" s="7" t="s">
        <v>169</v>
      </c>
      <c r="I27" s="7" t="s">
        <v>194</v>
      </c>
      <c r="J27" s="7" t="s">
        <v>169</v>
      </c>
      <c r="K27" s="7" t="s">
        <v>163</v>
      </c>
      <c r="L27" s="7" t="s">
        <v>167</v>
      </c>
      <c r="M27" s="7" t="s">
        <v>176</v>
      </c>
      <c r="N27" s="7" t="s">
        <v>163</v>
      </c>
      <c r="O27" s="7" t="s">
        <v>163</v>
      </c>
      <c r="P27" s="7" t="s">
        <v>176</v>
      </c>
      <c r="Q27" s="7" t="s">
        <v>176</v>
      </c>
      <c r="R27" s="7" t="s">
        <v>176</v>
      </c>
      <c r="S27" s="7" t="s">
        <v>163</v>
      </c>
      <c r="T27" s="7" t="s">
        <v>163</v>
      </c>
      <c r="U27" s="7" t="s">
        <v>163</v>
      </c>
      <c r="V27" s="7" t="s">
        <v>176</v>
      </c>
      <c r="W27" s="7" t="s">
        <v>176</v>
      </c>
      <c r="X27" s="7" t="s">
        <v>163</v>
      </c>
      <c r="Y27" s="7" t="s">
        <v>169</v>
      </c>
      <c r="Z27" s="7" t="s">
        <v>176</v>
      </c>
      <c r="AA27" s="7" t="s">
        <v>163</v>
      </c>
      <c r="AB27" s="7" t="s">
        <v>163</v>
      </c>
      <c r="AC27" s="7" t="s">
        <v>163</v>
      </c>
      <c r="AD27" s="7" t="s">
        <v>169</v>
      </c>
      <c r="AE27" s="7" t="s">
        <v>169</v>
      </c>
      <c r="AF27" s="7" t="s">
        <v>176</v>
      </c>
      <c r="AG27" s="7" t="s">
        <v>176</v>
      </c>
      <c r="AH27" s="7" t="s">
        <v>167</v>
      </c>
      <c r="AI27" s="7" t="s">
        <v>169</v>
      </c>
      <c r="AJ27" s="7" t="s">
        <v>169</v>
      </c>
      <c r="AK27" s="7" t="s">
        <v>176</v>
      </c>
      <c r="AL27" s="7" t="s">
        <v>169</v>
      </c>
      <c r="AM27" s="7" t="s">
        <v>163</v>
      </c>
      <c r="AN27" s="7" t="s">
        <v>169</v>
      </c>
      <c r="AO27" s="7" t="s">
        <v>163</v>
      </c>
      <c r="AP27" s="7" t="s">
        <v>169</v>
      </c>
      <c r="AQ27" s="7" t="s">
        <v>169</v>
      </c>
      <c r="AR27" s="7" t="s">
        <v>163</v>
      </c>
      <c r="AS27" s="7" t="s">
        <v>163</v>
      </c>
      <c r="AT27" s="7" t="s">
        <v>163</v>
      </c>
      <c r="AU27" s="7" t="s">
        <v>163</v>
      </c>
      <c r="AV27" s="7" t="s">
        <v>176</v>
      </c>
      <c r="AW27" s="7" t="s">
        <v>163</v>
      </c>
      <c r="AX27" s="7" t="s">
        <v>163</v>
      </c>
      <c r="AY27" s="7" t="s">
        <v>163</v>
      </c>
      <c r="AZ27" s="7" t="s">
        <v>163</v>
      </c>
      <c r="BA27" s="7" t="s">
        <v>176</v>
      </c>
      <c r="BB27" s="7" t="s">
        <v>167</v>
      </c>
      <c r="BC27" s="10" t="s">
        <v>177</v>
      </c>
      <c r="BD27" s="10" t="s">
        <v>177</v>
      </c>
      <c r="BE27" s="10" t="s">
        <v>164</v>
      </c>
      <c r="BF27" s="10" t="s">
        <v>166</v>
      </c>
      <c r="BG27" s="10" t="s">
        <v>166</v>
      </c>
      <c r="BH27" s="10" t="s">
        <v>166</v>
      </c>
      <c r="BI27" s="10" t="s">
        <v>164</v>
      </c>
      <c r="BJ27" s="10" t="s">
        <v>168</v>
      </c>
      <c r="BK27" s="10" t="s">
        <v>177</v>
      </c>
      <c r="BL27" s="10" t="s">
        <v>164</v>
      </c>
      <c r="BM27" s="10" t="s">
        <v>164</v>
      </c>
      <c r="BN27" s="10" t="s">
        <v>177</v>
      </c>
      <c r="BO27" s="10" t="s">
        <v>177</v>
      </c>
      <c r="BP27" s="10" t="s">
        <v>177</v>
      </c>
      <c r="BQ27" s="10" t="s">
        <v>164</v>
      </c>
      <c r="BR27" s="10" t="s">
        <v>164</v>
      </c>
      <c r="BS27" s="10" t="s">
        <v>164</v>
      </c>
      <c r="BT27" s="10" t="s">
        <v>177</v>
      </c>
      <c r="BU27" s="10" t="s">
        <v>177</v>
      </c>
      <c r="BV27" s="10" t="s">
        <v>164</v>
      </c>
      <c r="BW27" s="10" t="s">
        <v>166</v>
      </c>
      <c r="BX27" s="10" t="s">
        <v>177</v>
      </c>
      <c r="BY27" s="10" t="s">
        <v>164</v>
      </c>
      <c r="BZ27" s="10" t="s">
        <v>164</v>
      </c>
      <c r="CA27" s="10" t="s">
        <v>164</v>
      </c>
      <c r="CB27" s="10" t="s">
        <v>166</v>
      </c>
      <c r="CC27" s="10" t="s">
        <v>166</v>
      </c>
      <c r="CD27" s="10" t="s">
        <v>177</v>
      </c>
      <c r="CE27" s="10" t="s">
        <v>177</v>
      </c>
      <c r="CF27" s="10" t="s">
        <v>168</v>
      </c>
      <c r="CG27" s="10" t="s">
        <v>166</v>
      </c>
      <c r="CH27" s="10" t="s">
        <v>166</v>
      </c>
      <c r="CI27" s="10" t="s">
        <v>177</v>
      </c>
      <c r="CJ27" s="10" t="s">
        <v>166</v>
      </c>
      <c r="CK27" s="10" t="s">
        <v>164</v>
      </c>
      <c r="CL27" s="10" t="s">
        <v>166</v>
      </c>
      <c r="CM27" s="10" t="s">
        <v>164</v>
      </c>
      <c r="CN27" s="10" t="s">
        <v>166</v>
      </c>
      <c r="CO27" s="10" t="s">
        <v>166</v>
      </c>
      <c r="CP27" s="10" t="s">
        <v>164</v>
      </c>
      <c r="CQ27" s="10" t="s">
        <v>164</v>
      </c>
      <c r="CR27" s="10" t="s">
        <v>164</v>
      </c>
      <c r="CS27" s="10" t="s">
        <v>164</v>
      </c>
      <c r="CT27" s="10" t="s">
        <v>177</v>
      </c>
      <c r="CU27" s="10" t="s">
        <v>164</v>
      </c>
      <c r="CV27" s="10" t="s">
        <v>164</v>
      </c>
      <c r="CW27" s="10" t="s">
        <v>164</v>
      </c>
      <c r="CX27" s="10" t="s">
        <v>164</v>
      </c>
      <c r="CY27" s="10" t="s">
        <v>177</v>
      </c>
      <c r="CZ27" s="10" t="s">
        <v>168</v>
      </c>
    </row>
    <row r="28" spans="1:104" x14ac:dyDescent="0.25">
      <c r="A28" s="2">
        <v>26</v>
      </c>
      <c r="B28" s="2" t="s">
        <v>211</v>
      </c>
      <c r="E28" s="7" t="s">
        <v>169</v>
      </c>
      <c r="F28" s="7" t="s">
        <v>203</v>
      </c>
      <c r="G28" s="7" t="s">
        <v>203</v>
      </c>
      <c r="H28" s="7" t="s">
        <v>176</v>
      </c>
      <c r="I28" s="7" t="s">
        <v>176</v>
      </c>
      <c r="J28" s="7" t="s">
        <v>176</v>
      </c>
      <c r="K28" s="7" t="s">
        <v>203</v>
      </c>
      <c r="L28" s="7" t="s">
        <v>203</v>
      </c>
      <c r="M28" s="7" t="s">
        <v>169</v>
      </c>
      <c r="N28" s="7" t="s">
        <v>169</v>
      </c>
      <c r="O28" s="7" t="s">
        <v>176</v>
      </c>
      <c r="P28" s="7" t="s">
        <v>203</v>
      </c>
      <c r="Q28" s="7" t="s">
        <v>176</v>
      </c>
      <c r="R28" s="7" t="s">
        <v>169</v>
      </c>
      <c r="S28" s="7" t="s">
        <v>176</v>
      </c>
      <c r="T28" s="7" t="s">
        <v>176</v>
      </c>
      <c r="U28" s="7" t="s">
        <v>169</v>
      </c>
      <c r="V28" s="7" t="s">
        <v>169</v>
      </c>
      <c r="W28" s="7" t="s">
        <v>203</v>
      </c>
      <c r="X28" s="7" t="s">
        <v>176</v>
      </c>
      <c r="Y28" s="7" t="s">
        <v>184</v>
      </c>
      <c r="Z28" s="7" t="s">
        <v>160</v>
      </c>
      <c r="AA28" s="7" t="s">
        <v>176</v>
      </c>
      <c r="AB28" s="7" t="s">
        <v>176</v>
      </c>
      <c r="AC28" s="7" t="s">
        <v>203</v>
      </c>
      <c r="AD28" s="7" t="s">
        <v>176</v>
      </c>
      <c r="AE28" s="7" t="s">
        <v>203</v>
      </c>
      <c r="AF28" s="7" t="s">
        <v>176</v>
      </c>
      <c r="AG28" s="7" t="s">
        <v>176</v>
      </c>
      <c r="AH28" s="7" t="s">
        <v>176</v>
      </c>
      <c r="AI28" s="7" t="s">
        <v>169</v>
      </c>
      <c r="AJ28" s="7" t="s">
        <v>176</v>
      </c>
      <c r="AK28" s="7" t="s">
        <v>176</v>
      </c>
      <c r="AL28" s="7" t="s">
        <v>169</v>
      </c>
      <c r="AM28" s="7" t="s">
        <v>169</v>
      </c>
      <c r="AN28" s="7" t="s">
        <v>169</v>
      </c>
      <c r="AO28" s="7" t="s">
        <v>203</v>
      </c>
      <c r="AP28" s="7" t="s">
        <v>169</v>
      </c>
      <c r="AQ28" s="7" t="s">
        <v>169</v>
      </c>
      <c r="AR28" s="7" t="s">
        <v>169</v>
      </c>
      <c r="AS28" s="7" t="s">
        <v>203</v>
      </c>
      <c r="AT28" s="7" t="s">
        <v>203</v>
      </c>
      <c r="AU28" s="7" t="s">
        <v>169</v>
      </c>
      <c r="AV28" s="7" t="s">
        <v>169</v>
      </c>
      <c r="AW28" s="7" t="s">
        <v>176</v>
      </c>
      <c r="AX28" s="7" t="s">
        <v>176</v>
      </c>
      <c r="AY28" s="7" t="s">
        <v>176</v>
      </c>
      <c r="AZ28" s="7" t="s">
        <v>160</v>
      </c>
      <c r="BA28" s="7" t="s">
        <v>176</v>
      </c>
      <c r="BB28" s="7" t="s">
        <v>176</v>
      </c>
      <c r="BC28" s="10" t="s">
        <v>166</v>
      </c>
      <c r="BD28" s="10" t="s">
        <v>166</v>
      </c>
      <c r="BE28" s="10" t="s">
        <v>166</v>
      </c>
      <c r="BF28" s="10" t="s">
        <v>177</v>
      </c>
      <c r="BG28" s="10" t="s">
        <v>177</v>
      </c>
      <c r="BH28" s="10" t="s">
        <v>177</v>
      </c>
      <c r="BI28" s="10" t="s">
        <v>166</v>
      </c>
      <c r="BJ28" s="10" t="s">
        <v>166</v>
      </c>
      <c r="BK28" s="10" t="s">
        <v>166</v>
      </c>
      <c r="BL28" s="10" t="s">
        <v>166</v>
      </c>
      <c r="BM28" s="10" t="s">
        <v>177</v>
      </c>
      <c r="BN28" s="10" t="s">
        <v>166</v>
      </c>
      <c r="BO28" s="10" t="s">
        <v>177</v>
      </c>
      <c r="BP28" s="10" t="s">
        <v>166</v>
      </c>
      <c r="BQ28" s="10" t="s">
        <v>177</v>
      </c>
      <c r="BR28" s="10" t="s">
        <v>177</v>
      </c>
      <c r="BS28" s="10" t="s">
        <v>166</v>
      </c>
      <c r="BT28" s="10" t="s">
        <v>166</v>
      </c>
      <c r="BU28" s="10" t="s">
        <v>166</v>
      </c>
      <c r="BV28" s="10" t="s">
        <v>177</v>
      </c>
      <c r="BW28" s="10" t="s">
        <v>164</v>
      </c>
      <c r="BX28" s="10" t="s">
        <v>161</v>
      </c>
      <c r="BY28" s="10" t="s">
        <v>177</v>
      </c>
      <c r="BZ28" s="10" t="s">
        <v>177</v>
      </c>
      <c r="CA28" s="10" t="s">
        <v>166</v>
      </c>
      <c r="CB28" s="10" t="s">
        <v>177</v>
      </c>
      <c r="CC28" s="10" t="s">
        <v>166</v>
      </c>
      <c r="CD28" s="10" t="s">
        <v>177</v>
      </c>
      <c r="CE28" s="10" t="s">
        <v>177</v>
      </c>
      <c r="CF28" s="10" t="s">
        <v>177</v>
      </c>
      <c r="CG28" s="10" t="s">
        <v>166</v>
      </c>
      <c r="CH28" s="10" t="s">
        <v>177</v>
      </c>
      <c r="CI28" s="10" t="s">
        <v>177</v>
      </c>
      <c r="CJ28" s="10" t="s">
        <v>166</v>
      </c>
      <c r="CK28" s="10" t="s">
        <v>166</v>
      </c>
      <c r="CL28" s="10" t="s">
        <v>166</v>
      </c>
      <c r="CM28" s="10" t="s">
        <v>166</v>
      </c>
      <c r="CN28" s="10" t="s">
        <v>166</v>
      </c>
      <c r="CO28" s="10" t="s">
        <v>166</v>
      </c>
      <c r="CP28" s="10" t="s">
        <v>166</v>
      </c>
      <c r="CQ28" s="10" t="s">
        <v>166</v>
      </c>
      <c r="CR28" s="10" t="s">
        <v>166</v>
      </c>
      <c r="CS28" s="10" t="s">
        <v>166</v>
      </c>
      <c r="CT28" s="10" t="s">
        <v>166</v>
      </c>
      <c r="CU28" s="10" t="s">
        <v>177</v>
      </c>
      <c r="CV28" s="10" t="s">
        <v>177</v>
      </c>
      <c r="CW28" s="10" t="s">
        <v>177</v>
      </c>
      <c r="CX28" s="10" t="s">
        <v>161</v>
      </c>
      <c r="CY28" s="10" t="s">
        <v>177</v>
      </c>
      <c r="CZ28" s="10" t="s">
        <v>177</v>
      </c>
    </row>
    <row r="29" spans="1:104" x14ac:dyDescent="0.25">
      <c r="A29" s="2">
        <v>27</v>
      </c>
      <c r="B29" s="2" t="s">
        <v>212</v>
      </c>
      <c r="E29" s="7" t="s">
        <v>203</v>
      </c>
      <c r="F29" s="7" t="s">
        <v>169</v>
      </c>
      <c r="G29" s="7" t="s">
        <v>176</v>
      </c>
      <c r="H29" s="7" t="s">
        <v>169</v>
      </c>
      <c r="I29" s="7" t="s">
        <v>203</v>
      </c>
      <c r="J29" s="7" t="s">
        <v>203</v>
      </c>
      <c r="K29" s="7" t="s">
        <v>203</v>
      </c>
      <c r="L29" s="7" t="s">
        <v>169</v>
      </c>
      <c r="M29" s="7" t="s">
        <v>169</v>
      </c>
      <c r="N29" s="7" t="s">
        <v>160</v>
      </c>
      <c r="O29" s="7" t="s">
        <v>203</v>
      </c>
      <c r="P29" s="7" t="s">
        <v>203</v>
      </c>
      <c r="Q29" s="7" t="s">
        <v>160</v>
      </c>
      <c r="R29" s="7" t="s">
        <v>176</v>
      </c>
      <c r="S29" s="7" t="s">
        <v>160</v>
      </c>
      <c r="T29" s="7" t="s">
        <v>203</v>
      </c>
      <c r="U29" s="7" t="s">
        <v>203</v>
      </c>
      <c r="V29" s="7" t="s">
        <v>160</v>
      </c>
      <c r="W29" s="7" t="s">
        <v>203</v>
      </c>
      <c r="X29" s="7" t="s">
        <v>176</v>
      </c>
      <c r="Y29" s="7" t="s">
        <v>160</v>
      </c>
      <c r="Z29" s="7" t="s">
        <v>203</v>
      </c>
      <c r="AA29" s="7" t="s">
        <v>176</v>
      </c>
      <c r="AB29" s="7" t="s">
        <v>203</v>
      </c>
      <c r="AC29" s="7" t="s">
        <v>203</v>
      </c>
      <c r="AD29" s="7" t="s">
        <v>203</v>
      </c>
      <c r="AE29" s="7" t="s">
        <v>160</v>
      </c>
      <c r="AF29" s="7" t="s">
        <v>160</v>
      </c>
      <c r="AG29" s="7" t="s">
        <v>203</v>
      </c>
      <c r="AH29" s="7" t="s">
        <v>160</v>
      </c>
      <c r="AI29" s="7" t="s">
        <v>160</v>
      </c>
      <c r="AJ29" s="7" t="s">
        <v>169</v>
      </c>
      <c r="AK29" s="7" t="s">
        <v>203</v>
      </c>
      <c r="AL29" s="7" t="s">
        <v>203</v>
      </c>
      <c r="AM29" s="7" t="s">
        <v>203</v>
      </c>
      <c r="AN29" s="7" t="s">
        <v>203</v>
      </c>
      <c r="AO29" s="7" t="s">
        <v>203</v>
      </c>
      <c r="AP29" s="7" t="s">
        <v>203</v>
      </c>
      <c r="AQ29" s="7" t="s">
        <v>160</v>
      </c>
      <c r="AR29" s="7" t="s">
        <v>160</v>
      </c>
      <c r="AS29" s="7" t="s">
        <v>160</v>
      </c>
      <c r="AT29" s="7" t="s">
        <v>160</v>
      </c>
      <c r="AU29" s="7" t="s">
        <v>160</v>
      </c>
      <c r="AV29" s="7" t="s">
        <v>160</v>
      </c>
      <c r="AW29" s="7" t="s">
        <v>169</v>
      </c>
      <c r="AX29" s="7" t="s">
        <v>169</v>
      </c>
      <c r="AY29" s="7" t="s">
        <v>169</v>
      </c>
      <c r="AZ29" s="7" t="s">
        <v>169</v>
      </c>
      <c r="BA29" s="7" t="s">
        <v>160</v>
      </c>
      <c r="BB29" s="7" t="s">
        <v>169</v>
      </c>
      <c r="BC29" s="10" t="s">
        <v>166</v>
      </c>
      <c r="BD29" s="10" t="s">
        <v>166</v>
      </c>
      <c r="BE29" s="10" t="s">
        <v>177</v>
      </c>
      <c r="BF29" s="10" t="s">
        <v>166</v>
      </c>
      <c r="BG29" s="10" t="s">
        <v>166</v>
      </c>
      <c r="BH29" s="10" t="s">
        <v>166</v>
      </c>
      <c r="BI29" s="10" t="s">
        <v>166</v>
      </c>
      <c r="BJ29" s="10" t="s">
        <v>166</v>
      </c>
      <c r="BK29" s="10" t="s">
        <v>166</v>
      </c>
      <c r="BL29" s="10" t="s">
        <v>161</v>
      </c>
      <c r="BM29" s="10" t="s">
        <v>166</v>
      </c>
      <c r="BN29" s="10" t="s">
        <v>166</v>
      </c>
      <c r="BO29" s="10" t="s">
        <v>161</v>
      </c>
      <c r="BP29" s="10" t="s">
        <v>177</v>
      </c>
      <c r="BQ29" s="10" t="s">
        <v>161</v>
      </c>
      <c r="BR29" s="10" t="s">
        <v>166</v>
      </c>
      <c r="BS29" s="10" t="s">
        <v>166</v>
      </c>
      <c r="BT29" s="10" t="s">
        <v>161</v>
      </c>
      <c r="BU29" s="10" t="s">
        <v>166</v>
      </c>
      <c r="BV29" s="10" t="s">
        <v>177</v>
      </c>
      <c r="BW29" s="10" t="s">
        <v>161</v>
      </c>
      <c r="BX29" s="10" t="s">
        <v>166</v>
      </c>
      <c r="BY29" s="10" t="s">
        <v>177</v>
      </c>
      <c r="BZ29" s="10" t="s">
        <v>166</v>
      </c>
      <c r="CA29" s="10" t="s">
        <v>166</v>
      </c>
      <c r="CB29" s="10" t="s">
        <v>166</v>
      </c>
      <c r="CC29" s="10" t="s">
        <v>161</v>
      </c>
      <c r="CD29" s="10" t="s">
        <v>161</v>
      </c>
      <c r="CE29" s="10" t="s">
        <v>166</v>
      </c>
      <c r="CF29" s="10" t="s">
        <v>161</v>
      </c>
      <c r="CG29" s="10" t="s">
        <v>161</v>
      </c>
      <c r="CH29" s="10" t="s">
        <v>166</v>
      </c>
      <c r="CI29" s="10" t="s">
        <v>166</v>
      </c>
      <c r="CJ29" s="10" t="s">
        <v>166</v>
      </c>
      <c r="CK29" s="10" t="s">
        <v>166</v>
      </c>
      <c r="CL29" s="10" t="s">
        <v>166</v>
      </c>
      <c r="CM29" s="10" t="s">
        <v>166</v>
      </c>
      <c r="CN29" s="10" t="s">
        <v>166</v>
      </c>
      <c r="CO29" s="10" t="s">
        <v>161</v>
      </c>
      <c r="CP29" s="10" t="s">
        <v>161</v>
      </c>
      <c r="CQ29" s="10" t="s">
        <v>161</v>
      </c>
      <c r="CR29" s="10" t="s">
        <v>161</v>
      </c>
      <c r="CS29" s="10" t="s">
        <v>161</v>
      </c>
      <c r="CT29" s="10" t="s">
        <v>161</v>
      </c>
      <c r="CU29" s="10" t="s">
        <v>166</v>
      </c>
      <c r="CV29" s="10" t="s">
        <v>166</v>
      </c>
      <c r="CW29" s="10" t="s">
        <v>166</v>
      </c>
      <c r="CX29" s="10" t="s">
        <v>166</v>
      </c>
      <c r="CY29" s="10" t="s">
        <v>161</v>
      </c>
      <c r="CZ29" s="10" t="s">
        <v>166</v>
      </c>
    </row>
    <row r="30" spans="1:104" x14ac:dyDescent="0.25">
      <c r="A30" s="2">
        <v>28</v>
      </c>
      <c r="B30" s="2" t="s">
        <v>213</v>
      </c>
      <c r="E30" s="7" t="s">
        <v>160</v>
      </c>
      <c r="F30" s="7" t="s">
        <v>160</v>
      </c>
      <c r="G30" s="7" t="s">
        <v>160</v>
      </c>
      <c r="H30" s="7" t="s">
        <v>196</v>
      </c>
      <c r="I30" s="7" t="s">
        <v>203</v>
      </c>
      <c r="J30" s="7" t="s">
        <v>203</v>
      </c>
      <c r="K30" s="7" t="s">
        <v>203</v>
      </c>
      <c r="L30" s="7" t="s">
        <v>160</v>
      </c>
      <c r="M30" s="7" t="s">
        <v>203</v>
      </c>
      <c r="N30" s="7" t="s">
        <v>203</v>
      </c>
      <c r="O30" s="7" t="s">
        <v>160</v>
      </c>
      <c r="P30" s="7" t="s">
        <v>203</v>
      </c>
      <c r="Q30" s="7" t="s">
        <v>160</v>
      </c>
      <c r="R30" s="7" t="s">
        <v>160</v>
      </c>
      <c r="S30" s="7" t="s">
        <v>160</v>
      </c>
      <c r="T30" s="7" t="s">
        <v>160</v>
      </c>
      <c r="U30" s="7" t="s">
        <v>203</v>
      </c>
      <c r="V30" s="7" t="s">
        <v>160</v>
      </c>
      <c r="W30" s="7" t="s">
        <v>160</v>
      </c>
      <c r="X30" s="7" t="s">
        <v>160</v>
      </c>
      <c r="Y30" s="7" t="s">
        <v>203</v>
      </c>
      <c r="Z30" s="7" t="s">
        <v>203</v>
      </c>
      <c r="AA30" s="7" t="s">
        <v>160</v>
      </c>
      <c r="AB30" s="7" t="s">
        <v>203</v>
      </c>
      <c r="AC30" s="7" t="s">
        <v>176</v>
      </c>
      <c r="AD30" s="7" t="s">
        <v>176</v>
      </c>
      <c r="AE30" s="7" t="s">
        <v>160</v>
      </c>
      <c r="AF30" s="7" t="s">
        <v>176</v>
      </c>
      <c r="AG30" s="7" t="s">
        <v>160</v>
      </c>
      <c r="AH30" s="7" t="s">
        <v>160</v>
      </c>
      <c r="AI30" s="7" t="s">
        <v>160</v>
      </c>
      <c r="AJ30" s="7" t="s">
        <v>160</v>
      </c>
      <c r="AK30" s="7" t="s">
        <v>160</v>
      </c>
      <c r="AL30" s="7" t="s">
        <v>203</v>
      </c>
      <c r="AM30" s="7" t="s">
        <v>203</v>
      </c>
      <c r="AN30" s="7" t="s">
        <v>160</v>
      </c>
      <c r="AO30" s="7" t="s">
        <v>176</v>
      </c>
      <c r="AP30" s="7" t="s">
        <v>160</v>
      </c>
      <c r="AQ30" s="7" t="s">
        <v>169</v>
      </c>
      <c r="AR30" s="7" t="s">
        <v>169</v>
      </c>
      <c r="AS30" s="7" t="s">
        <v>160</v>
      </c>
      <c r="AT30" s="7" t="s">
        <v>160</v>
      </c>
      <c r="AU30" s="7" t="s">
        <v>160</v>
      </c>
      <c r="AV30" s="7" t="s">
        <v>160</v>
      </c>
      <c r="AW30" s="7" t="s">
        <v>203</v>
      </c>
      <c r="AX30" s="7" t="s">
        <v>203</v>
      </c>
      <c r="AY30" s="7" t="s">
        <v>160</v>
      </c>
      <c r="AZ30" s="7" t="s">
        <v>160</v>
      </c>
      <c r="BA30" s="7" t="s">
        <v>176</v>
      </c>
      <c r="BB30" s="7" t="s">
        <v>160</v>
      </c>
      <c r="BC30" s="10" t="s">
        <v>161</v>
      </c>
      <c r="BD30" s="10" t="s">
        <v>161</v>
      </c>
      <c r="BE30" s="10" t="s">
        <v>161</v>
      </c>
      <c r="BF30" s="10" t="s">
        <v>168</v>
      </c>
      <c r="BG30" s="10" t="s">
        <v>166</v>
      </c>
      <c r="BH30" s="10" t="s">
        <v>166</v>
      </c>
      <c r="BI30" s="10" t="s">
        <v>166</v>
      </c>
      <c r="BJ30" s="10" t="s">
        <v>161</v>
      </c>
      <c r="BK30" s="10" t="s">
        <v>166</v>
      </c>
      <c r="BL30" s="10" t="s">
        <v>166</v>
      </c>
      <c r="BM30" s="10" t="s">
        <v>161</v>
      </c>
      <c r="BN30" s="10" t="s">
        <v>166</v>
      </c>
      <c r="BO30" s="10" t="s">
        <v>161</v>
      </c>
      <c r="BP30" s="10" t="s">
        <v>161</v>
      </c>
      <c r="BQ30" s="10" t="s">
        <v>161</v>
      </c>
      <c r="BR30" s="10" t="s">
        <v>161</v>
      </c>
      <c r="BS30" s="10" t="s">
        <v>166</v>
      </c>
      <c r="BT30" s="10" t="s">
        <v>161</v>
      </c>
      <c r="BU30" s="10" t="s">
        <v>161</v>
      </c>
      <c r="BV30" s="10" t="s">
        <v>161</v>
      </c>
      <c r="BW30" s="10" t="s">
        <v>166</v>
      </c>
      <c r="BX30" s="10" t="s">
        <v>166</v>
      </c>
      <c r="BY30" s="10" t="s">
        <v>161</v>
      </c>
      <c r="BZ30" s="10" t="s">
        <v>166</v>
      </c>
      <c r="CA30" s="10" t="s">
        <v>177</v>
      </c>
      <c r="CB30" s="10" t="s">
        <v>177</v>
      </c>
      <c r="CC30" s="10" t="s">
        <v>161</v>
      </c>
      <c r="CD30" s="10" t="s">
        <v>177</v>
      </c>
      <c r="CE30" s="10" t="s">
        <v>161</v>
      </c>
      <c r="CF30" s="10" t="s">
        <v>161</v>
      </c>
      <c r="CG30" s="10" t="s">
        <v>161</v>
      </c>
      <c r="CH30" s="10" t="s">
        <v>161</v>
      </c>
      <c r="CI30" s="10" t="s">
        <v>161</v>
      </c>
      <c r="CJ30" s="10" t="s">
        <v>166</v>
      </c>
      <c r="CK30" s="10" t="s">
        <v>166</v>
      </c>
      <c r="CL30" s="10" t="s">
        <v>161</v>
      </c>
      <c r="CM30" s="10" t="s">
        <v>177</v>
      </c>
      <c r="CN30" s="10" t="s">
        <v>161</v>
      </c>
      <c r="CO30" s="10" t="s">
        <v>166</v>
      </c>
      <c r="CP30" s="10" t="s">
        <v>166</v>
      </c>
      <c r="CQ30" s="10" t="s">
        <v>161</v>
      </c>
      <c r="CR30" s="10" t="s">
        <v>161</v>
      </c>
      <c r="CS30" s="10" t="s">
        <v>161</v>
      </c>
      <c r="CT30" s="10" t="s">
        <v>161</v>
      </c>
      <c r="CU30" s="10" t="s">
        <v>166</v>
      </c>
      <c r="CV30" s="10" t="s">
        <v>166</v>
      </c>
      <c r="CW30" s="10" t="s">
        <v>161</v>
      </c>
      <c r="CX30" s="10" t="s">
        <v>161</v>
      </c>
      <c r="CY30" s="10" t="s">
        <v>177</v>
      </c>
      <c r="CZ30" s="10" t="s">
        <v>161</v>
      </c>
    </row>
    <row r="31" spans="1:104" x14ac:dyDescent="0.25">
      <c r="A31" s="2">
        <v>29</v>
      </c>
      <c r="B31" s="2" t="s">
        <v>214</v>
      </c>
      <c r="E31" s="7" t="s">
        <v>160</v>
      </c>
      <c r="F31" s="7" t="s">
        <v>160</v>
      </c>
      <c r="G31" s="7" t="s">
        <v>160</v>
      </c>
      <c r="H31" s="7" t="s">
        <v>160</v>
      </c>
      <c r="I31" s="7" t="s">
        <v>160</v>
      </c>
      <c r="J31" s="7" t="s">
        <v>176</v>
      </c>
      <c r="K31" s="7" t="s">
        <v>176</v>
      </c>
      <c r="L31" s="7" t="s">
        <v>160</v>
      </c>
      <c r="M31" s="7" t="s">
        <v>160</v>
      </c>
      <c r="N31" s="7" t="s">
        <v>160</v>
      </c>
      <c r="O31" s="7" t="s">
        <v>169</v>
      </c>
      <c r="P31" s="7" t="s">
        <v>160</v>
      </c>
      <c r="Q31" s="7" t="s">
        <v>160</v>
      </c>
      <c r="R31" s="7" t="s">
        <v>160</v>
      </c>
      <c r="S31" s="7" t="s">
        <v>160</v>
      </c>
      <c r="T31" s="7" t="s">
        <v>169</v>
      </c>
      <c r="U31" s="7" t="s">
        <v>160</v>
      </c>
      <c r="V31" s="7" t="s">
        <v>169</v>
      </c>
      <c r="W31" s="7" t="s">
        <v>169</v>
      </c>
      <c r="X31" s="7" t="s">
        <v>160</v>
      </c>
      <c r="Y31" s="7" t="s">
        <v>169</v>
      </c>
      <c r="Z31" s="7" t="s">
        <v>176</v>
      </c>
      <c r="AA31" s="7" t="s">
        <v>176</v>
      </c>
      <c r="AB31" s="7" t="s">
        <v>160</v>
      </c>
      <c r="AC31" s="7" t="s">
        <v>160</v>
      </c>
      <c r="AD31" s="7" t="s">
        <v>160</v>
      </c>
      <c r="AE31" s="7" t="s">
        <v>169</v>
      </c>
      <c r="AF31" s="7" t="s">
        <v>169</v>
      </c>
      <c r="AG31" s="7" t="s">
        <v>160</v>
      </c>
      <c r="AH31" s="7" t="s">
        <v>160</v>
      </c>
      <c r="AI31" s="7" t="s">
        <v>160</v>
      </c>
      <c r="AJ31" s="7" t="s">
        <v>160</v>
      </c>
      <c r="AK31" s="7" t="s">
        <v>160</v>
      </c>
      <c r="AL31" s="7" t="s">
        <v>160</v>
      </c>
      <c r="AM31" s="7" t="s">
        <v>160</v>
      </c>
      <c r="AN31" s="7" t="s">
        <v>160</v>
      </c>
      <c r="AO31" s="7" t="s">
        <v>160</v>
      </c>
      <c r="AP31" s="7" t="s">
        <v>169</v>
      </c>
      <c r="AQ31" s="7" t="s">
        <v>160</v>
      </c>
      <c r="AR31" s="7" t="s">
        <v>160</v>
      </c>
      <c r="AS31" s="7" t="s">
        <v>160</v>
      </c>
      <c r="AT31" s="7" t="s">
        <v>176</v>
      </c>
      <c r="AU31" s="7" t="s">
        <v>176</v>
      </c>
      <c r="AV31" s="7" t="s">
        <v>176</v>
      </c>
      <c r="AW31" s="7" t="s">
        <v>160</v>
      </c>
      <c r="AX31" s="7" t="s">
        <v>203</v>
      </c>
      <c r="AY31" s="7" t="s">
        <v>203</v>
      </c>
      <c r="AZ31" s="7" t="s">
        <v>203</v>
      </c>
      <c r="BA31" s="7" t="s">
        <v>160</v>
      </c>
      <c r="BB31" s="7" t="s">
        <v>160</v>
      </c>
      <c r="BC31" s="10" t="s">
        <v>161</v>
      </c>
      <c r="BD31" s="10" t="s">
        <v>161</v>
      </c>
      <c r="BE31" s="10" t="s">
        <v>161</v>
      </c>
      <c r="BF31" s="10" t="s">
        <v>161</v>
      </c>
      <c r="BG31" s="10" t="s">
        <v>161</v>
      </c>
      <c r="BH31" s="10" t="s">
        <v>177</v>
      </c>
      <c r="BI31" s="10" t="s">
        <v>177</v>
      </c>
      <c r="BJ31" s="10" t="s">
        <v>161</v>
      </c>
      <c r="BK31" s="10" t="s">
        <v>161</v>
      </c>
      <c r="BL31" s="10" t="s">
        <v>161</v>
      </c>
      <c r="BM31" s="10" t="s">
        <v>166</v>
      </c>
      <c r="BN31" s="10" t="s">
        <v>161</v>
      </c>
      <c r="BO31" s="10" t="s">
        <v>161</v>
      </c>
      <c r="BP31" s="10" t="s">
        <v>161</v>
      </c>
      <c r="BQ31" s="10" t="s">
        <v>161</v>
      </c>
      <c r="BR31" s="10" t="s">
        <v>166</v>
      </c>
      <c r="BS31" s="10" t="s">
        <v>161</v>
      </c>
      <c r="BT31" s="10" t="s">
        <v>166</v>
      </c>
      <c r="BU31" s="10" t="s">
        <v>166</v>
      </c>
      <c r="BV31" s="10" t="s">
        <v>161</v>
      </c>
      <c r="BW31" s="10" t="s">
        <v>166</v>
      </c>
      <c r="BX31" s="10" t="s">
        <v>177</v>
      </c>
      <c r="BY31" s="10" t="s">
        <v>177</v>
      </c>
      <c r="BZ31" s="10" t="s">
        <v>161</v>
      </c>
      <c r="CA31" s="10" t="s">
        <v>161</v>
      </c>
      <c r="CB31" s="10" t="s">
        <v>161</v>
      </c>
      <c r="CC31" s="10" t="s">
        <v>166</v>
      </c>
      <c r="CD31" s="10" t="s">
        <v>166</v>
      </c>
      <c r="CE31" s="10" t="s">
        <v>161</v>
      </c>
      <c r="CF31" s="10" t="s">
        <v>161</v>
      </c>
      <c r="CG31" s="10" t="s">
        <v>161</v>
      </c>
      <c r="CH31" s="10" t="s">
        <v>161</v>
      </c>
      <c r="CI31" s="10" t="s">
        <v>161</v>
      </c>
      <c r="CJ31" s="10" t="s">
        <v>161</v>
      </c>
      <c r="CK31" s="10" t="s">
        <v>161</v>
      </c>
      <c r="CL31" s="10" t="s">
        <v>161</v>
      </c>
      <c r="CM31" s="10" t="s">
        <v>161</v>
      </c>
      <c r="CN31" s="10" t="s">
        <v>166</v>
      </c>
      <c r="CO31" s="10" t="s">
        <v>161</v>
      </c>
      <c r="CP31" s="10" t="s">
        <v>161</v>
      </c>
      <c r="CQ31" s="10" t="s">
        <v>161</v>
      </c>
      <c r="CR31" s="10" t="s">
        <v>177</v>
      </c>
      <c r="CS31" s="10" t="s">
        <v>177</v>
      </c>
      <c r="CT31" s="10" t="s">
        <v>177</v>
      </c>
      <c r="CU31" s="10" t="s">
        <v>161</v>
      </c>
      <c r="CV31" s="10" t="s">
        <v>166</v>
      </c>
      <c r="CW31" s="10" t="s">
        <v>166</v>
      </c>
      <c r="CX31" s="10" t="s">
        <v>166</v>
      </c>
      <c r="CY31" s="10" t="s">
        <v>161</v>
      </c>
      <c r="CZ31" s="10" t="s">
        <v>161</v>
      </c>
    </row>
    <row r="32" spans="1:104" x14ac:dyDescent="0.25">
      <c r="A32" s="2">
        <v>30</v>
      </c>
      <c r="B32" s="2" t="s">
        <v>215</v>
      </c>
      <c r="E32" s="7" t="s">
        <v>176</v>
      </c>
      <c r="F32" s="7" t="s">
        <v>167</v>
      </c>
      <c r="G32" s="7" t="s">
        <v>167</v>
      </c>
      <c r="H32" s="7" t="s">
        <v>176</v>
      </c>
      <c r="I32" s="7" t="s">
        <v>176</v>
      </c>
      <c r="J32" s="7" t="s">
        <v>176</v>
      </c>
      <c r="K32" s="7" t="s">
        <v>163</v>
      </c>
      <c r="L32" s="7" t="s">
        <v>163</v>
      </c>
      <c r="M32" s="7" t="s">
        <v>163</v>
      </c>
      <c r="N32" s="7" t="s">
        <v>163</v>
      </c>
      <c r="O32" s="7" t="s">
        <v>163</v>
      </c>
      <c r="P32" s="7" t="s">
        <v>163</v>
      </c>
      <c r="Q32" s="7" t="s">
        <v>163</v>
      </c>
      <c r="R32" s="7" t="s">
        <v>160</v>
      </c>
      <c r="S32" s="7" t="s">
        <v>176</v>
      </c>
      <c r="T32" s="7" t="s">
        <v>160</v>
      </c>
      <c r="U32" s="7" t="s">
        <v>160</v>
      </c>
      <c r="V32" s="7" t="s">
        <v>160</v>
      </c>
      <c r="W32" s="7" t="s">
        <v>160</v>
      </c>
      <c r="X32" s="7" t="s">
        <v>163</v>
      </c>
      <c r="Y32" s="7" t="s">
        <v>163</v>
      </c>
      <c r="Z32" s="7" t="s">
        <v>160</v>
      </c>
      <c r="AA32" s="7" t="s">
        <v>163</v>
      </c>
      <c r="AB32" s="7" t="s">
        <v>163</v>
      </c>
      <c r="AC32" s="7" t="s">
        <v>163</v>
      </c>
      <c r="AD32" s="7" t="s">
        <v>160</v>
      </c>
      <c r="AE32" s="7" t="s">
        <v>163</v>
      </c>
      <c r="AF32" s="7" t="s">
        <v>163</v>
      </c>
      <c r="AG32" s="7" t="s">
        <v>163</v>
      </c>
      <c r="AH32" s="7" t="s">
        <v>167</v>
      </c>
      <c r="AI32" s="7" t="s">
        <v>163</v>
      </c>
      <c r="AJ32" s="7" t="s">
        <v>163</v>
      </c>
      <c r="AK32" s="7" t="s">
        <v>163</v>
      </c>
      <c r="AL32" s="7" t="s">
        <v>167</v>
      </c>
      <c r="AM32" s="7" t="s">
        <v>160</v>
      </c>
      <c r="AN32" s="7" t="s">
        <v>176</v>
      </c>
      <c r="AO32" s="7" t="s">
        <v>163</v>
      </c>
      <c r="AP32" s="7" t="s">
        <v>163</v>
      </c>
      <c r="AQ32" s="7" t="s">
        <v>160</v>
      </c>
      <c r="AR32" s="7" t="s">
        <v>163</v>
      </c>
      <c r="AS32" s="7" t="s">
        <v>160</v>
      </c>
      <c r="AT32" s="7" t="s">
        <v>163</v>
      </c>
      <c r="AU32" s="7" t="s">
        <v>163</v>
      </c>
      <c r="AV32" s="7" t="s">
        <v>163</v>
      </c>
      <c r="AW32" s="7" t="s">
        <v>163</v>
      </c>
      <c r="AX32" s="7" t="s">
        <v>169</v>
      </c>
      <c r="AY32" s="7" t="s">
        <v>160</v>
      </c>
      <c r="AZ32" s="7" t="s">
        <v>160</v>
      </c>
      <c r="BA32" s="7" t="s">
        <v>160</v>
      </c>
      <c r="BB32" s="7" t="s">
        <v>163</v>
      </c>
      <c r="BC32" s="10" t="s">
        <v>177</v>
      </c>
      <c r="BD32" s="10" t="s">
        <v>168</v>
      </c>
      <c r="BE32" s="10" t="s">
        <v>168</v>
      </c>
      <c r="BF32" s="10" t="s">
        <v>177</v>
      </c>
      <c r="BG32" s="10" t="s">
        <v>177</v>
      </c>
      <c r="BH32" s="10" t="s">
        <v>177</v>
      </c>
      <c r="BI32" s="10" t="s">
        <v>164</v>
      </c>
      <c r="BJ32" s="10" t="s">
        <v>164</v>
      </c>
      <c r="BK32" s="10" t="s">
        <v>164</v>
      </c>
      <c r="BL32" s="10" t="s">
        <v>164</v>
      </c>
      <c r="BM32" s="10" t="s">
        <v>164</v>
      </c>
      <c r="BN32" s="10" t="s">
        <v>164</v>
      </c>
      <c r="BO32" s="10" t="s">
        <v>164</v>
      </c>
      <c r="BP32" s="10" t="s">
        <v>161</v>
      </c>
      <c r="BQ32" s="10" t="s">
        <v>177</v>
      </c>
      <c r="BR32" s="10" t="s">
        <v>161</v>
      </c>
      <c r="BS32" s="10" t="s">
        <v>161</v>
      </c>
      <c r="BT32" s="10" t="s">
        <v>161</v>
      </c>
      <c r="BU32" s="10" t="s">
        <v>161</v>
      </c>
      <c r="BV32" s="10" t="s">
        <v>164</v>
      </c>
      <c r="BW32" s="10" t="s">
        <v>164</v>
      </c>
      <c r="BX32" s="10" t="s">
        <v>161</v>
      </c>
      <c r="BY32" s="10" t="s">
        <v>164</v>
      </c>
      <c r="BZ32" s="10" t="s">
        <v>164</v>
      </c>
      <c r="CA32" s="10" t="s">
        <v>164</v>
      </c>
      <c r="CB32" s="10" t="s">
        <v>161</v>
      </c>
      <c r="CC32" s="10" t="s">
        <v>164</v>
      </c>
      <c r="CD32" s="10" t="s">
        <v>164</v>
      </c>
      <c r="CE32" s="10" t="s">
        <v>164</v>
      </c>
      <c r="CF32" s="10" t="s">
        <v>168</v>
      </c>
      <c r="CG32" s="10" t="s">
        <v>164</v>
      </c>
      <c r="CH32" s="10" t="s">
        <v>164</v>
      </c>
      <c r="CI32" s="10" t="s">
        <v>164</v>
      </c>
      <c r="CJ32" s="10" t="s">
        <v>168</v>
      </c>
      <c r="CK32" s="10" t="s">
        <v>161</v>
      </c>
      <c r="CL32" s="10" t="s">
        <v>177</v>
      </c>
      <c r="CM32" s="10" t="s">
        <v>164</v>
      </c>
      <c r="CN32" s="10" t="s">
        <v>164</v>
      </c>
      <c r="CO32" s="10" t="s">
        <v>161</v>
      </c>
      <c r="CP32" s="10" t="s">
        <v>164</v>
      </c>
      <c r="CQ32" s="10" t="s">
        <v>161</v>
      </c>
      <c r="CR32" s="10" t="s">
        <v>164</v>
      </c>
      <c r="CS32" s="10" t="s">
        <v>164</v>
      </c>
      <c r="CT32" s="10" t="s">
        <v>164</v>
      </c>
      <c r="CU32" s="10" t="s">
        <v>164</v>
      </c>
      <c r="CV32" s="10" t="s">
        <v>166</v>
      </c>
      <c r="CW32" s="10" t="s">
        <v>161</v>
      </c>
      <c r="CX32" s="10" t="s">
        <v>161</v>
      </c>
      <c r="CY32" s="10" t="s">
        <v>161</v>
      </c>
      <c r="CZ32" s="10" t="s">
        <v>164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0A2D7-5DC1-4E9F-920D-A0A2BDE84C6D}">
  <dimension ref="A1:AY32"/>
  <sheetViews>
    <sheetView tabSelected="1" workbookViewId="0">
      <selection activeCell="AX2" sqref="AX2"/>
    </sheetView>
  </sheetViews>
  <sheetFormatPr defaultRowHeight="15" x14ac:dyDescent="0.25"/>
  <cols>
    <col min="1" max="1" width="3" bestFit="1" customWidth="1"/>
    <col min="2" max="2" width="13.42578125" bestFit="1" customWidth="1"/>
    <col min="3" max="4" width="2.140625" bestFit="1" customWidth="1"/>
    <col min="5" max="5" width="3.7109375" style="17" bestFit="1" customWidth="1"/>
    <col min="6" max="6" width="3.7109375" bestFit="1" customWidth="1"/>
    <col min="7" max="11" width="4.5703125" bestFit="1" customWidth="1"/>
    <col min="12" max="12" width="3.7109375" bestFit="1" customWidth="1"/>
    <col min="13" max="13" width="4.5703125" bestFit="1" customWidth="1"/>
    <col min="14" max="15" width="3.7109375" bestFit="1" customWidth="1"/>
    <col min="16" max="16" width="3.7109375" style="17" bestFit="1" customWidth="1"/>
    <col min="17" max="17" width="3.7109375" style="10" bestFit="1" customWidth="1"/>
    <col min="18" max="18" width="3.7109375" bestFit="1" customWidth="1"/>
    <col min="19" max="19" width="3.7109375" style="10" bestFit="1" customWidth="1"/>
    <col min="20" max="22" width="3.7109375" bestFit="1" customWidth="1"/>
    <col min="23" max="24" width="4.5703125" bestFit="1" customWidth="1"/>
    <col min="25" max="25" width="3.7109375" style="10" bestFit="1" customWidth="1"/>
    <col min="26" max="26" width="4.5703125" bestFit="1" customWidth="1"/>
    <col min="27" max="27" width="3.7109375" style="10" bestFit="1" customWidth="1"/>
    <col min="28" max="29" width="3.7109375" bestFit="1" customWidth="1"/>
    <col min="30" max="31" width="4.5703125" bestFit="1" customWidth="1"/>
    <col min="32" max="32" width="3.7109375" bestFit="1" customWidth="1"/>
    <col min="33" max="33" width="3.7109375" style="10" bestFit="1" customWidth="1"/>
    <col min="34" max="34" width="4.5703125" bestFit="1" customWidth="1"/>
    <col min="35" max="35" width="3.7109375" bestFit="1" customWidth="1"/>
    <col min="36" max="36" width="4.5703125" bestFit="1" customWidth="1"/>
    <col min="37" max="37" width="3.7109375" bestFit="1" customWidth="1"/>
    <col min="38" max="38" width="3.7109375" style="10" bestFit="1" customWidth="1"/>
    <col min="39" max="39" width="3.7109375" bestFit="1" customWidth="1"/>
    <col min="40" max="42" width="4.5703125" bestFit="1" customWidth="1"/>
    <col min="43" max="43" width="3.7109375" bestFit="1" customWidth="1"/>
    <col min="44" max="44" width="4.5703125" bestFit="1" customWidth="1"/>
    <col min="45" max="45" width="3.7109375" style="10" bestFit="1" customWidth="1"/>
    <col min="46" max="46" width="3.7109375" bestFit="1" customWidth="1"/>
    <col min="47" max="47" width="3.7109375" style="10" bestFit="1" customWidth="1"/>
    <col min="48" max="48" width="4.5703125" bestFit="1" customWidth="1"/>
    <col min="49" max="49" width="3.7109375" style="10" bestFit="1" customWidth="1"/>
    <col min="50" max="50" width="3.7109375" bestFit="1" customWidth="1"/>
    <col min="51" max="51" width="3.7109375" style="17" bestFit="1" customWidth="1"/>
  </cols>
  <sheetData>
    <row r="1" spans="1:51" ht="36" x14ac:dyDescent="0.25">
      <c r="F1" s="15" t="s">
        <v>209</v>
      </c>
      <c r="G1" s="15" t="s">
        <v>164</v>
      </c>
      <c r="H1" s="15" t="s">
        <v>159</v>
      </c>
      <c r="I1" s="15" t="s">
        <v>161</v>
      </c>
      <c r="J1" s="15" t="s">
        <v>168</v>
      </c>
      <c r="K1" s="15" t="s">
        <v>166</v>
      </c>
      <c r="L1" s="15" t="s">
        <v>157</v>
      </c>
      <c r="M1" s="15" t="s">
        <v>177</v>
      </c>
      <c r="N1" s="15" t="s">
        <v>178</v>
      </c>
      <c r="R1" s="15" t="s">
        <v>229</v>
      </c>
      <c r="T1" s="15" t="s">
        <v>231</v>
      </c>
      <c r="U1" s="15" t="s">
        <v>233</v>
      </c>
      <c r="V1" s="15" t="s">
        <v>235</v>
      </c>
      <c r="W1" s="15" t="s">
        <v>179</v>
      </c>
      <c r="X1" s="15" t="s">
        <v>238</v>
      </c>
      <c r="Z1" s="15" t="s">
        <v>240</v>
      </c>
      <c r="AB1" s="15" t="s">
        <v>242</v>
      </c>
      <c r="AC1" s="15" t="s">
        <v>244</v>
      </c>
      <c r="AD1" s="15" t="s">
        <v>246</v>
      </c>
      <c r="AE1" s="15" t="s">
        <v>248</v>
      </c>
      <c r="AF1" s="15" t="s">
        <v>250</v>
      </c>
      <c r="AH1" s="15" t="s">
        <v>252</v>
      </c>
      <c r="AI1" s="15" t="s">
        <v>196</v>
      </c>
      <c r="AJ1" s="15" t="s">
        <v>255</v>
      </c>
      <c r="AK1" s="15" t="s">
        <v>257</v>
      </c>
      <c r="AM1" s="15" t="s">
        <v>259</v>
      </c>
      <c r="AN1" s="15" t="s">
        <v>261</v>
      </c>
      <c r="AO1" s="15" t="s">
        <v>263</v>
      </c>
      <c r="AP1" s="15" t="s">
        <v>265</v>
      </c>
      <c r="AQ1" s="15" t="s">
        <v>267</v>
      </c>
      <c r="AR1" s="15" t="s">
        <v>269</v>
      </c>
      <c r="AT1" s="15" t="s">
        <v>271</v>
      </c>
      <c r="AV1" s="15" t="s">
        <v>273</v>
      </c>
      <c r="AX1" s="15" t="s">
        <v>178</v>
      </c>
    </row>
    <row r="2" spans="1:51" ht="221.25" x14ac:dyDescent="0.25">
      <c r="B2" s="1" t="s">
        <v>0</v>
      </c>
      <c r="C2" s="1" t="s">
        <v>1</v>
      </c>
      <c r="D2" s="1" t="s">
        <v>2</v>
      </c>
      <c r="E2" s="16" t="s">
        <v>216</v>
      </c>
      <c r="F2" s="18" t="s">
        <v>217</v>
      </c>
      <c r="G2" s="19" t="s">
        <v>218</v>
      </c>
      <c r="H2" s="20" t="s">
        <v>219</v>
      </c>
      <c r="I2" s="21" t="s">
        <v>220</v>
      </c>
      <c r="J2" s="22" t="s">
        <v>221</v>
      </c>
      <c r="K2" s="23" t="s">
        <v>222</v>
      </c>
      <c r="L2" s="24" t="s">
        <v>223</v>
      </c>
      <c r="M2" s="25" t="s">
        <v>224</v>
      </c>
      <c r="N2" s="26" t="s">
        <v>225</v>
      </c>
      <c r="O2" s="15" t="s">
        <v>226</v>
      </c>
      <c r="P2" s="16" t="s">
        <v>227</v>
      </c>
      <c r="Q2" s="27" t="s">
        <v>217</v>
      </c>
      <c r="R2" s="15" t="s">
        <v>228</v>
      </c>
      <c r="S2" s="27" t="s">
        <v>218</v>
      </c>
      <c r="T2" s="15" t="s">
        <v>230</v>
      </c>
      <c r="U2" s="15" t="s">
        <v>232</v>
      </c>
      <c r="V2" s="15" t="s">
        <v>234</v>
      </c>
      <c r="W2" s="15" t="s">
        <v>236</v>
      </c>
      <c r="X2" s="15" t="s">
        <v>237</v>
      </c>
      <c r="Y2" s="27" t="s">
        <v>219</v>
      </c>
      <c r="Z2" s="15" t="s">
        <v>239</v>
      </c>
      <c r="AA2" s="27" t="s">
        <v>220</v>
      </c>
      <c r="AB2" s="15" t="s">
        <v>241</v>
      </c>
      <c r="AC2" s="15" t="s">
        <v>243</v>
      </c>
      <c r="AD2" s="15" t="s">
        <v>245</v>
      </c>
      <c r="AE2" s="15" t="s">
        <v>247</v>
      </c>
      <c r="AF2" s="15" t="s">
        <v>249</v>
      </c>
      <c r="AG2" s="27" t="s">
        <v>221</v>
      </c>
      <c r="AH2" s="15" t="s">
        <v>251</v>
      </c>
      <c r="AI2" s="15" t="s">
        <v>253</v>
      </c>
      <c r="AJ2" s="15" t="s">
        <v>254</v>
      </c>
      <c r="AK2" s="15" t="s">
        <v>256</v>
      </c>
      <c r="AL2" s="27" t="s">
        <v>222</v>
      </c>
      <c r="AM2" s="15" t="s">
        <v>258</v>
      </c>
      <c r="AN2" s="15" t="s">
        <v>260</v>
      </c>
      <c r="AO2" s="15" t="s">
        <v>262</v>
      </c>
      <c r="AP2" s="15" t="s">
        <v>264</v>
      </c>
      <c r="AQ2" s="15" t="s">
        <v>266</v>
      </c>
      <c r="AR2" s="15" t="s">
        <v>268</v>
      </c>
      <c r="AS2" s="27" t="s">
        <v>223</v>
      </c>
      <c r="AT2" s="15" t="s">
        <v>270</v>
      </c>
      <c r="AU2" s="27" t="s">
        <v>224</v>
      </c>
      <c r="AV2" s="15" t="s">
        <v>272</v>
      </c>
      <c r="AW2" s="27" t="s">
        <v>225</v>
      </c>
      <c r="AX2" s="15" t="s">
        <v>274</v>
      </c>
      <c r="AY2" s="16" t="s">
        <v>275</v>
      </c>
    </row>
    <row r="3" spans="1:51" x14ac:dyDescent="0.25">
      <c r="A3">
        <v>1</v>
      </c>
      <c r="B3" t="s">
        <v>156</v>
      </c>
      <c r="F3">
        <f>IF(O3=0,0,COUNTIF(pyura_imgsummary!BC3:CZ3,"C")*100/O3)</f>
        <v>0</v>
      </c>
      <c r="G3" s="28">
        <f>IF(O3=0,0,COUNTIF(pyura_imgsummary!BC3:CZ3,"MOL")*100/O3)</f>
        <v>36</v>
      </c>
      <c r="H3" s="28">
        <f>IF(O3=0,0,COUNTIF(pyura_imgsummary!BC3:CZ3,"GS")*100/O3)</f>
        <v>30</v>
      </c>
      <c r="I3" s="28">
        <f>IF(O3=0,0,COUNTIF(pyura_imgsummary!BC3:CZ3,"BS")*100/O3)</f>
        <v>10</v>
      </c>
      <c r="J3" s="28">
        <f>IF(O3=0,0,COUNTIF(pyura_imgsummary!BC3:CZ3,"RS")*100/O3)</f>
        <v>4</v>
      </c>
      <c r="K3" s="28">
        <f>IF(O3=0,0,COUNTIF(pyura_imgsummary!BC3:CZ3,"OTHER")*100/O3)</f>
        <v>18</v>
      </c>
      <c r="L3" s="28">
        <f>IF(O3=0,0,COUNTIF(pyura_imgsummary!BC3:CZ3,"PYU")*100/O3)</f>
        <v>2</v>
      </c>
      <c r="M3">
        <f>IF(O3=0,0,COUNTIF(pyura_imgsummary!BC3:CZ3,"BAR")*100/O3)</f>
        <v>0</v>
      </c>
      <c r="N3">
        <f>IF(O3=0,0,COUNTIF(pyura_imgsummary!BC3:CZ3,"TWS")*100/O3)</f>
        <v>0</v>
      </c>
      <c r="O3">
        <f>50-COUNTIF(pyura_imgsummary!BC3:CZ3,"TWS")</f>
        <v>50</v>
      </c>
      <c r="R3">
        <f>IF(O3=0,0,COUNTIF(pyura_imgsummary!E3:BB3,"Cor")*100/O3)</f>
        <v>0</v>
      </c>
      <c r="T3">
        <f>IF(O3=0,0,COUNTIF(pyura_imgsummary!E3:BB3,"Cel")*100/O3)</f>
        <v>0</v>
      </c>
      <c r="U3">
        <f>IF(O3=0,0,COUNTIF(pyura_imgsummary!E3:BB3,"Dil")*100/O3)</f>
        <v>0</v>
      </c>
      <c r="V3">
        <f>IF(O3=0,0,COUNTIF(pyura_imgsummary!E3:BB3,"Hau")*100/O3)</f>
        <v>0</v>
      </c>
      <c r="W3">
        <f>IF(O3=0,0,COUNTIF(pyura_imgsummary!E3:BB3,"PER")*100/O3)</f>
        <v>0</v>
      </c>
      <c r="X3" s="28">
        <f>IF(O3=0,0,COUNTIF(pyura_imgsummary!E3:BB3,"Xen")*100/O3)</f>
        <v>36</v>
      </c>
      <c r="Z3" s="28">
        <f>IF(O3=0,0,COUNTIF(pyura_imgsummary!E3:BB3,"Ulv")*100/O3)</f>
        <v>30</v>
      </c>
      <c r="AB3">
        <f>IF(O3=0,0,COUNTIF(pyura_imgsummary!E3:BB3,"Bot")*100/O3)</f>
        <v>0</v>
      </c>
      <c r="AC3" s="28">
        <f>IF(O3=0,0,COUNTIF(pyura_imgsummary!E3:BB3,"Pet")*100/O3)</f>
        <v>2</v>
      </c>
      <c r="AD3" s="28">
        <f>IF(O3=0,0,COUNTIF(pyura_imgsummary!E3:BB3,"Ralf")*100/O3)</f>
        <v>6</v>
      </c>
      <c r="AE3" s="28">
        <f>IF(O3=0,0,COUNTIF(pyura_imgsummary!E3:BB3,"Scy")*100/O3)</f>
        <v>2</v>
      </c>
      <c r="AF3">
        <f>IF(O3=0,0,COUNTIF(pyura_imgsummary!E3:BB3,"Spl")*100/O3)</f>
        <v>0</v>
      </c>
      <c r="AH3">
        <f>IF(O3=0,0,COUNTIF(pyura_imgsummary!E3:BB3,"Cora")*100/O3)</f>
        <v>0</v>
      </c>
      <c r="AI3">
        <f>IF(O3=0,0,COUNTIF(pyura_imgsummary!E3:BB3,"CCA")*100/O3)</f>
        <v>0</v>
      </c>
      <c r="AJ3" s="28">
        <f>IF(O3=0,0,COUNTIF(pyura_imgsummary!E3:BB3,"Gel")*100/O3)</f>
        <v>4</v>
      </c>
      <c r="AK3">
        <f>IF(O3=0,0,COUNTIF(pyura_imgsummary!E3:BB3,"RFil")*100/O3)</f>
        <v>0</v>
      </c>
      <c r="AM3">
        <f>IF(O3=0,0,COUNTIF(pyura_imgsummary!E3:BB3,"Ane")*100/O3)</f>
        <v>0</v>
      </c>
      <c r="AN3">
        <f>IF(O3=0,0,COUNTIF(pyura_imgsummary!E3:BB3,"Biof")*100/O3)</f>
        <v>0</v>
      </c>
      <c r="AO3">
        <f>IF(O3=0,0,COUNTIF(pyura_imgsummary!E3:BB3,"Spi")*100/O3)</f>
        <v>0</v>
      </c>
      <c r="AP3" s="28">
        <f>IF(O3=0,0,COUNTIF(pyura_imgsummary!E3:BB3,"Bare")*100/O3)</f>
        <v>4</v>
      </c>
      <c r="AQ3">
        <f>IF(O3=0,0,COUNTIF(pyura_imgsummary!E3:BB3,"Det")*100/O3)</f>
        <v>0</v>
      </c>
      <c r="AR3" s="28">
        <f>IF(O3=0,0,COUNTIF(pyura_imgsummary!E3:BB3,"Sand")*100/O3)</f>
        <v>14</v>
      </c>
      <c r="AT3" s="28">
        <f>IF(O3=0,0,COUNTIF(pyura_imgsummary!E3:BB3,"Pyu")*100/O3)</f>
        <v>2</v>
      </c>
      <c r="AV3">
        <f>IF(O3=0,0,COUNTIF(pyura_imgsummary!E3:BB3,"Epo")*100/O3)</f>
        <v>0</v>
      </c>
      <c r="AX3">
        <f>COUNTIF(pyura_imgsummary!E3:BB3,"TWS")*100/50</f>
        <v>0</v>
      </c>
    </row>
    <row r="4" spans="1:51" x14ac:dyDescent="0.25">
      <c r="A4">
        <v>2</v>
      </c>
      <c r="B4" t="s">
        <v>171</v>
      </c>
      <c r="F4">
        <f>IF(O4=0,0,COUNTIF(pyura_imgsummary!BC4:CZ4,"C")*100/O4)</f>
        <v>0</v>
      </c>
      <c r="G4" s="28">
        <f>IF(O4=0,0,COUNTIF(pyura_imgsummary!BC4:CZ4,"MOL")*100/O4)</f>
        <v>26</v>
      </c>
      <c r="H4" s="28">
        <f>IF(O4=0,0,COUNTIF(pyura_imgsummary!BC4:CZ4,"GS")*100/O4)</f>
        <v>14</v>
      </c>
      <c r="I4" s="28">
        <f>IF(O4=0,0,COUNTIF(pyura_imgsummary!BC4:CZ4,"BS")*100/O4)</f>
        <v>26</v>
      </c>
      <c r="J4" s="28">
        <f>IF(O4=0,0,COUNTIF(pyura_imgsummary!BC4:CZ4,"RS")*100/O4)</f>
        <v>18</v>
      </c>
      <c r="K4" s="28">
        <f>IF(O4=0,0,COUNTIF(pyura_imgsummary!BC4:CZ4,"OTHER")*100/O4)</f>
        <v>14</v>
      </c>
      <c r="L4" s="28">
        <f>IF(O4=0,0,COUNTIF(pyura_imgsummary!BC4:CZ4,"PYU")*100/O4)</f>
        <v>2</v>
      </c>
      <c r="M4">
        <f>IF(O4=0,0,COUNTIF(pyura_imgsummary!BC4:CZ4,"BAR")*100/O4)</f>
        <v>0</v>
      </c>
      <c r="N4">
        <f>IF(O4=0,0,COUNTIF(pyura_imgsummary!BC4:CZ4,"TWS")*100/O4)</f>
        <v>0</v>
      </c>
      <c r="O4">
        <f>50-COUNTIF(pyura_imgsummary!BC4:CZ4,"TWS")</f>
        <v>50</v>
      </c>
      <c r="R4">
        <f>IF(O4=0,0,COUNTIF(pyura_imgsummary!E4:BB4,"Cor")*100/O4)</f>
        <v>0</v>
      </c>
      <c r="T4">
        <f>IF(O4=0,0,COUNTIF(pyura_imgsummary!E4:BB4,"Cel")*100/O4)</f>
        <v>0</v>
      </c>
      <c r="U4">
        <f>IF(O4=0,0,COUNTIF(pyura_imgsummary!E4:BB4,"Dil")*100/O4)</f>
        <v>0</v>
      </c>
      <c r="V4">
        <f>IF(O4=0,0,COUNTIF(pyura_imgsummary!E4:BB4,"Hau")*100/O4)</f>
        <v>0</v>
      </c>
      <c r="W4">
        <f>IF(O4=0,0,COUNTIF(pyura_imgsummary!E4:BB4,"PER")*100/O4)</f>
        <v>0</v>
      </c>
      <c r="X4" s="28">
        <f>IF(O4=0,0,COUNTIF(pyura_imgsummary!E4:BB4,"Xen")*100/O4)</f>
        <v>26</v>
      </c>
      <c r="Z4" s="28">
        <f>IF(O4=0,0,COUNTIF(pyura_imgsummary!E4:BB4,"Ulv")*100/O4)</f>
        <v>14</v>
      </c>
      <c r="AB4">
        <f>IF(O4=0,0,COUNTIF(pyura_imgsummary!E4:BB4,"Bot")*100/O4)</f>
        <v>0</v>
      </c>
      <c r="AC4" s="28">
        <f>IF(O4=0,0,COUNTIF(pyura_imgsummary!E4:BB4,"Pet")*100/O4)</f>
        <v>2</v>
      </c>
      <c r="AD4" s="28">
        <f>IF(O4=0,0,COUNTIF(pyura_imgsummary!E4:BB4,"Ralf")*100/O4)</f>
        <v>12</v>
      </c>
      <c r="AE4" s="28">
        <f>IF(O4=0,0,COUNTIF(pyura_imgsummary!E4:BB4,"Scy")*100/O4)</f>
        <v>12</v>
      </c>
      <c r="AF4">
        <f>IF(O4=0,0,COUNTIF(pyura_imgsummary!E4:BB4,"Spl")*100/O4)</f>
        <v>0</v>
      </c>
      <c r="AH4" s="28">
        <f>IF(O4=0,0,COUNTIF(pyura_imgsummary!E4:BB4,"Cora")*100/O4)</f>
        <v>18</v>
      </c>
      <c r="AI4">
        <f>IF(O4=0,0,COUNTIF(pyura_imgsummary!E4:BB4,"CCA")*100/O4)</f>
        <v>0</v>
      </c>
      <c r="AJ4">
        <f>IF(O4=0,0,COUNTIF(pyura_imgsummary!E4:BB4,"Gel")*100/O4)</f>
        <v>0</v>
      </c>
      <c r="AK4">
        <f>IF(O4=0,0,COUNTIF(pyura_imgsummary!E4:BB4,"RFil")*100/O4)</f>
        <v>0</v>
      </c>
      <c r="AM4">
        <f>IF(O4=0,0,COUNTIF(pyura_imgsummary!E4:BB4,"Ane")*100/O4)</f>
        <v>0</v>
      </c>
      <c r="AN4">
        <f>IF(O4=0,0,COUNTIF(pyura_imgsummary!E4:BB4,"Biof")*100/O4)</f>
        <v>0</v>
      </c>
      <c r="AO4">
        <f>IF(O4=0,0,COUNTIF(pyura_imgsummary!E4:BB4,"Spi")*100/O4)</f>
        <v>0</v>
      </c>
      <c r="AP4">
        <f>IF(O4=0,0,COUNTIF(pyura_imgsummary!E4:BB4,"Bare")*100/O4)</f>
        <v>0</v>
      </c>
      <c r="AQ4">
        <f>IF(O4=0,0,COUNTIF(pyura_imgsummary!E4:BB4,"Det")*100/O4)</f>
        <v>0</v>
      </c>
      <c r="AR4" s="28">
        <f>IF(O4=0,0,COUNTIF(pyura_imgsummary!E4:BB4,"Sand")*100/O4)</f>
        <v>14</v>
      </c>
      <c r="AT4" s="28">
        <f>IF(O4=0,0,COUNTIF(pyura_imgsummary!E4:BB4,"Pyu")*100/O4)</f>
        <v>2</v>
      </c>
      <c r="AV4">
        <f>IF(O4=0,0,COUNTIF(pyura_imgsummary!E4:BB4,"Epo")*100/O4)</f>
        <v>0</v>
      </c>
      <c r="AX4">
        <f>COUNTIF(pyura_imgsummary!E4:BB4,"TWS")*100/50</f>
        <v>0</v>
      </c>
    </row>
    <row r="5" spans="1:51" x14ac:dyDescent="0.25">
      <c r="A5">
        <v>3</v>
      </c>
      <c r="B5" t="s">
        <v>173</v>
      </c>
      <c r="F5">
        <f>IF(O5=0,0,COUNTIF(pyura_imgsummary!BC5:CZ5,"C")*100/O5)</f>
        <v>0</v>
      </c>
      <c r="G5" s="28">
        <f>IF(O5=0,0,COUNTIF(pyura_imgsummary!BC5:CZ5,"MOL")*100/O5)</f>
        <v>37.5</v>
      </c>
      <c r="H5" s="28">
        <f>IF(O5=0,0,COUNTIF(pyura_imgsummary!BC5:CZ5,"GS")*100/O5)</f>
        <v>6.25</v>
      </c>
      <c r="I5" s="28">
        <f>IF(O5=0,0,COUNTIF(pyura_imgsummary!BC5:CZ5,"BS")*100/O5)</f>
        <v>22.916666666666668</v>
      </c>
      <c r="J5" s="28">
        <f>IF(O5=0,0,COUNTIF(pyura_imgsummary!BC5:CZ5,"RS")*100/O5)</f>
        <v>4.166666666666667</v>
      </c>
      <c r="K5" s="28">
        <f>IF(O5=0,0,COUNTIF(pyura_imgsummary!BC5:CZ5,"OTHER")*100/O5)</f>
        <v>27.083333333333332</v>
      </c>
      <c r="L5">
        <f>IF(O5=0,0,COUNTIF(pyura_imgsummary!BC5:CZ5,"PYU")*100/O5)</f>
        <v>0</v>
      </c>
      <c r="M5" s="28">
        <f>IF(O5=0,0,COUNTIF(pyura_imgsummary!BC5:CZ5,"BAR")*100/O5)</f>
        <v>2.0833333333333335</v>
      </c>
      <c r="N5" s="28">
        <f>IF(O5=0,0,COUNTIF(pyura_imgsummary!BC5:CZ5,"TWS")*100/O5)</f>
        <v>4.166666666666667</v>
      </c>
      <c r="O5">
        <f>50-COUNTIF(pyura_imgsummary!BC5:CZ5,"TWS")</f>
        <v>48</v>
      </c>
      <c r="R5">
        <f>IF(O5=0,0,COUNTIF(pyura_imgsummary!E5:BB5,"Cor")*100/O5)</f>
        <v>0</v>
      </c>
      <c r="T5" s="28">
        <f>IF(O5=0,0,COUNTIF(pyura_imgsummary!E5:BB5,"Cel")*100/O5)</f>
        <v>2.0833333333333335</v>
      </c>
      <c r="U5">
        <f>IF(O5=0,0,COUNTIF(pyura_imgsummary!E5:BB5,"Dil")*100/O5)</f>
        <v>0</v>
      </c>
      <c r="V5" s="28">
        <f>IF(O5=0,0,COUNTIF(pyura_imgsummary!E5:BB5,"Hau")*100/O5)</f>
        <v>6.25</v>
      </c>
      <c r="W5" s="28">
        <f>IF(O5=0,0,COUNTIF(pyura_imgsummary!E5:BB5,"PER")*100/O5)</f>
        <v>2.0833333333333335</v>
      </c>
      <c r="X5" s="28">
        <f>IF(O5=0,0,COUNTIF(pyura_imgsummary!E5:BB5,"Xen")*100/O5)</f>
        <v>27.083333333333332</v>
      </c>
      <c r="Z5" s="28">
        <f>IF(O5=0,0,COUNTIF(pyura_imgsummary!E5:BB5,"Ulv")*100/O5)</f>
        <v>6.25</v>
      </c>
      <c r="AB5">
        <f>IF(O5=0,0,COUNTIF(pyura_imgsummary!E5:BB5,"Bot")*100/O5)</f>
        <v>0</v>
      </c>
      <c r="AC5">
        <f>IF(O5=0,0,COUNTIF(pyura_imgsummary!E5:BB5,"Pet")*100/O5)</f>
        <v>0</v>
      </c>
      <c r="AD5" s="28">
        <f>IF(O5=0,0,COUNTIF(pyura_imgsummary!E5:BB5,"Ralf")*100/O5)</f>
        <v>4.166666666666667</v>
      </c>
      <c r="AE5" s="28">
        <f>IF(O5=0,0,COUNTIF(pyura_imgsummary!E5:BB5,"Scy")*100/O5)</f>
        <v>18.75</v>
      </c>
      <c r="AF5">
        <f>IF(O5=0,0,COUNTIF(pyura_imgsummary!E5:BB5,"Spl")*100/O5)</f>
        <v>0</v>
      </c>
      <c r="AH5">
        <f>IF(O5=0,0,COUNTIF(pyura_imgsummary!E5:BB5,"Cora")*100/O5)</f>
        <v>0</v>
      </c>
      <c r="AI5">
        <f>IF(O5=0,0,COUNTIF(pyura_imgsummary!E5:BB5,"CCA")*100/O5)</f>
        <v>0</v>
      </c>
      <c r="AJ5" s="28">
        <f>IF(O5=0,0,COUNTIF(pyura_imgsummary!E5:BB5,"Gel")*100/O5)</f>
        <v>4.166666666666667</v>
      </c>
      <c r="AK5">
        <f>IF(O5=0,0,COUNTIF(pyura_imgsummary!E5:BB5,"RFil")*100/O5)</f>
        <v>0</v>
      </c>
      <c r="AM5">
        <f>IF(O5=0,0,COUNTIF(pyura_imgsummary!E5:BB5,"Ane")*100/O5)</f>
        <v>0</v>
      </c>
      <c r="AN5">
        <f>IF(O5=0,0,COUNTIF(pyura_imgsummary!E5:BB5,"Biof")*100/O5)</f>
        <v>0</v>
      </c>
      <c r="AO5">
        <f>IF(O5=0,0,COUNTIF(pyura_imgsummary!E5:BB5,"Spi")*100/O5)</f>
        <v>0</v>
      </c>
      <c r="AP5" s="28">
        <f>IF(O5=0,0,COUNTIF(pyura_imgsummary!E5:BB5,"Bare")*100/O5)</f>
        <v>20.833333333333332</v>
      </c>
      <c r="AQ5">
        <f>IF(O5=0,0,COUNTIF(pyura_imgsummary!E5:BB5,"Det")*100/O5)</f>
        <v>0</v>
      </c>
      <c r="AR5" s="28">
        <f>IF(O5=0,0,COUNTIF(pyura_imgsummary!E5:BB5,"Sand")*100/O5)</f>
        <v>6.25</v>
      </c>
      <c r="AT5">
        <f>IF(O5=0,0,COUNTIF(pyura_imgsummary!E5:BB5,"Pyu")*100/O5)</f>
        <v>0</v>
      </c>
      <c r="AV5" s="28">
        <f>IF(O5=0,0,COUNTIF(pyura_imgsummary!E5:BB5,"Epo")*100/O5)</f>
        <v>2.0833333333333335</v>
      </c>
      <c r="AX5" s="28">
        <f>COUNTIF(pyura_imgsummary!E5:BB5,"TWS")*100/50</f>
        <v>4</v>
      </c>
    </row>
    <row r="6" spans="1:51" x14ac:dyDescent="0.25">
      <c r="A6">
        <v>4</v>
      </c>
      <c r="B6" t="s">
        <v>180</v>
      </c>
      <c r="F6">
        <f>IF(O6=0,0,COUNTIF(pyura_imgsummary!BC6:CZ6,"C")*100/O6)</f>
        <v>0</v>
      </c>
      <c r="G6" s="28">
        <f>IF(O6=0,0,COUNTIF(pyura_imgsummary!BC6:CZ6,"MOL")*100/O6)</f>
        <v>60</v>
      </c>
      <c r="H6" s="28">
        <f>IF(O6=0,0,COUNTIF(pyura_imgsummary!BC6:CZ6,"GS")*100/O6)</f>
        <v>2</v>
      </c>
      <c r="I6" s="28">
        <f>IF(O6=0,0,COUNTIF(pyura_imgsummary!BC6:CZ6,"BS")*100/O6)</f>
        <v>18</v>
      </c>
      <c r="J6" s="28">
        <f>IF(O6=0,0,COUNTIF(pyura_imgsummary!BC6:CZ6,"RS")*100/O6)</f>
        <v>8</v>
      </c>
      <c r="K6" s="28">
        <f>IF(O6=0,0,COUNTIF(pyura_imgsummary!BC6:CZ6,"OTHER")*100/O6)</f>
        <v>12</v>
      </c>
      <c r="L6">
        <f>IF(O6=0,0,COUNTIF(pyura_imgsummary!BC6:CZ6,"PYU")*100/O6)</f>
        <v>0</v>
      </c>
      <c r="M6">
        <f>IF(O6=0,0,COUNTIF(pyura_imgsummary!BC6:CZ6,"BAR")*100/O6)</f>
        <v>0</v>
      </c>
      <c r="N6">
        <f>IF(O6=0,0,COUNTIF(pyura_imgsummary!BC6:CZ6,"TWS")*100/O6)</f>
        <v>0</v>
      </c>
      <c r="O6">
        <f>50-COUNTIF(pyura_imgsummary!BC6:CZ6,"TWS")</f>
        <v>50</v>
      </c>
      <c r="R6">
        <f>IF(O6=0,0,COUNTIF(pyura_imgsummary!E6:BB6,"Cor")*100/O6)</f>
        <v>0</v>
      </c>
      <c r="T6">
        <f>IF(O6=0,0,COUNTIF(pyura_imgsummary!E6:BB6,"Cel")*100/O6)</f>
        <v>0</v>
      </c>
      <c r="U6">
        <f>IF(O6=0,0,COUNTIF(pyura_imgsummary!E6:BB6,"Dil")*100/O6)</f>
        <v>0</v>
      </c>
      <c r="V6" s="28">
        <f>IF(O6=0,0,COUNTIF(pyura_imgsummary!E6:BB6,"Hau")*100/O6)</f>
        <v>2</v>
      </c>
      <c r="W6">
        <f>IF(O6=0,0,COUNTIF(pyura_imgsummary!E6:BB6,"PER")*100/O6)</f>
        <v>0</v>
      </c>
      <c r="X6" s="28">
        <f>IF(O6=0,0,COUNTIF(pyura_imgsummary!E6:BB6,"Xen")*100/O6)</f>
        <v>58</v>
      </c>
      <c r="Z6" s="28">
        <f>IF(O6=0,0,COUNTIF(pyura_imgsummary!E6:BB6,"Ulv")*100/O6)</f>
        <v>2</v>
      </c>
      <c r="AB6">
        <f>IF(O6=0,0,COUNTIF(pyura_imgsummary!E6:BB6,"Bot")*100/O6)</f>
        <v>0</v>
      </c>
      <c r="AC6" s="28">
        <f>IF(O6=0,0,COUNTIF(pyura_imgsummary!E6:BB6,"Pet")*100/O6)</f>
        <v>2</v>
      </c>
      <c r="AD6" s="28">
        <f>IF(O6=0,0,COUNTIF(pyura_imgsummary!E6:BB6,"Ralf")*100/O6)</f>
        <v>6</v>
      </c>
      <c r="AE6" s="28">
        <f>IF(O6=0,0,COUNTIF(pyura_imgsummary!E6:BB6,"Scy")*100/O6)</f>
        <v>10</v>
      </c>
      <c r="AF6">
        <f>IF(O6=0,0,COUNTIF(pyura_imgsummary!E6:BB6,"Spl")*100/O6)</f>
        <v>0</v>
      </c>
      <c r="AH6">
        <f>IF(O6=0,0,COUNTIF(pyura_imgsummary!E6:BB6,"Cora")*100/O6)</f>
        <v>0</v>
      </c>
      <c r="AI6">
        <f>IF(O6=0,0,COUNTIF(pyura_imgsummary!E6:BB6,"CCA")*100/O6)</f>
        <v>0</v>
      </c>
      <c r="AJ6" s="28">
        <f>IF(O6=0,0,COUNTIF(pyura_imgsummary!E6:BB6,"Gel")*100/O6)</f>
        <v>8</v>
      </c>
      <c r="AK6">
        <f>IF(O6=0,0,COUNTIF(pyura_imgsummary!E6:BB6,"RFil")*100/O6)</f>
        <v>0</v>
      </c>
      <c r="AM6">
        <f>IF(O6=0,0,COUNTIF(pyura_imgsummary!E6:BB6,"Ane")*100/O6)</f>
        <v>0</v>
      </c>
      <c r="AN6">
        <f>IF(O6=0,0,COUNTIF(pyura_imgsummary!E6:BB6,"Biof")*100/O6)</f>
        <v>0</v>
      </c>
      <c r="AO6">
        <f>IF(O6=0,0,COUNTIF(pyura_imgsummary!E6:BB6,"Spi")*100/O6)</f>
        <v>0</v>
      </c>
      <c r="AP6" s="28">
        <f>IF(O6=0,0,COUNTIF(pyura_imgsummary!E6:BB6,"Bare")*100/O6)</f>
        <v>2</v>
      </c>
      <c r="AQ6">
        <f>IF(O6=0,0,COUNTIF(pyura_imgsummary!E6:BB6,"Det")*100/O6)</f>
        <v>0</v>
      </c>
      <c r="AR6" s="28">
        <f>IF(O6=0,0,COUNTIF(pyura_imgsummary!E6:BB6,"Sand")*100/O6)</f>
        <v>10</v>
      </c>
      <c r="AT6">
        <f>IF(O6=0,0,COUNTIF(pyura_imgsummary!E6:BB6,"Pyu")*100/O6)</f>
        <v>0</v>
      </c>
      <c r="AV6">
        <f>IF(O6=0,0,COUNTIF(pyura_imgsummary!E6:BB6,"Epo")*100/O6)</f>
        <v>0</v>
      </c>
      <c r="AX6">
        <f>COUNTIF(pyura_imgsummary!E6:BB6,"TWS")*100/50</f>
        <v>0</v>
      </c>
    </row>
    <row r="7" spans="1:51" x14ac:dyDescent="0.25">
      <c r="A7">
        <v>5</v>
      </c>
      <c r="B7" t="s">
        <v>181</v>
      </c>
      <c r="F7">
        <f>IF(O7=0,0,COUNTIF(pyura_imgsummary!BC7:CZ7,"C")*100/O7)</f>
        <v>0</v>
      </c>
      <c r="G7" s="28">
        <f>IF(O7=0,0,COUNTIF(pyura_imgsummary!BC7:CZ7,"MOL")*100/O7)</f>
        <v>32</v>
      </c>
      <c r="H7" s="28">
        <f>IF(O7=0,0,COUNTIF(pyura_imgsummary!BC7:CZ7,"GS")*100/O7)</f>
        <v>8</v>
      </c>
      <c r="I7" s="28">
        <f>IF(O7=0,0,COUNTIF(pyura_imgsummary!BC7:CZ7,"BS")*100/O7)</f>
        <v>4</v>
      </c>
      <c r="J7" s="28">
        <f>IF(O7=0,0,COUNTIF(pyura_imgsummary!BC7:CZ7,"RS")*100/O7)</f>
        <v>22</v>
      </c>
      <c r="K7" s="28">
        <f>IF(O7=0,0,COUNTIF(pyura_imgsummary!BC7:CZ7,"OTHER")*100/O7)</f>
        <v>30</v>
      </c>
      <c r="L7">
        <f>IF(O7=0,0,COUNTIF(pyura_imgsummary!BC7:CZ7,"PYU")*100/O7)</f>
        <v>0</v>
      </c>
      <c r="M7" s="28">
        <f>IF(O7=0,0,COUNTIF(pyura_imgsummary!BC7:CZ7,"BAR")*100/O7)</f>
        <v>4</v>
      </c>
      <c r="N7">
        <f>IF(O7=0,0,COUNTIF(pyura_imgsummary!BC7:CZ7,"TWS")*100/O7)</f>
        <v>0</v>
      </c>
      <c r="O7">
        <f>50-COUNTIF(pyura_imgsummary!BC7:CZ7,"TWS")</f>
        <v>50</v>
      </c>
      <c r="R7">
        <f>IF(O7=0,0,COUNTIF(pyura_imgsummary!E7:BB7,"Cor")*100/O7)</f>
        <v>0</v>
      </c>
      <c r="T7" s="28">
        <f>IF(O7=0,0,COUNTIF(pyura_imgsummary!E7:BB7,"Cel")*100/O7)</f>
        <v>2</v>
      </c>
      <c r="U7">
        <f>IF(O7=0,0,COUNTIF(pyura_imgsummary!E7:BB7,"Dil")*100/O7)</f>
        <v>0</v>
      </c>
      <c r="V7" s="28">
        <f>IF(O7=0,0,COUNTIF(pyura_imgsummary!E7:BB7,"Hau")*100/O7)</f>
        <v>2</v>
      </c>
      <c r="W7">
        <f>IF(O7=0,0,COUNTIF(pyura_imgsummary!E7:BB7,"PER")*100/O7)</f>
        <v>0</v>
      </c>
      <c r="X7" s="28">
        <f>IF(O7=0,0,COUNTIF(pyura_imgsummary!E7:BB7,"Xen")*100/O7)</f>
        <v>28</v>
      </c>
      <c r="Z7" s="28">
        <f>IF(O7=0,0,COUNTIF(pyura_imgsummary!E7:BB7,"Ulv")*100/O7)</f>
        <v>8</v>
      </c>
      <c r="AB7">
        <f>IF(O7=0,0,COUNTIF(pyura_imgsummary!E7:BB7,"Bot")*100/O7)</f>
        <v>0</v>
      </c>
      <c r="AC7">
        <f>IF(O7=0,0,COUNTIF(pyura_imgsummary!E7:BB7,"Pet")*100/O7)</f>
        <v>0</v>
      </c>
      <c r="AD7" s="28">
        <f>IF(O7=0,0,COUNTIF(pyura_imgsummary!E7:BB7,"Ralf")*100/O7)</f>
        <v>4</v>
      </c>
      <c r="AE7">
        <f>IF(O7=0,0,COUNTIF(pyura_imgsummary!E7:BB7,"Scy")*100/O7)</f>
        <v>0</v>
      </c>
      <c r="AF7">
        <f>IF(O7=0,0,COUNTIF(pyura_imgsummary!E7:BB7,"Spl")*100/O7)</f>
        <v>0</v>
      </c>
      <c r="AH7" s="28">
        <f>IF(O7=0,0,COUNTIF(pyura_imgsummary!E7:BB7,"Cora")*100/O7)</f>
        <v>8</v>
      </c>
      <c r="AI7">
        <f>IF(O7=0,0,COUNTIF(pyura_imgsummary!E7:BB7,"CCA")*100/O7)</f>
        <v>0</v>
      </c>
      <c r="AJ7" s="28">
        <f>IF(O7=0,0,COUNTIF(pyura_imgsummary!E7:BB7,"Gel")*100/O7)</f>
        <v>14</v>
      </c>
      <c r="AK7">
        <f>IF(O7=0,0,COUNTIF(pyura_imgsummary!E7:BB7,"RFil")*100/O7)</f>
        <v>0</v>
      </c>
      <c r="AM7" s="28">
        <f>IF(O7=0,0,COUNTIF(pyura_imgsummary!E7:BB7,"Ane")*100/O7)</f>
        <v>4</v>
      </c>
      <c r="AN7">
        <f>IF(O7=0,0,COUNTIF(pyura_imgsummary!E7:BB7,"Biof")*100/O7)</f>
        <v>0</v>
      </c>
      <c r="AO7">
        <f>IF(O7=0,0,COUNTIF(pyura_imgsummary!E7:BB7,"Spi")*100/O7)</f>
        <v>0</v>
      </c>
      <c r="AP7" s="28">
        <f>IF(O7=0,0,COUNTIF(pyura_imgsummary!E7:BB7,"Bare")*100/O7)</f>
        <v>24</v>
      </c>
      <c r="AQ7">
        <f>IF(O7=0,0,COUNTIF(pyura_imgsummary!E7:BB7,"Det")*100/O7)</f>
        <v>0</v>
      </c>
      <c r="AR7" s="28">
        <f>IF(O7=0,0,COUNTIF(pyura_imgsummary!E7:BB7,"Sand")*100/O7)</f>
        <v>2</v>
      </c>
      <c r="AT7">
        <f>IF(O7=0,0,COUNTIF(pyura_imgsummary!E7:BB7,"Pyu")*100/O7)</f>
        <v>0</v>
      </c>
      <c r="AV7" s="28">
        <f>IF(O7=0,0,COUNTIF(pyura_imgsummary!E7:BB7,"Epo")*100/O7)</f>
        <v>4</v>
      </c>
      <c r="AX7">
        <f>COUNTIF(pyura_imgsummary!E7:BB7,"TWS")*100/50</f>
        <v>0</v>
      </c>
    </row>
    <row r="8" spans="1:51" x14ac:dyDescent="0.25">
      <c r="A8">
        <v>6</v>
      </c>
      <c r="B8" t="s">
        <v>183</v>
      </c>
      <c r="F8">
        <f>IF(O8=0,0,COUNTIF(pyura_imgsummary!BC8:CZ8,"C")*100/O8)</f>
        <v>0</v>
      </c>
      <c r="G8" s="28">
        <f>IF(O8=0,0,COUNTIF(pyura_imgsummary!BC8:CZ8,"MOL")*100/O8)</f>
        <v>26</v>
      </c>
      <c r="H8" s="28">
        <f>IF(O8=0,0,COUNTIF(pyura_imgsummary!BC8:CZ8,"GS")*100/O8)</f>
        <v>22</v>
      </c>
      <c r="I8" s="28">
        <f>IF(O8=0,0,COUNTIF(pyura_imgsummary!BC8:CZ8,"BS")*100/O8)</f>
        <v>48</v>
      </c>
      <c r="J8">
        <f>IF(O8=0,0,COUNTIF(pyura_imgsummary!BC8:CZ8,"RS")*100/O8)</f>
        <v>0</v>
      </c>
      <c r="K8" s="28">
        <f>IF(O8=0,0,COUNTIF(pyura_imgsummary!BC8:CZ8,"OTHER")*100/O8)</f>
        <v>4</v>
      </c>
      <c r="L8">
        <f>IF(O8=0,0,COUNTIF(pyura_imgsummary!BC8:CZ8,"PYU")*100/O8)</f>
        <v>0</v>
      </c>
      <c r="M8">
        <f>IF(O8=0,0,COUNTIF(pyura_imgsummary!BC8:CZ8,"BAR")*100/O8)</f>
        <v>0</v>
      </c>
      <c r="N8">
        <f>IF(O8=0,0,COUNTIF(pyura_imgsummary!BC8:CZ8,"TWS")*100/O8)</f>
        <v>0</v>
      </c>
      <c r="O8">
        <f>50-COUNTIF(pyura_imgsummary!BC8:CZ8,"TWS")</f>
        <v>50</v>
      </c>
      <c r="R8">
        <f>IF(O8=0,0,COUNTIF(pyura_imgsummary!E8:BB8,"Cor")*100/O8)</f>
        <v>0</v>
      </c>
      <c r="T8">
        <f>IF(O8=0,0,COUNTIF(pyura_imgsummary!E8:BB8,"Cel")*100/O8)</f>
        <v>0</v>
      </c>
      <c r="U8" s="28">
        <f>IF(O8=0,0,COUNTIF(pyura_imgsummary!E8:BB8,"Dil")*100/O8)</f>
        <v>2</v>
      </c>
      <c r="V8">
        <f>IF(O8=0,0,COUNTIF(pyura_imgsummary!E8:BB8,"Hau")*100/O8)</f>
        <v>0</v>
      </c>
      <c r="W8">
        <f>IF(O8=0,0,COUNTIF(pyura_imgsummary!E8:BB8,"PER")*100/O8)</f>
        <v>0</v>
      </c>
      <c r="X8" s="28">
        <f>IF(O8=0,0,COUNTIF(pyura_imgsummary!E8:BB8,"Xen")*100/O8)</f>
        <v>24</v>
      </c>
      <c r="Z8" s="28">
        <f>IF(O8=0,0,COUNTIF(pyura_imgsummary!E8:BB8,"Ulv")*100/O8)</f>
        <v>22</v>
      </c>
      <c r="AB8">
        <f>IF(O8=0,0,COUNTIF(pyura_imgsummary!E8:BB8,"Bot")*100/O8)</f>
        <v>0</v>
      </c>
      <c r="AC8">
        <f>IF(O8=0,0,COUNTIF(pyura_imgsummary!E8:BB8,"Pet")*100/O8)</f>
        <v>0</v>
      </c>
      <c r="AD8" s="28">
        <f>IF(O8=0,0,COUNTIF(pyura_imgsummary!E8:BB8,"Ralf")*100/O8)</f>
        <v>10</v>
      </c>
      <c r="AE8" s="28">
        <f>IF(O8=0,0,COUNTIF(pyura_imgsummary!E8:BB8,"Scy")*100/O8)</f>
        <v>38</v>
      </c>
      <c r="AF8">
        <f>IF(O8=0,0,COUNTIF(pyura_imgsummary!E8:BB8,"Spl")*100/O8)</f>
        <v>0</v>
      </c>
      <c r="AH8">
        <f>IF(O8=0,0,COUNTIF(pyura_imgsummary!E8:BB8,"Cora")*100/O8)</f>
        <v>0</v>
      </c>
      <c r="AI8">
        <f>IF(O8=0,0,COUNTIF(pyura_imgsummary!E8:BB8,"CCA")*100/O8)</f>
        <v>0</v>
      </c>
      <c r="AJ8">
        <f>IF(O8=0,0,COUNTIF(pyura_imgsummary!E8:BB8,"Gel")*100/O8)</f>
        <v>0</v>
      </c>
      <c r="AK8">
        <f>IF(O8=0,0,COUNTIF(pyura_imgsummary!E8:BB8,"RFil")*100/O8)</f>
        <v>0</v>
      </c>
      <c r="AM8">
        <f>IF(O8=0,0,COUNTIF(pyura_imgsummary!E8:BB8,"Ane")*100/O8)</f>
        <v>0</v>
      </c>
      <c r="AN8">
        <f>IF(O8=0,0,COUNTIF(pyura_imgsummary!E8:BB8,"Biof")*100/O8)</f>
        <v>0</v>
      </c>
      <c r="AO8">
        <f>IF(O8=0,0,COUNTIF(pyura_imgsummary!E8:BB8,"Spi")*100/O8)</f>
        <v>0</v>
      </c>
      <c r="AP8" s="28">
        <f>IF(O8=0,0,COUNTIF(pyura_imgsummary!E8:BB8,"Bare")*100/O8)</f>
        <v>2</v>
      </c>
      <c r="AQ8">
        <f>IF(O8=0,0,COUNTIF(pyura_imgsummary!E8:BB8,"Det")*100/O8)</f>
        <v>0</v>
      </c>
      <c r="AR8" s="28">
        <f>IF(O8=0,0,COUNTIF(pyura_imgsummary!E8:BB8,"Sand")*100/O8)</f>
        <v>2</v>
      </c>
      <c r="AT8">
        <f>IF(O8=0,0,COUNTIF(pyura_imgsummary!E8:BB8,"Pyu")*100/O8)</f>
        <v>0</v>
      </c>
      <c r="AV8">
        <f>IF(O8=0,0,COUNTIF(pyura_imgsummary!E8:BB8,"Epo")*100/O8)</f>
        <v>0</v>
      </c>
      <c r="AX8">
        <f>COUNTIF(pyura_imgsummary!E8:BB8,"TWS")*100/50</f>
        <v>0</v>
      </c>
    </row>
    <row r="9" spans="1:51" x14ac:dyDescent="0.25">
      <c r="A9">
        <v>7</v>
      </c>
      <c r="B9" t="s">
        <v>185</v>
      </c>
      <c r="F9">
        <f>IF(O9=0,0,COUNTIF(pyura_imgsummary!BC9:CZ9,"C")*100/O9)</f>
        <v>0</v>
      </c>
      <c r="G9" s="28">
        <f>IF(O9=0,0,COUNTIF(pyura_imgsummary!BC9:CZ9,"MOL")*100/O9)</f>
        <v>14</v>
      </c>
      <c r="H9" s="28">
        <f>IF(O9=0,0,COUNTIF(pyura_imgsummary!BC9:CZ9,"GS")*100/O9)</f>
        <v>48</v>
      </c>
      <c r="I9" s="28">
        <f>IF(O9=0,0,COUNTIF(pyura_imgsummary!BC9:CZ9,"BS")*100/O9)</f>
        <v>34</v>
      </c>
      <c r="J9">
        <f>IF(O9=0,0,COUNTIF(pyura_imgsummary!BC9:CZ9,"RS")*100/O9)</f>
        <v>0</v>
      </c>
      <c r="K9">
        <f>IF(O9=0,0,COUNTIF(pyura_imgsummary!BC9:CZ9,"OTHER")*100/O9)</f>
        <v>0</v>
      </c>
      <c r="L9">
        <f>IF(O9=0,0,COUNTIF(pyura_imgsummary!BC9:CZ9,"PYU")*100/O9)</f>
        <v>0</v>
      </c>
      <c r="M9" s="28">
        <f>IF(O9=0,0,COUNTIF(pyura_imgsummary!BC9:CZ9,"BAR")*100/O9)</f>
        <v>4</v>
      </c>
      <c r="N9">
        <f>IF(O9=0,0,COUNTIF(pyura_imgsummary!BC9:CZ9,"TWS")*100/O9)</f>
        <v>0</v>
      </c>
      <c r="O9">
        <f>50-COUNTIF(pyura_imgsummary!BC9:CZ9,"TWS")</f>
        <v>50</v>
      </c>
      <c r="R9">
        <f>IF(O9=0,0,COUNTIF(pyura_imgsummary!E9:BB9,"Cor")*100/O9)</f>
        <v>0</v>
      </c>
      <c r="T9">
        <f>IF(O9=0,0,COUNTIF(pyura_imgsummary!E9:BB9,"Cel")*100/O9)</f>
        <v>0</v>
      </c>
      <c r="U9">
        <f>IF(O9=0,0,COUNTIF(pyura_imgsummary!E9:BB9,"Dil")*100/O9)</f>
        <v>0</v>
      </c>
      <c r="V9">
        <f>IF(O9=0,0,COUNTIF(pyura_imgsummary!E9:BB9,"Hau")*100/O9)</f>
        <v>0</v>
      </c>
      <c r="W9">
        <f>IF(O9=0,0,COUNTIF(pyura_imgsummary!E9:BB9,"PER")*100/O9)</f>
        <v>0</v>
      </c>
      <c r="X9" s="28">
        <f>IF(O9=0,0,COUNTIF(pyura_imgsummary!E9:BB9,"Xen")*100/O9)</f>
        <v>14</v>
      </c>
      <c r="Z9" s="28">
        <f>IF(O9=0,0,COUNTIF(pyura_imgsummary!E9:BB9,"Ulv")*100/O9)</f>
        <v>48</v>
      </c>
      <c r="AB9">
        <f>IF(O9=0,0,COUNTIF(pyura_imgsummary!E9:BB9,"Bot")*100/O9)</f>
        <v>0</v>
      </c>
      <c r="AC9" s="28">
        <f>IF(O9=0,0,COUNTIF(pyura_imgsummary!E9:BB9,"Pet")*100/O9)</f>
        <v>2</v>
      </c>
      <c r="AD9" s="28">
        <f>IF(O9=0,0,COUNTIF(pyura_imgsummary!E9:BB9,"Ralf")*100/O9)</f>
        <v>24</v>
      </c>
      <c r="AE9" s="28">
        <f>IF(O9=0,0,COUNTIF(pyura_imgsummary!E9:BB9,"Scy")*100/O9)</f>
        <v>8</v>
      </c>
      <c r="AF9">
        <f>IF(O9=0,0,COUNTIF(pyura_imgsummary!E9:BB9,"Spl")*100/O9)</f>
        <v>0</v>
      </c>
      <c r="AH9">
        <f>IF(O9=0,0,COUNTIF(pyura_imgsummary!E9:BB9,"Cora")*100/O9)</f>
        <v>0</v>
      </c>
      <c r="AI9">
        <f>IF(O9=0,0,COUNTIF(pyura_imgsummary!E9:BB9,"CCA")*100/O9)</f>
        <v>0</v>
      </c>
      <c r="AJ9">
        <f>IF(O9=0,0,COUNTIF(pyura_imgsummary!E9:BB9,"Gel")*100/O9)</f>
        <v>0</v>
      </c>
      <c r="AK9">
        <f>IF(O9=0,0,COUNTIF(pyura_imgsummary!E9:BB9,"RFil")*100/O9)</f>
        <v>0</v>
      </c>
      <c r="AM9">
        <f>IF(O9=0,0,COUNTIF(pyura_imgsummary!E9:BB9,"Ane")*100/O9)</f>
        <v>0</v>
      </c>
      <c r="AN9">
        <f>IF(O9=0,0,COUNTIF(pyura_imgsummary!E9:BB9,"Biof")*100/O9)</f>
        <v>0</v>
      </c>
      <c r="AO9">
        <f>IF(O9=0,0,COUNTIF(pyura_imgsummary!E9:BB9,"Spi")*100/O9)</f>
        <v>0</v>
      </c>
      <c r="AP9">
        <f>IF(O9=0,0,COUNTIF(pyura_imgsummary!E9:BB9,"Bare")*100/O9)</f>
        <v>0</v>
      </c>
      <c r="AQ9">
        <f>IF(O9=0,0,COUNTIF(pyura_imgsummary!E9:BB9,"Det")*100/O9)</f>
        <v>0</v>
      </c>
      <c r="AR9">
        <f>IF(O9=0,0,COUNTIF(pyura_imgsummary!E9:BB9,"Sand")*100/O9)</f>
        <v>0</v>
      </c>
      <c r="AT9">
        <f>IF(O9=0,0,COUNTIF(pyura_imgsummary!E9:BB9,"Pyu")*100/O9)</f>
        <v>0</v>
      </c>
      <c r="AV9" s="28">
        <f>IF(O9=0,0,COUNTIF(pyura_imgsummary!E9:BB9,"Epo")*100/O9)</f>
        <v>4</v>
      </c>
      <c r="AX9">
        <f>COUNTIF(pyura_imgsummary!E9:BB9,"TWS")*100/50</f>
        <v>0</v>
      </c>
    </row>
    <row r="10" spans="1:51" x14ac:dyDescent="0.25">
      <c r="A10">
        <v>8</v>
      </c>
      <c r="B10" t="s">
        <v>186</v>
      </c>
      <c r="F10">
        <f>IF(O10=0,0,COUNTIF(pyura_imgsummary!BC10:CZ10,"C")*100/O10)</f>
        <v>0</v>
      </c>
      <c r="G10" s="28">
        <f>IF(O10=0,0,COUNTIF(pyura_imgsummary!BC10:CZ10,"MOL")*100/O10)</f>
        <v>26</v>
      </c>
      <c r="H10" s="28">
        <f>IF(O10=0,0,COUNTIF(pyura_imgsummary!BC10:CZ10,"GS")*100/O10)</f>
        <v>24</v>
      </c>
      <c r="I10" s="28">
        <f>IF(O10=0,0,COUNTIF(pyura_imgsummary!BC10:CZ10,"BS")*100/O10)</f>
        <v>38</v>
      </c>
      <c r="J10">
        <f>IF(O10=0,0,COUNTIF(pyura_imgsummary!BC10:CZ10,"RS")*100/O10)</f>
        <v>0</v>
      </c>
      <c r="K10" s="28">
        <f>IF(O10=0,0,COUNTIF(pyura_imgsummary!BC10:CZ10,"OTHER")*100/O10)</f>
        <v>10</v>
      </c>
      <c r="L10">
        <f>IF(O10=0,0,COUNTIF(pyura_imgsummary!BC10:CZ10,"PYU")*100/O10)</f>
        <v>0</v>
      </c>
      <c r="M10" s="28">
        <f>IF(O10=0,0,COUNTIF(pyura_imgsummary!BC10:CZ10,"BAR")*100/O10)</f>
        <v>2</v>
      </c>
      <c r="N10">
        <f>IF(O10=0,0,COUNTIF(pyura_imgsummary!BC10:CZ10,"TWS")*100/O10)</f>
        <v>0</v>
      </c>
      <c r="O10">
        <f>50-COUNTIF(pyura_imgsummary!BC10:CZ10,"TWS")</f>
        <v>50</v>
      </c>
      <c r="R10">
        <f>IF(O10=0,0,COUNTIF(pyura_imgsummary!E10:BB10,"Cor")*100/O10)</f>
        <v>0</v>
      </c>
      <c r="T10">
        <f>IF(O10=0,0,COUNTIF(pyura_imgsummary!E10:BB10,"Cel")*100/O10)</f>
        <v>0</v>
      </c>
      <c r="U10">
        <f>IF(O10=0,0,COUNTIF(pyura_imgsummary!E10:BB10,"Dil")*100/O10)</f>
        <v>0</v>
      </c>
      <c r="V10">
        <f>IF(O10=0,0,COUNTIF(pyura_imgsummary!E10:BB10,"Hau")*100/O10)</f>
        <v>0</v>
      </c>
      <c r="W10">
        <f>IF(O10=0,0,COUNTIF(pyura_imgsummary!E10:BB10,"PER")*100/O10)</f>
        <v>0</v>
      </c>
      <c r="X10" s="28">
        <f>IF(O10=0,0,COUNTIF(pyura_imgsummary!E10:BB10,"Xen")*100/O10)</f>
        <v>26</v>
      </c>
      <c r="Z10" s="28">
        <f>IF(O10=0,0,COUNTIF(pyura_imgsummary!E10:BB10,"Ulv")*100/O10)</f>
        <v>24</v>
      </c>
      <c r="AB10">
        <f>IF(O10=0,0,COUNTIF(pyura_imgsummary!E10:BB10,"Bot")*100/O10)</f>
        <v>0</v>
      </c>
      <c r="AC10">
        <f>IF(O10=0,0,COUNTIF(pyura_imgsummary!E10:BB10,"Pet")*100/O10)</f>
        <v>0</v>
      </c>
      <c r="AD10" s="28">
        <f>IF(O10=0,0,COUNTIF(pyura_imgsummary!E10:BB10,"Ralf")*100/O10)</f>
        <v>8</v>
      </c>
      <c r="AE10" s="28">
        <f>IF(O10=0,0,COUNTIF(pyura_imgsummary!E10:BB10,"Scy")*100/O10)</f>
        <v>30</v>
      </c>
      <c r="AF10">
        <f>IF(O10=0,0,COUNTIF(pyura_imgsummary!E10:BB10,"Spl")*100/O10)</f>
        <v>0</v>
      </c>
      <c r="AH10">
        <f>IF(O10=0,0,COUNTIF(pyura_imgsummary!E10:BB10,"Cora")*100/O10)</f>
        <v>0</v>
      </c>
      <c r="AI10">
        <f>IF(O10=0,0,COUNTIF(pyura_imgsummary!E10:BB10,"CCA")*100/O10)</f>
        <v>0</v>
      </c>
      <c r="AJ10">
        <f>IF(O10=0,0,COUNTIF(pyura_imgsummary!E10:BB10,"Gel")*100/O10)</f>
        <v>0</v>
      </c>
      <c r="AK10">
        <f>IF(O10=0,0,COUNTIF(pyura_imgsummary!E10:BB10,"RFil")*100/O10)</f>
        <v>0</v>
      </c>
      <c r="AM10">
        <f>IF(O10=0,0,COUNTIF(pyura_imgsummary!E10:BB10,"Ane")*100/O10)</f>
        <v>0</v>
      </c>
      <c r="AN10">
        <f>IF(O10=0,0,COUNTIF(pyura_imgsummary!E10:BB10,"Biof")*100/O10)</f>
        <v>0</v>
      </c>
      <c r="AO10">
        <f>IF(O10=0,0,COUNTIF(pyura_imgsummary!E10:BB10,"Spi")*100/O10)</f>
        <v>0</v>
      </c>
      <c r="AP10" s="28">
        <f>IF(O10=0,0,COUNTIF(pyura_imgsummary!E10:BB10,"Bare")*100/O10)</f>
        <v>6</v>
      </c>
      <c r="AQ10">
        <f>IF(O10=0,0,COUNTIF(pyura_imgsummary!E10:BB10,"Det")*100/O10)</f>
        <v>0</v>
      </c>
      <c r="AR10" s="28">
        <f>IF(O10=0,0,COUNTIF(pyura_imgsummary!E10:BB10,"Sand")*100/O10)</f>
        <v>4</v>
      </c>
      <c r="AT10">
        <f>IF(O10=0,0,COUNTIF(pyura_imgsummary!E10:BB10,"Pyu")*100/O10)</f>
        <v>0</v>
      </c>
      <c r="AV10" s="28">
        <f>IF(O10=0,0,COUNTIF(pyura_imgsummary!E10:BB10,"Epo")*100/O10)</f>
        <v>2</v>
      </c>
      <c r="AX10">
        <f>COUNTIF(pyura_imgsummary!E10:BB10,"TWS")*100/50</f>
        <v>0</v>
      </c>
    </row>
    <row r="11" spans="1:51" x14ac:dyDescent="0.25">
      <c r="A11">
        <v>9</v>
      </c>
      <c r="B11" t="s">
        <v>187</v>
      </c>
      <c r="F11">
        <f>IF(O11=0,0,COUNTIF(pyura_imgsummary!BC11:CZ11,"C")*100/O11)</f>
        <v>0</v>
      </c>
      <c r="G11" s="28">
        <f>IF(O11=0,0,COUNTIF(pyura_imgsummary!BC11:CZ11,"MOL")*100/O11)</f>
        <v>62</v>
      </c>
      <c r="H11" s="28">
        <f>IF(O11=0,0,COUNTIF(pyura_imgsummary!BC11:CZ11,"GS")*100/O11)</f>
        <v>6</v>
      </c>
      <c r="I11" s="28">
        <f>IF(O11=0,0,COUNTIF(pyura_imgsummary!BC11:CZ11,"BS")*100/O11)</f>
        <v>18</v>
      </c>
      <c r="J11">
        <f>IF(O11=0,0,COUNTIF(pyura_imgsummary!BC11:CZ11,"RS")*100/O11)</f>
        <v>0</v>
      </c>
      <c r="K11" s="28">
        <f>IF(O11=0,0,COUNTIF(pyura_imgsummary!BC11:CZ11,"OTHER")*100/O11)</f>
        <v>14</v>
      </c>
      <c r="L11">
        <f>IF(O11=0,0,COUNTIF(pyura_imgsummary!BC11:CZ11,"PYU")*100/O11)</f>
        <v>0</v>
      </c>
      <c r="M11">
        <f>IF(O11=0,0,COUNTIF(pyura_imgsummary!BC11:CZ11,"BAR")*100/O11)</f>
        <v>0</v>
      </c>
      <c r="N11">
        <f>IF(O11=0,0,COUNTIF(pyura_imgsummary!BC11:CZ11,"TWS")*100/O11)</f>
        <v>0</v>
      </c>
      <c r="O11">
        <f>50-COUNTIF(pyura_imgsummary!BC11:CZ11,"TWS")</f>
        <v>50</v>
      </c>
      <c r="R11">
        <f>IF(O11=0,0,COUNTIF(pyura_imgsummary!E11:BB11,"Cor")*100/O11)</f>
        <v>0</v>
      </c>
      <c r="T11">
        <f>IF(O11=0,0,COUNTIF(pyura_imgsummary!E11:BB11,"Cel")*100/O11)</f>
        <v>0</v>
      </c>
      <c r="U11">
        <f>IF(O11=0,0,COUNTIF(pyura_imgsummary!E11:BB11,"Dil")*100/O11)</f>
        <v>0</v>
      </c>
      <c r="V11">
        <f>IF(O11=0,0,COUNTIF(pyura_imgsummary!E11:BB11,"Hau")*100/O11)</f>
        <v>0</v>
      </c>
      <c r="W11">
        <f>IF(O11=0,0,COUNTIF(pyura_imgsummary!E11:BB11,"PER")*100/O11)</f>
        <v>0</v>
      </c>
      <c r="X11" s="28">
        <f>IF(O11=0,0,COUNTIF(pyura_imgsummary!E11:BB11,"Xen")*100/O11)</f>
        <v>62</v>
      </c>
      <c r="Z11" s="28">
        <f>IF(O11=0,0,COUNTIF(pyura_imgsummary!E11:BB11,"Ulv")*100/O11)</f>
        <v>6</v>
      </c>
      <c r="AB11">
        <f>IF(O11=0,0,COUNTIF(pyura_imgsummary!E11:BB11,"Bot")*100/O11)</f>
        <v>0</v>
      </c>
      <c r="AC11">
        <f>IF(O11=0,0,COUNTIF(pyura_imgsummary!E11:BB11,"Pet")*100/O11)</f>
        <v>0</v>
      </c>
      <c r="AD11" s="28">
        <f>IF(O11=0,0,COUNTIF(pyura_imgsummary!E11:BB11,"Ralf")*100/O11)</f>
        <v>4</v>
      </c>
      <c r="AE11" s="28">
        <f>IF(O11=0,0,COUNTIF(pyura_imgsummary!E11:BB11,"Scy")*100/O11)</f>
        <v>14</v>
      </c>
      <c r="AF11">
        <f>IF(O11=0,0,COUNTIF(pyura_imgsummary!E11:BB11,"Spl")*100/O11)</f>
        <v>0</v>
      </c>
      <c r="AH11">
        <f>IF(O11=0,0,COUNTIF(pyura_imgsummary!E11:BB11,"Cora")*100/O11)</f>
        <v>0</v>
      </c>
      <c r="AI11">
        <f>IF(O11=0,0,COUNTIF(pyura_imgsummary!E11:BB11,"CCA")*100/O11)</f>
        <v>0</v>
      </c>
      <c r="AJ11">
        <f>IF(O11=0,0,COUNTIF(pyura_imgsummary!E11:BB11,"Gel")*100/O11)</f>
        <v>0</v>
      </c>
      <c r="AK11">
        <f>IF(O11=0,0,COUNTIF(pyura_imgsummary!E11:BB11,"RFil")*100/O11)</f>
        <v>0</v>
      </c>
      <c r="AM11" s="28">
        <f>IF(O11=0,0,COUNTIF(pyura_imgsummary!E11:BB11,"Ane")*100/O11)</f>
        <v>2</v>
      </c>
      <c r="AN11">
        <f>IF(O11=0,0,COUNTIF(pyura_imgsummary!E11:BB11,"Biof")*100/O11)</f>
        <v>0</v>
      </c>
      <c r="AO11">
        <f>IF(O11=0,0,COUNTIF(pyura_imgsummary!E11:BB11,"Spi")*100/O11)</f>
        <v>0</v>
      </c>
      <c r="AP11" s="28">
        <f>IF(O11=0,0,COUNTIF(pyura_imgsummary!E11:BB11,"Bare")*100/O11)</f>
        <v>4</v>
      </c>
      <c r="AQ11">
        <f>IF(O11=0,0,COUNTIF(pyura_imgsummary!E11:BB11,"Det")*100/O11)</f>
        <v>0</v>
      </c>
      <c r="AR11" s="28">
        <f>IF(O11=0,0,COUNTIF(pyura_imgsummary!E11:BB11,"Sand")*100/O11)</f>
        <v>8</v>
      </c>
      <c r="AT11">
        <f>IF(O11=0,0,COUNTIF(pyura_imgsummary!E11:BB11,"Pyu")*100/O11)</f>
        <v>0</v>
      </c>
      <c r="AV11">
        <f>IF(O11=0,0,COUNTIF(pyura_imgsummary!E11:BB11,"Epo")*100/O11)</f>
        <v>0</v>
      </c>
      <c r="AX11">
        <f>COUNTIF(pyura_imgsummary!E11:BB11,"TWS")*100/50</f>
        <v>0</v>
      </c>
    </row>
    <row r="12" spans="1:51" x14ac:dyDescent="0.25">
      <c r="A12">
        <v>10</v>
      </c>
      <c r="B12" t="s">
        <v>188</v>
      </c>
      <c r="F12">
        <f>IF(O12=0,0,COUNTIF(pyura_imgsummary!BC12:CZ12,"C")*100/O12)</f>
        <v>0</v>
      </c>
      <c r="G12" s="28">
        <f>IF(O12=0,0,COUNTIF(pyura_imgsummary!BC12:CZ12,"MOL")*100/O12)</f>
        <v>26</v>
      </c>
      <c r="H12" s="28">
        <f>IF(O12=0,0,COUNTIF(pyura_imgsummary!BC12:CZ12,"GS")*100/O12)</f>
        <v>20</v>
      </c>
      <c r="I12" s="28">
        <f>IF(O12=0,0,COUNTIF(pyura_imgsummary!BC12:CZ12,"BS")*100/O12)</f>
        <v>10</v>
      </c>
      <c r="J12" s="28">
        <f>IF(O12=0,0,COUNTIF(pyura_imgsummary!BC12:CZ12,"RS")*100/O12)</f>
        <v>16</v>
      </c>
      <c r="K12" s="28">
        <f>IF(O12=0,0,COUNTIF(pyura_imgsummary!BC12:CZ12,"OTHER")*100/O12)</f>
        <v>24</v>
      </c>
      <c r="L12">
        <f>IF(O12=0,0,COUNTIF(pyura_imgsummary!BC12:CZ12,"PYU")*100/O12)</f>
        <v>0</v>
      </c>
      <c r="M12" s="28">
        <f>IF(O12=0,0,COUNTIF(pyura_imgsummary!BC12:CZ12,"BAR")*100/O12)</f>
        <v>4</v>
      </c>
      <c r="N12">
        <f>IF(O12=0,0,COUNTIF(pyura_imgsummary!BC12:CZ12,"TWS")*100/O12)</f>
        <v>0</v>
      </c>
      <c r="O12">
        <f>50-COUNTIF(pyura_imgsummary!BC12:CZ12,"TWS")</f>
        <v>50</v>
      </c>
      <c r="R12">
        <f>IF(O12=0,0,COUNTIF(pyura_imgsummary!E12:BB12,"Cor")*100/O12)</f>
        <v>0</v>
      </c>
      <c r="T12">
        <f>IF(O12=0,0,COUNTIF(pyura_imgsummary!E12:BB12,"Cel")*100/O12)</f>
        <v>0</v>
      </c>
      <c r="U12">
        <f>IF(O12=0,0,COUNTIF(pyura_imgsummary!E12:BB12,"Dil")*100/O12)</f>
        <v>0</v>
      </c>
      <c r="V12">
        <f>IF(O12=0,0,COUNTIF(pyura_imgsummary!E12:BB12,"Hau")*100/O12)</f>
        <v>0</v>
      </c>
      <c r="W12">
        <f>IF(O12=0,0,COUNTIF(pyura_imgsummary!E12:BB12,"PER")*100/O12)</f>
        <v>0</v>
      </c>
      <c r="X12" s="28">
        <f>IF(O12=0,0,COUNTIF(pyura_imgsummary!E12:BB12,"Xen")*100/O12)</f>
        <v>26</v>
      </c>
      <c r="Z12" s="28">
        <f>IF(O12=0,0,COUNTIF(pyura_imgsummary!E12:BB12,"Ulv")*100/O12)</f>
        <v>20</v>
      </c>
      <c r="AB12">
        <f>IF(O12=0,0,COUNTIF(pyura_imgsummary!E12:BB12,"Bot")*100/O12)</f>
        <v>0</v>
      </c>
      <c r="AC12" s="28">
        <f>IF(O12=0,0,COUNTIF(pyura_imgsummary!E12:BB12,"Pet")*100/O12)</f>
        <v>6</v>
      </c>
      <c r="AD12" s="28">
        <f>IF(O12=0,0,COUNTIF(pyura_imgsummary!E12:BB12,"Ralf")*100/O12)</f>
        <v>4</v>
      </c>
      <c r="AE12">
        <f>IF(O12=0,0,COUNTIF(pyura_imgsummary!E12:BB12,"Scy")*100/O12)</f>
        <v>0</v>
      </c>
      <c r="AF12">
        <f>IF(O12=0,0,COUNTIF(pyura_imgsummary!E12:BB12,"Spl")*100/O12)</f>
        <v>0</v>
      </c>
      <c r="AH12" s="28">
        <f>IF(O12=0,0,COUNTIF(pyura_imgsummary!E12:BB12,"Cora")*100/O12)</f>
        <v>12</v>
      </c>
      <c r="AI12">
        <f>IF(O12=0,0,COUNTIF(pyura_imgsummary!E12:BB12,"CCA")*100/O12)</f>
        <v>0</v>
      </c>
      <c r="AJ12" s="28">
        <f>IF(O12=0,0,COUNTIF(pyura_imgsummary!E12:BB12,"Gel")*100/O12)</f>
        <v>4</v>
      </c>
      <c r="AK12">
        <f>IF(O12=0,0,COUNTIF(pyura_imgsummary!E12:BB12,"RFil")*100/O12)</f>
        <v>0</v>
      </c>
      <c r="AM12">
        <f>IF(O12=0,0,COUNTIF(pyura_imgsummary!E12:BB12,"Ane")*100/O12)</f>
        <v>0</v>
      </c>
      <c r="AN12">
        <f>IF(O12=0,0,COUNTIF(pyura_imgsummary!E12:BB12,"Biof")*100/O12)</f>
        <v>0</v>
      </c>
      <c r="AO12">
        <f>IF(O12=0,0,COUNTIF(pyura_imgsummary!E12:BB12,"Spi")*100/O12)</f>
        <v>0</v>
      </c>
      <c r="AP12" s="28">
        <f>IF(O12=0,0,COUNTIF(pyura_imgsummary!E12:BB12,"Bare")*100/O12)</f>
        <v>16</v>
      </c>
      <c r="AQ12">
        <f>IF(O12=0,0,COUNTIF(pyura_imgsummary!E12:BB12,"Det")*100/O12)</f>
        <v>0</v>
      </c>
      <c r="AR12" s="28">
        <f>IF(O12=0,0,COUNTIF(pyura_imgsummary!E12:BB12,"Sand")*100/O12)</f>
        <v>8</v>
      </c>
      <c r="AT12">
        <f>IF(O12=0,0,COUNTIF(pyura_imgsummary!E12:BB12,"Pyu")*100/O12)</f>
        <v>0</v>
      </c>
      <c r="AV12" s="28">
        <f>IF(O12=0,0,COUNTIF(pyura_imgsummary!E12:BB12,"Epo")*100/O12)</f>
        <v>4</v>
      </c>
      <c r="AX12">
        <f>COUNTIF(pyura_imgsummary!E12:BB12,"TWS")*100/50</f>
        <v>0</v>
      </c>
    </row>
    <row r="13" spans="1:51" x14ac:dyDescent="0.25">
      <c r="A13">
        <v>11</v>
      </c>
      <c r="B13" t="s">
        <v>189</v>
      </c>
      <c r="F13">
        <f>IF(O13=0,0,COUNTIF(pyura_imgsummary!BC13:CZ13,"C")*100/O13)</f>
        <v>0</v>
      </c>
      <c r="G13" s="28">
        <f>IF(O13=0,0,COUNTIF(pyura_imgsummary!BC13:CZ13,"MOL")*100/O13)</f>
        <v>64</v>
      </c>
      <c r="H13" s="28">
        <f>IF(O13=0,0,COUNTIF(pyura_imgsummary!BC13:CZ13,"GS")*100/O13)</f>
        <v>2</v>
      </c>
      <c r="I13" s="28">
        <f>IF(O13=0,0,COUNTIF(pyura_imgsummary!BC13:CZ13,"BS")*100/O13)</f>
        <v>22</v>
      </c>
      <c r="J13">
        <f>IF(O13=0,0,COUNTIF(pyura_imgsummary!BC13:CZ13,"RS")*100/O13)</f>
        <v>0</v>
      </c>
      <c r="K13" s="28">
        <f>IF(O13=0,0,COUNTIF(pyura_imgsummary!BC13:CZ13,"OTHER")*100/O13)</f>
        <v>10</v>
      </c>
      <c r="L13">
        <f>IF(O13=0,0,COUNTIF(pyura_imgsummary!BC13:CZ13,"PYU")*100/O13)</f>
        <v>0</v>
      </c>
      <c r="M13" s="28">
        <f>IF(O13=0,0,COUNTIF(pyura_imgsummary!BC13:CZ13,"BAR")*100/O13)</f>
        <v>2</v>
      </c>
      <c r="N13">
        <f>IF(O13=0,0,COUNTIF(pyura_imgsummary!BC13:CZ13,"TWS")*100/O13)</f>
        <v>0</v>
      </c>
      <c r="O13">
        <f>50-COUNTIF(pyura_imgsummary!BC13:CZ13,"TWS")</f>
        <v>50</v>
      </c>
      <c r="R13">
        <f>IF(O13=0,0,COUNTIF(pyura_imgsummary!E13:BB13,"Cor")*100/O13)</f>
        <v>0</v>
      </c>
      <c r="T13" s="28">
        <f>IF(O13=0,0,COUNTIF(pyura_imgsummary!E13:BB13,"Cel")*100/O13)</f>
        <v>2</v>
      </c>
      <c r="U13" s="28">
        <f>IF(O13=0,0,COUNTIF(pyura_imgsummary!E13:BB13,"Dil")*100/O13)</f>
        <v>2</v>
      </c>
      <c r="V13">
        <f>IF(O13=0,0,COUNTIF(pyura_imgsummary!E13:BB13,"Hau")*100/O13)</f>
        <v>0</v>
      </c>
      <c r="W13">
        <f>IF(O13=0,0,COUNTIF(pyura_imgsummary!E13:BB13,"PER")*100/O13)</f>
        <v>0</v>
      </c>
      <c r="X13" s="28">
        <f>IF(O13=0,0,COUNTIF(pyura_imgsummary!E13:BB13,"Xen")*100/O13)</f>
        <v>60</v>
      </c>
      <c r="Z13" s="28">
        <f>IF(O13=0,0,COUNTIF(pyura_imgsummary!E13:BB13,"Ulv")*100/O13)</f>
        <v>2</v>
      </c>
      <c r="AB13">
        <f>IF(O13=0,0,COUNTIF(pyura_imgsummary!E13:BB13,"Bot")*100/O13)</f>
        <v>0</v>
      </c>
      <c r="AC13">
        <f>IF(O13=0,0,COUNTIF(pyura_imgsummary!E13:BB13,"Pet")*100/O13)</f>
        <v>0</v>
      </c>
      <c r="AD13">
        <f>IF(O13=0,0,COUNTIF(pyura_imgsummary!E13:BB13,"Ralf")*100/O13)</f>
        <v>0</v>
      </c>
      <c r="AE13" s="28">
        <f>IF(O13=0,0,COUNTIF(pyura_imgsummary!E13:BB13,"Scy")*100/O13)</f>
        <v>22</v>
      </c>
      <c r="AF13">
        <f>IF(O13=0,0,COUNTIF(pyura_imgsummary!E13:BB13,"Spl")*100/O13)</f>
        <v>0</v>
      </c>
      <c r="AH13">
        <f>IF(O13=0,0,COUNTIF(pyura_imgsummary!E13:BB13,"Cora")*100/O13)</f>
        <v>0</v>
      </c>
      <c r="AI13">
        <f>IF(O13=0,0,COUNTIF(pyura_imgsummary!E13:BB13,"CCA")*100/O13)</f>
        <v>0</v>
      </c>
      <c r="AJ13">
        <f>IF(O13=0,0,COUNTIF(pyura_imgsummary!E13:BB13,"Gel")*100/O13)</f>
        <v>0</v>
      </c>
      <c r="AK13">
        <f>IF(O13=0,0,COUNTIF(pyura_imgsummary!E13:BB13,"RFil")*100/O13)</f>
        <v>0</v>
      </c>
      <c r="AM13">
        <f>IF(O13=0,0,COUNTIF(pyura_imgsummary!E13:BB13,"Ane")*100/O13)</f>
        <v>0</v>
      </c>
      <c r="AN13">
        <f>IF(O13=0,0,COUNTIF(pyura_imgsummary!E13:BB13,"Biof")*100/O13)</f>
        <v>0</v>
      </c>
      <c r="AO13">
        <f>IF(O13=0,0,COUNTIF(pyura_imgsummary!E13:BB13,"Spi")*100/O13)</f>
        <v>0</v>
      </c>
      <c r="AP13" s="28">
        <f>IF(O13=0,0,COUNTIF(pyura_imgsummary!E13:BB13,"Bare")*100/O13)</f>
        <v>10</v>
      </c>
      <c r="AQ13">
        <f>IF(O13=0,0,COUNTIF(pyura_imgsummary!E13:BB13,"Det")*100/O13)</f>
        <v>0</v>
      </c>
      <c r="AR13">
        <f>IF(O13=0,0,COUNTIF(pyura_imgsummary!E13:BB13,"Sand")*100/O13)</f>
        <v>0</v>
      </c>
      <c r="AT13">
        <f>IF(O13=0,0,COUNTIF(pyura_imgsummary!E13:BB13,"Pyu")*100/O13)</f>
        <v>0</v>
      </c>
      <c r="AV13" s="28">
        <f>IF(O13=0,0,COUNTIF(pyura_imgsummary!E13:BB13,"Epo")*100/O13)</f>
        <v>2</v>
      </c>
      <c r="AX13">
        <f>COUNTIF(pyura_imgsummary!E13:BB13,"TWS")*100/50</f>
        <v>0</v>
      </c>
    </row>
    <row r="14" spans="1:51" x14ac:dyDescent="0.25">
      <c r="A14">
        <v>12</v>
      </c>
      <c r="B14" t="s">
        <v>190</v>
      </c>
      <c r="F14">
        <f>IF(O14=0,0,COUNTIF(pyura_imgsummary!BC14:CZ14,"C")*100/O14)</f>
        <v>0</v>
      </c>
      <c r="G14" s="28">
        <f>IF(O14=0,0,COUNTIF(pyura_imgsummary!BC14:CZ14,"MOL")*100/O14)</f>
        <v>38</v>
      </c>
      <c r="H14" s="28">
        <f>IF(O14=0,0,COUNTIF(pyura_imgsummary!BC14:CZ14,"GS")*100/O14)</f>
        <v>16</v>
      </c>
      <c r="I14" s="28">
        <f>IF(O14=0,0,COUNTIF(pyura_imgsummary!BC14:CZ14,"BS")*100/O14)</f>
        <v>16</v>
      </c>
      <c r="J14">
        <f>IF(O14=0,0,COUNTIF(pyura_imgsummary!BC14:CZ14,"RS")*100/O14)</f>
        <v>0</v>
      </c>
      <c r="K14" s="28">
        <f>IF(O14=0,0,COUNTIF(pyura_imgsummary!BC14:CZ14,"OTHER")*100/O14)</f>
        <v>28</v>
      </c>
      <c r="L14">
        <f>IF(O14=0,0,COUNTIF(pyura_imgsummary!BC14:CZ14,"PYU")*100/O14)</f>
        <v>0</v>
      </c>
      <c r="M14" s="28">
        <f>IF(O14=0,0,COUNTIF(pyura_imgsummary!BC14:CZ14,"BAR")*100/O14)</f>
        <v>2</v>
      </c>
      <c r="N14">
        <f>IF(O14=0,0,COUNTIF(pyura_imgsummary!BC14:CZ14,"TWS")*100/O14)</f>
        <v>0</v>
      </c>
      <c r="O14">
        <f>50-COUNTIF(pyura_imgsummary!BC14:CZ14,"TWS")</f>
        <v>50</v>
      </c>
      <c r="R14">
        <f>IF(O14=0,0,COUNTIF(pyura_imgsummary!E14:BB14,"Cor")*100/O14)</f>
        <v>0</v>
      </c>
      <c r="T14">
        <f>IF(O14=0,0,COUNTIF(pyura_imgsummary!E14:BB14,"Cel")*100/O14)</f>
        <v>0</v>
      </c>
      <c r="U14" s="28">
        <f>IF(O14=0,0,COUNTIF(pyura_imgsummary!E14:BB14,"Dil")*100/O14)</f>
        <v>2</v>
      </c>
      <c r="V14">
        <f>IF(O14=0,0,COUNTIF(pyura_imgsummary!E14:BB14,"Hau")*100/O14)</f>
        <v>0</v>
      </c>
      <c r="W14" s="28">
        <f>IF(O14=0,0,COUNTIF(pyura_imgsummary!E14:BB14,"PER")*100/O14)</f>
        <v>12</v>
      </c>
      <c r="X14" s="28">
        <f>IF(O14=0,0,COUNTIF(pyura_imgsummary!E14:BB14,"Xen")*100/O14)</f>
        <v>24</v>
      </c>
      <c r="Z14" s="28">
        <f>IF(O14=0,0,COUNTIF(pyura_imgsummary!E14:BB14,"Ulv")*100/O14)</f>
        <v>16</v>
      </c>
      <c r="AB14">
        <f>IF(O14=0,0,COUNTIF(pyura_imgsummary!E14:BB14,"Bot")*100/O14)</f>
        <v>0</v>
      </c>
      <c r="AC14">
        <f>IF(O14=0,0,COUNTIF(pyura_imgsummary!E14:BB14,"Pet")*100/O14)</f>
        <v>0</v>
      </c>
      <c r="AD14" s="28">
        <f>IF(O14=0,0,COUNTIF(pyura_imgsummary!E14:BB14,"Ralf")*100/O14)</f>
        <v>8</v>
      </c>
      <c r="AE14" s="28">
        <f>IF(O14=0,0,COUNTIF(pyura_imgsummary!E14:BB14,"Scy")*100/O14)</f>
        <v>8</v>
      </c>
      <c r="AF14">
        <f>IF(O14=0,0,COUNTIF(pyura_imgsummary!E14:BB14,"Spl")*100/O14)</f>
        <v>0</v>
      </c>
      <c r="AH14">
        <f>IF(O14=0,0,COUNTIF(pyura_imgsummary!E14:BB14,"Cora")*100/O14)</f>
        <v>0</v>
      </c>
      <c r="AI14">
        <f>IF(O14=0,0,COUNTIF(pyura_imgsummary!E14:BB14,"CCA")*100/O14)</f>
        <v>0</v>
      </c>
      <c r="AJ14">
        <f>IF(O14=0,0,COUNTIF(pyura_imgsummary!E14:BB14,"Gel")*100/O14)</f>
        <v>0</v>
      </c>
      <c r="AK14">
        <f>IF(O14=0,0,COUNTIF(pyura_imgsummary!E14:BB14,"RFil")*100/O14)</f>
        <v>0</v>
      </c>
      <c r="AM14">
        <f>IF(O14=0,0,COUNTIF(pyura_imgsummary!E14:BB14,"Ane")*100/O14)</f>
        <v>0</v>
      </c>
      <c r="AN14">
        <f>IF(O14=0,0,COUNTIF(pyura_imgsummary!E14:BB14,"Biof")*100/O14)</f>
        <v>0</v>
      </c>
      <c r="AO14">
        <f>IF(O14=0,0,COUNTIF(pyura_imgsummary!E14:BB14,"Spi")*100/O14)</f>
        <v>0</v>
      </c>
      <c r="AP14" s="28">
        <f>IF(O14=0,0,COUNTIF(pyura_imgsummary!E14:BB14,"Bare")*100/O14)</f>
        <v>14</v>
      </c>
      <c r="AQ14">
        <f>IF(O14=0,0,COUNTIF(pyura_imgsummary!E14:BB14,"Det")*100/O14)</f>
        <v>0</v>
      </c>
      <c r="AR14" s="28">
        <f>IF(O14=0,0,COUNTIF(pyura_imgsummary!E14:BB14,"Sand")*100/O14)</f>
        <v>14</v>
      </c>
      <c r="AT14">
        <f>IF(O14=0,0,COUNTIF(pyura_imgsummary!E14:BB14,"Pyu")*100/O14)</f>
        <v>0</v>
      </c>
      <c r="AV14" s="28">
        <f>IF(O14=0,0,COUNTIF(pyura_imgsummary!E14:BB14,"Epo")*100/O14)</f>
        <v>2</v>
      </c>
      <c r="AX14">
        <f>COUNTIF(pyura_imgsummary!E14:BB14,"TWS")*100/50</f>
        <v>0</v>
      </c>
    </row>
    <row r="15" spans="1:51" x14ac:dyDescent="0.25">
      <c r="A15">
        <v>13</v>
      </c>
      <c r="B15" t="s">
        <v>191</v>
      </c>
      <c r="F15">
        <f>IF(O15=0,0,COUNTIF(pyura_imgsummary!BC15:CZ15,"C")*100/O15)</f>
        <v>0</v>
      </c>
      <c r="G15" s="28">
        <f>IF(O15=0,0,COUNTIF(pyura_imgsummary!BC15:CZ15,"MOL")*100/O15)</f>
        <v>36.734693877551024</v>
      </c>
      <c r="H15" s="28">
        <f>IF(O15=0,0,COUNTIF(pyura_imgsummary!BC15:CZ15,"GS")*100/O15)</f>
        <v>28.571428571428573</v>
      </c>
      <c r="I15" s="28">
        <f>IF(O15=0,0,COUNTIF(pyura_imgsummary!BC15:CZ15,"BS")*100/O15)</f>
        <v>20.408163265306122</v>
      </c>
      <c r="J15">
        <f>IF(O15=0,0,COUNTIF(pyura_imgsummary!BC15:CZ15,"RS")*100/O15)</f>
        <v>0</v>
      </c>
      <c r="K15" s="28">
        <f>IF(O15=0,0,COUNTIF(pyura_imgsummary!BC15:CZ15,"OTHER")*100/O15)</f>
        <v>14.285714285714286</v>
      </c>
      <c r="L15">
        <f>IF(O15=0,0,COUNTIF(pyura_imgsummary!BC15:CZ15,"PYU")*100/O15)</f>
        <v>0</v>
      </c>
      <c r="M15">
        <f>IF(O15=0,0,COUNTIF(pyura_imgsummary!BC15:CZ15,"BAR")*100/O15)</f>
        <v>0</v>
      </c>
      <c r="N15" s="28">
        <f>IF(O15=0,0,COUNTIF(pyura_imgsummary!BC15:CZ15,"TWS")*100/O15)</f>
        <v>2.0408163265306123</v>
      </c>
      <c r="O15">
        <f>50-COUNTIF(pyura_imgsummary!BC15:CZ15,"TWS")</f>
        <v>49</v>
      </c>
      <c r="R15">
        <f>IF(O15=0,0,COUNTIF(pyura_imgsummary!E15:BB15,"Cor")*100/O15)</f>
        <v>0</v>
      </c>
      <c r="T15">
        <f>IF(O15=0,0,COUNTIF(pyura_imgsummary!E15:BB15,"Cel")*100/O15)</f>
        <v>0</v>
      </c>
      <c r="U15">
        <f>IF(O15=0,0,COUNTIF(pyura_imgsummary!E15:BB15,"Dil")*100/O15)</f>
        <v>0</v>
      </c>
      <c r="V15">
        <f>IF(O15=0,0,COUNTIF(pyura_imgsummary!E15:BB15,"Hau")*100/O15)</f>
        <v>0</v>
      </c>
      <c r="W15">
        <f>IF(O15=0,0,COUNTIF(pyura_imgsummary!E15:BB15,"PER")*100/O15)</f>
        <v>0</v>
      </c>
      <c r="X15" s="28">
        <f>IF(O15=0,0,COUNTIF(pyura_imgsummary!E15:BB15,"Xen")*100/O15)</f>
        <v>36.734693877551024</v>
      </c>
      <c r="Z15" s="28">
        <f>IF(O15=0,0,COUNTIF(pyura_imgsummary!E15:BB15,"Ulv")*100/O15)</f>
        <v>28.571428571428573</v>
      </c>
      <c r="AB15">
        <f>IF(O15=0,0,COUNTIF(pyura_imgsummary!E15:BB15,"Bot")*100/O15)</f>
        <v>0</v>
      </c>
      <c r="AC15">
        <f>IF(O15=0,0,COUNTIF(pyura_imgsummary!E15:BB15,"Pet")*100/O15)</f>
        <v>0</v>
      </c>
      <c r="AD15" s="28">
        <f>IF(O15=0,0,COUNTIF(pyura_imgsummary!E15:BB15,"Ralf")*100/O15)</f>
        <v>8.1632653061224492</v>
      </c>
      <c r="AE15" s="28">
        <f>IF(O15=0,0,COUNTIF(pyura_imgsummary!E15:BB15,"Scy")*100/O15)</f>
        <v>12.244897959183673</v>
      </c>
      <c r="AF15">
        <f>IF(O15=0,0,COUNTIF(pyura_imgsummary!E15:BB15,"Spl")*100/O15)</f>
        <v>0</v>
      </c>
      <c r="AH15">
        <f>IF(O15=0,0,COUNTIF(pyura_imgsummary!E15:BB15,"Cora")*100/O15)</f>
        <v>0</v>
      </c>
      <c r="AI15">
        <f>IF(O15=0,0,COUNTIF(pyura_imgsummary!E15:BB15,"CCA")*100/O15)</f>
        <v>0</v>
      </c>
      <c r="AJ15">
        <f>IF(O15=0,0,COUNTIF(pyura_imgsummary!E15:BB15,"Gel")*100/O15)</f>
        <v>0</v>
      </c>
      <c r="AK15">
        <f>IF(O15=0,0,COUNTIF(pyura_imgsummary!E15:BB15,"RFil")*100/O15)</f>
        <v>0</v>
      </c>
      <c r="AM15">
        <f>IF(O15=0,0,COUNTIF(pyura_imgsummary!E15:BB15,"Ane")*100/O15)</f>
        <v>0</v>
      </c>
      <c r="AN15">
        <f>IF(O15=0,0,COUNTIF(pyura_imgsummary!E15:BB15,"Biof")*100/O15)</f>
        <v>0</v>
      </c>
      <c r="AO15">
        <f>IF(O15=0,0,COUNTIF(pyura_imgsummary!E15:BB15,"Spi")*100/O15)</f>
        <v>0</v>
      </c>
      <c r="AP15" s="28">
        <f>IF(O15=0,0,COUNTIF(pyura_imgsummary!E15:BB15,"Bare")*100/O15)</f>
        <v>8.1632653061224492</v>
      </c>
      <c r="AQ15">
        <f>IF(O15=0,0,COUNTIF(pyura_imgsummary!E15:BB15,"Det")*100/O15)</f>
        <v>0</v>
      </c>
      <c r="AR15" s="28">
        <f>IF(O15=0,0,COUNTIF(pyura_imgsummary!E15:BB15,"Sand")*100/O15)</f>
        <v>6.1224489795918364</v>
      </c>
      <c r="AT15">
        <f>IF(O15=0,0,COUNTIF(pyura_imgsummary!E15:BB15,"Pyu")*100/O15)</f>
        <v>0</v>
      </c>
      <c r="AV15">
        <f>IF(O15=0,0,COUNTIF(pyura_imgsummary!E15:BB15,"Epo")*100/O15)</f>
        <v>0</v>
      </c>
      <c r="AX15" s="28">
        <f>COUNTIF(pyura_imgsummary!E15:BB15,"TWS")*100/50</f>
        <v>2</v>
      </c>
    </row>
    <row r="16" spans="1:51" x14ac:dyDescent="0.25">
      <c r="A16">
        <v>14</v>
      </c>
      <c r="B16" t="s">
        <v>192</v>
      </c>
      <c r="F16">
        <f>IF(O16=0,0,COUNTIF(pyura_imgsummary!BC16:CZ16,"C")*100/O16)</f>
        <v>0</v>
      </c>
      <c r="G16" s="28">
        <f>IF(O16=0,0,COUNTIF(pyura_imgsummary!BC16:CZ16,"MOL")*100/O16)</f>
        <v>68</v>
      </c>
      <c r="H16" s="28">
        <f>IF(O16=0,0,COUNTIF(pyura_imgsummary!BC16:CZ16,"GS")*100/O16)</f>
        <v>6</v>
      </c>
      <c r="I16" s="28">
        <f>IF(O16=0,0,COUNTIF(pyura_imgsummary!BC16:CZ16,"BS")*100/O16)</f>
        <v>18</v>
      </c>
      <c r="J16" s="28">
        <f>IF(O16=0,0,COUNTIF(pyura_imgsummary!BC16:CZ16,"RS")*100/O16)</f>
        <v>2</v>
      </c>
      <c r="K16" s="28">
        <f>IF(O16=0,0,COUNTIF(pyura_imgsummary!BC16:CZ16,"OTHER")*100/O16)</f>
        <v>6</v>
      </c>
      <c r="L16">
        <f>IF(O16=0,0,COUNTIF(pyura_imgsummary!BC16:CZ16,"PYU")*100/O16)</f>
        <v>0</v>
      </c>
      <c r="M16">
        <f>IF(O16=0,0,COUNTIF(pyura_imgsummary!BC16:CZ16,"BAR")*100/O16)</f>
        <v>0</v>
      </c>
      <c r="N16">
        <f>IF(O16=0,0,COUNTIF(pyura_imgsummary!BC16:CZ16,"TWS")*100/O16)</f>
        <v>0</v>
      </c>
      <c r="O16">
        <f>50-COUNTIF(pyura_imgsummary!BC16:CZ16,"TWS")</f>
        <v>50</v>
      </c>
      <c r="R16">
        <f>IF(O16=0,0,COUNTIF(pyura_imgsummary!E16:BB16,"Cor")*100/O16)</f>
        <v>0</v>
      </c>
      <c r="T16">
        <f>IF(O16=0,0,COUNTIF(pyura_imgsummary!E16:BB16,"Cel")*100/O16)</f>
        <v>0</v>
      </c>
      <c r="U16">
        <f>IF(O16=0,0,COUNTIF(pyura_imgsummary!E16:BB16,"Dil")*100/O16)</f>
        <v>0</v>
      </c>
      <c r="V16">
        <f>IF(O16=0,0,COUNTIF(pyura_imgsummary!E16:BB16,"Hau")*100/O16)</f>
        <v>0</v>
      </c>
      <c r="W16">
        <f>IF(O16=0,0,COUNTIF(pyura_imgsummary!E16:BB16,"PER")*100/O16)</f>
        <v>0</v>
      </c>
      <c r="X16" s="28">
        <f>IF(O16=0,0,COUNTIF(pyura_imgsummary!E16:BB16,"Xen")*100/O16)</f>
        <v>68</v>
      </c>
      <c r="Z16" s="28">
        <f>IF(O16=0,0,COUNTIF(pyura_imgsummary!E16:BB16,"Ulv")*100/O16)</f>
        <v>6</v>
      </c>
      <c r="AB16">
        <f>IF(O16=0,0,COUNTIF(pyura_imgsummary!E16:BB16,"Bot")*100/O16)</f>
        <v>0</v>
      </c>
      <c r="AC16" s="28">
        <f>IF(O16=0,0,COUNTIF(pyura_imgsummary!E16:BB16,"Pet")*100/O16)</f>
        <v>2</v>
      </c>
      <c r="AD16">
        <f>IF(O16=0,0,COUNTIF(pyura_imgsummary!E16:BB16,"Ralf")*100/O16)</f>
        <v>0</v>
      </c>
      <c r="AE16" s="28">
        <f>IF(O16=0,0,COUNTIF(pyura_imgsummary!E16:BB16,"Scy")*100/O16)</f>
        <v>16</v>
      </c>
      <c r="AF16">
        <f>IF(O16=0,0,COUNTIF(pyura_imgsummary!E16:BB16,"Spl")*100/O16)</f>
        <v>0</v>
      </c>
      <c r="AH16">
        <f>IF(O16=0,0,COUNTIF(pyura_imgsummary!E16:BB16,"Cora")*100/O16)</f>
        <v>0</v>
      </c>
      <c r="AI16">
        <f>IF(O16=0,0,COUNTIF(pyura_imgsummary!E16:BB16,"CCA")*100/O16)</f>
        <v>0</v>
      </c>
      <c r="AJ16" s="28">
        <f>IF(O16=0,0,COUNTIF(pyura_imgsummary!E16:BB16,"Gel")*100/O16)</f>
        <v>2</v>
      </c>
      <c r="AK16">
        <f>IF(O16=0,0,COUNTIF(pyura_imgsummary!E16:BB16,"RFil")*100/O16)</f>
        <v>0</v>
      </c>
      <c r="AM16">
        <f>IF(O16=0,0,COUNTIF(pyura_imgsummary!E16:BB16,"Ane")*100/O16)</f>
        <v>0</v>
      </c>
      <c r="AN16">
        <f>IF(O16=0,0,COUNTIF(pyura_imgsummary!E16:BB16,"Biof")*100/O16)</f>
        <v>0</v>
      </c>
      <c r="AO16">
        <f>IF(O16=0,0,COUNTIF(pyura_imgsummary!E16:BB16,"Spi")*100/O16)</f>
        <v>0</v>
      </c>
      <c r="AP16">
        <f>IF(O16=0,0,COUNTIF(pyura_imgsummary!E16:BB16,"Bare")*100/O16)</f>
        <v>0</v>
      </c>
      <c r="AQ16">
        <f>IF(O16=0,0,COUNTIF(pyura_imgsummary!E16:BB16,"Det")*100/O16)</f>
        <v>0</v>
      </c>
      <c r="AR16" s="28">
        <f>IF(O16=0,0,COUNTIF(pyura_imgsummary!E16:BB16,"Sand")*100/O16)</f>
        <v>6</v>
      </c>
      <c r="AT16">
        <f>IF(O16=0,0,COUNTIF(pyura_imgsummary!E16:BB16,"Pyu")*100/O16)</f>
        <v>0</v>
      </c>
      <c r="AV16">
        <f>IF(O16=0,0,COUNTIF(pyura_imgsummary!E16:BB16,"Epo")*100/O16)</f>
        <v>0</v>
      </c>
      <c r="AX16">
        <f>COUNTIF(pyura_imgsummary!E16:BB16,"TWS")*100/50</f>
        <v>0</v>
      </c>
    </row>
    <row r="17" spans="1:50" x14ac:dyDescent="0.25">
      <c r="A17">
        <v>15</v>
      </c>
      <c r="B17" t="s">
        <v>193</v>
      </c>
      <c r="F17">
        <f>IF(O17=0,0,COUNTIF(pyura_imgsummary!BC17:CZ17,"C")*100/O17)</f>
        <v>0</v>
      </c>
      <c r="G17" s="28">
        <f>IF(O17=0,0,COUNTIF(pyura_imgsummary!BC17:CZ17,"MOL")*100/O17)</f>
        <v>94</v>
      </c>
      <c r="H17">
        <f>IF(O17=0,0,COUNTIF(pyura_imgsummary!BC17:CZ17,"GS")*100/O17)</f>
        <v>0</v>
      </c>
      <c r="I17" s="28">
        <f>IF(O17=0,0,COUNTIF(pyura_imgsummary!BC17:CZ17,"BS")*100/O17)</f>
        <v>2</v>
      </c>
      <c r="J17">
        <f>IF(O17=0,0,COUNTIF(pyura_imgsummary!BC17:CZ17,"RS")*100/O17)</f>
        <v>0</v>
      </c>
      <c r="K17" s="28">
        <f>IF(O17=0,0,COUNTIF(pyura_imgsummary!BC17:CZ17,"OTHER")*100/O17)</f>
        <v>4</v>
      </c>
      <c r="L17">
        <f>IF(O17=0,0,COUNTIF(pyura_imgsummary!BC17:CZ17,"PYU")*100/O17)</f>
        <v>0</v>
      </c>
      <c r="M17">
        <f>IF(O17=0,0,COUNTIF(pyura_imgsummary!BC17:CZ17,"BAR")*100/O17)</f>
        <v>0</v>
      </c>
      <c r="N17">
        <f>IF(O17=0,0,COUNTIF(pyura_imgsummary!BC17:CZ17,"TWS")*100/O17)</f>
        <v>0</v>
      </c>
      <c r="O17">
        <f>50-COUNTIF(pyura_imgsummary!BC17:CZ17,"TWS")</f>
        <v>50</v>
      </c>
      <c r="R17">
        <f>IF(O17=0,0,COUNTIF(pyura_imgsummary!E17:BB17,"Cor")*100/O17)</f>
        <v>0</v>
      </c>
      <c r="T17">
        <f>IF(O17=0,0,COUNTIF(pyura_imgsummary!E17:BB17,"Cel")*100/O17)</f>
        <v>0</v>
      </c>
      <c r="U17">
        <f>IF(O17=0,0,COUNTIF(pyura_imgsummary!E17:BB17,"Dil")*100/O17)</f>
        <v>0</v>
      </c>
      <c r="V17">
        <f>IF(O17=0,0,COUNTIF(pyura_imgsummary!E17:BB17,"Hau")*100/O17)</f>
        <v>0</v>
      </c>
      <c r="W17">
        <f>IF(O17=0,0,COUNTIF(pyura_imgsummary!E17:BB17,"PER")*100/O17)</f>
        <v>0</v>
      </c>
      <c r="X17" s="28">
        <f>IF(O17=0,0,COUNTIF(pyura_imgsummary!E17:BB17,"Xen")*100/O17)</f>
        <v>94</v>
      </c>
      <c r="Z17">
        <f>IF(O17=0,0,COUNTIF(pyura_imgsummary!E17:BB17,"Ulv")*100/O17)</f>
        <v>0</v>
      </c>
      <c r="AB17">
        <f>IF(O17=0,0,COUNTIF(pyura_imgsummary!E17:BB17,"Bot")*100/O17)</f>
        <v>0</v>
      </c>
      <c r="AC17">
        <f>IF(O17=0,0,COUNTIF(pyura_imgsummary!E17:BB17,"Pet")*100/O17)</f>
        <v>0</v>
      </c>
      <c r="AD17" s="28">
        <f>IF(O17=0,0,COUNTIF(pyura_imgsummary!E17:BB17,"Ralf")*100/O17)</f>
        <v>2</v>
      </c>
      <c r="AE17">
        <f>IF(O17=0,0,COUNTIF(pyura_imgsummary!E17:BB17,"Scy")*100/O17)</f>
        <v>0</v>
      </c>
      <c r="AF17">
        <f>IF(O17=0,0,COUNTIF(pyura_imgsummary!E17:BB17,"Spl")*100/O17)</f>
        <v>0</v>
      </c>
      <c r="AH17">
        <f>IF(O17=0,0,COUNTIF(pyura_imgsummary!E17:BB17,"Cora")*100/O17)</f>
        <v>0</v>
      </c>
      <c r="AI17">
        <f>IF(O17=0,0,COUNTIF(pyura_imgsummary!E17:BB17,"CCA")*100/O17)</f>
        <v>0</v>
      </c>
      <c r="AJ17">
        <f>IF(O17=0,0,COUNTIF(pyura_imgsummary!E17:BB17,"Gel")*100/O17)</f>
        <v>0</v>
      </c>
      <c r="AK17">
        <f>IF(O17=0,0,COUNTIF(pyura_imgsummary!E17:BB17,"RFil")*100/O17)</f>
        <v>0</v>
      </c>
      <c r="AM17">
        <f>IF(O17=0,0,COUNTIF(pyura_imgsummary!E17:BB17,"Ane")*100/O17)</f>
        <v>0</v>
      </c>
      <c r="AN17">
        <f>IF(O17=0,0,COUNTIF(pyura_imgsummary!E17:BB17,"Biof")*100/O17)</f>
        <v>0</v>
      </c>
      <c r="AO17" s="28">
        <f>IF(O17=0,0,COUNTIF(pyura_imgsummary!E17:BB17,"Spi")*100/O17)</f>
        <v>2</v>
      </c>
      <c r="AP17">
        <f>IF(O17=0,0,COUNTIF(pyura_imgsummary!E17:BB17,"Bare")*100/O17)</f>
        <v>0</v>
      </c>
      <c r="AQ17">
        <f>IF(O17=0,0,COUNTIF(pyura_imgsummary!E17:BB17,"Det")*100/O17)</f>
        <v>0</v>
      </c>
      <c r="AR17" s="28">
        <f>IF(O17=0,0,COUNTIF(pyura_imgsummary!E17:BB17,"Sand")*100/O17)</f>
        <v>2</v>
      </c>
      <c r="AT17">
        <f>IF(O17=0,0,COUNTIF(pyura_imgsummary!E17:BB17,"Pyu")*100/O17)</f>
        <v>0</v>
      </c>
      <c r="AV17">
        <f>IF(O17=0,0,COUNTIF(pyura_imgsummary!E17:BB17,"Epo")*100/O17)</f>
        <v>0</v>
      </c>
      <c r="AX17">
        <f>COUNTIF(pyura_imgsummary!E17:BB17,"TWS")*100/50</f>
        <v>0</v>
      </c>
    </row>
    <row r="18" spans="1:50" x14ac:dyDescent="0.25">
      <c r="A18">
        <v>16</v>
      </c>
      <c r="B18" t="s">
        <v>195</v>
      </c>
      <c r="F18">
        <f>IF(O18=0,0,COUNTIF(pyura_imgsummary!BC18:CZ18,"C")*100/O18)</f>
        <v>0</v>
      </c>
      <c r="G18">
        <f>IF(O18=0,0,COUNTIF(pyura_imgsummary!BC18:CZ18,"MOL")*100/O18)</f>
        <v>0</v>
      </c>
      <c r="H18">
        <f>IF(O18=0,0,COUNTIF(pyura_imgsummary!BC18:CZ18,"GS")*100/O18)</f>
        <v>0</v>
      </c>
      <c r="I18" s="28">
        <f>IF(O18=0,0,COUNTIF(pyura_imgsummary!BC18:CZ18,"BS")*100/O18)</f>
        <v>20.408163265306122</v>
      </c>
      <c r="J18" s="28">
        <f>IF(O18=0,0,COUNTIF(pyura_imgsummary!BC18:CZ18,"RS")*100/O18)</f>
        <v>59.183673469387756</v>
      </c>
      <c r="K18" s="28">
        <f>IF(O18=0,0,COUNTIF(pyura_imgsummary!BC18:CZ18,"OTHER")*100/O18)</f>
        <v>4.0816326530612246</v>
      </c>
      <c r="L18">
        <f>IF(O18=0,0,COUNTIF(pyura_imgsummary!BC18:CZ18,"PYU")*100/O18)</f>
        <v>0</v>
      </c>
      <c r="M18" s="28">
        <f>IF(O18=0,0,COUNTIF(pyura_imgsummary!BC18:CZ18,"BAR")*100/O18)</f>
        <v>10.204081632653061</v>
      </c>
      <c r="N18" s="28">
        <f>IF(O18=0,0,COUNTIF(pyura_imgsummary!BC18:CZ18,"TWS")*100/O18)</f>
        <v>2.0408163265306123</v>
      </c>
      <c r="O18">
        <f>50-COUNTIF(pyura_imgsummary!BC18:CZ18,"TWS")</f>
        <v>49</v>
      </c>
      <c r="R18">
        <f>IF(O18=0,0,COUNTIF(pyura_imgsummary!E18:BB18,"Cor")*100/O18)</f>
        <v>0</v>
      </c>
      <c r="T18">
        <f>IF(O18=0,0,COUNTIF(pyura_imgsummary!E18:BB18,"Cel")*100/O18)</f>
        <v>0</v>
      </c>
      <c r="U18">
        <f>IF(O18=0,0,COUNTIF(pyura_imgsummary!E18:BB18,"Dil")*100/O18)</f>
        <v>0</v>
      </c>
      <c r="V18">
        <f>IF(O18=0,0,COUNTIF(pyura_imgsummary!E18:BB18,"Hau")*100/O18)</f>
        <v>0</v>
      </c>
      <c r="W18">
        <f>IF(O18=0,0,COUNTIF(pyura_imgsummary!E18:BB18,"PER")*100/O18)</f>
        <v>0</v>
      </c>
      <c r="X18">
        <f>IF(O18=0,0,COUNTIF(pyura_imgsummary!E18:BB18,"Xen")*100/O18)</f>
        <v>0</v>
      </c>
      <c r="Z18">
        <f>IF(O18=0,0,COUNTIF(pyura_imgsummary!E18:BB18,"Ulv")*100/O18)</f>
        <v>0</v>
      </c>
      <c r="AB18">
        <f>IF(O18=0,0,COUNTIF(pyura_imgsummary!E18:BB18,"Bot")*100/O18)</f>
        <v>0</v>
      </c>
      <c r="AC18">
        <f>IF(O18=0,0,COUNTIF(pyura_imgsummary!E18:BB18,"Pet")*100/O18)</f>
        <v>0</v>
      </c>
      <c r="AD18" s="28">
        <f>IF(O18=0,0,COUNTIF(pyura_imgsummary!E18:BB18,"Ralf")*100/O18)</f>
        <v>20.408163265306122</v>
      </c>
      <c r="AE18">
        <f>IF(O18=0,0,COUNTIF(pyura_imgsummary!E18:BB18,"Scy")*100/O18)</f>
        <v>0</v>
      </c>
      <c r="AF18">
        <f>IF(O18=0,0,COUNTIF(pyura_imgsummary!E18:BB18,"Spl")*100/O18)</f>
        <v>0</v>
      </c>
      <c r="AH18" s="28">
        <f>IF(O18=0,0,COUNTIF(pyura_imgsummary!E18:BB18,"Cora")*100/O18)</f>
        <v>48.979591836734691</v>
      </c>
      <c r="AI18" s="28">
        <f>IF(O18=0,0,COUNTIF(pyura_imgsummary!E18:BB18,"CCA")*100/O18)</f>
        <v>2.0408163265306123</v>
      </c>
      <c r="AJ18" s="28">
        <f>IF(O18=0,0,COUNTIF(pyura_imgsummary!E18:BB18,"Gel")*100/O18)</f>
        <v>8.1632653061224492</v>
      </c>
      <c r="AK18">
        <f>IF(O18=0,0,COUNTIF(pyura_imgsummary!E18:BB18,"RFil")*100/O18)</f>
        <v>0</v>
      </c>
      <c r="AM18">
        <f>IF(O18=0,0,COUNTIF(pyura_imgsummary!E18:BB18,"Ane")*100/O18)</f>
        <v>0</v>
      </c>
      <c r="AN18">
        <f>IF(O18=0,0,COUNTIF(pyura_imgsummary!E18:BB18,"Biof")*100/O18)</f>
        <v>0</v>
      </c>
      <c r="AO18">
        <f>IF(O18=0,0,COUNTIF(pyura_imgsummary!E18:BB18,"Spi")*100/O18)</f>
        <v>0</v>
      </c>
      <c r="AP18" s="28">
        <f>IF(O18=0,0,COUNTIF(pyura_imgsummary!E18:BB18,"Bare")*100/O18)</f>
        <v>4.0816326530612246</v>
      </c>
      <c r="AQ18">
        <f>IF(O18=0,0,COUNTIF(pyura_imgsummary!E18:BB18,"Det")*100/O18)</f>
        <v>0</v>
      </c>
      <c r="AR18">
        <f>IF(O18=0,0,COUNTIF(pyura_imgsummary!E18:BB18,"Sand")*100/O18)</f>
        <v>0</v>
      </c>
      <c r="AT18">
        <f>IF(O18=0,0,COUNTIF(pyura_imgsummary!E18:BB18,"Pyu")*100/O18)</f>
        <v>0</v>
      </c>
      <c r="AV18" s="28">
        <f>IF(O18=0,0,COUNTIF(pyura_imgsummary!E18:BB18,"Epo")*100/O18)</f>
        <v>10.204081632653061</v>
      </c>
      <c r="AX18" s="28">
        <f>COUNTIF(pyura_imgsummary!E18:BB18,"TWS")*100/50</f>
        <v>2</v>
      </c>
    </row>
    <row r="19" spans="1:50" x14ac:dyDescent="0.25">
      <c r="A19">
        <v>17</v>
      </c>
      <c r="B19" t="s">
        <v>197</v>
      </c>
      <c r="F19">
        <f>IF(O19=0,0,COUNTIF(pyura_imgsummary!BC19:CZ19,"C")*100/O19)</f>
        <v>0</v>
      </c>
      <c r="G19">
        <f>IF(O19=0,0,COUNTIF(pyura_imgsummary!BC19:CZ19,"MOL")*100/O19)</f>
        <v>0</v>
      </c>
      <c r="H19">
        <f>IF(O19=0,0,COUNTIF(pyura_imgsummary!BC19:CZ19,"GS")*100/O19)</f>
        <v>0</v>
      </c>
      <c r="I19" s="28">
        <f>IF(O19=0,0,COUNTIF(pyura_imgsummary!BC19:CZ19,"BS")*100/O19)</f>
        <v>41.666666666666664</v>
      </c>
      <c r="J19" s="28">
        <f>IF(O19=0,0,COUNTIF(pyura_imgsummary!BC19:CZ19,"RS")*100/O19)</f>
        <v>39.583333333333336</v>
      </c>
      <c r="K19">
        <f>IF(O19=0,0,COUNTIF(pyura_imgsummary!BC19:CZ19,"OTHER")*100/O19)</f>
        <v>0</v>
      </c>
      <c r="L19">
        <f>IF(O19=0,0,COUNTIF(pyura_imgsummary!BC19:CZ19,"PYU")*100/O19)</f>
        <v>0</v>
      </c>
      <c r="M19" s="28">
        <f>IF(O19=0,0,COUNTIF(pyura_imgsummary!BC19:CZ19,"BAR")*100/O19)</f>
        <v>18.75</v>
      </c>
      <c r="N19" s="28">
        <f>IF(O19=0,0,COUNTIF(pyura_imgsummary!BC19:CZ19,"TWS")*100/O19)</f>
        <v>4.166666666666667</v>
      </c>
      <c r="O19">
        <f>50-COUNTIF(pyura_imgsummary!BC19:CZ19,"TWS")</f>
        <v>48</v>
      </c>
      <c r="R19">
        <f>IF(O19=0,0,COUNTIF(pyura_imgsummary!E19:BB19,"Cor")*100/O19)</f>
        <v>0</v>
      </c>
      <c r="T19">
        <f>IF(O19=0,0,COUNTIF(pyura_imgsummary!E19:BB19,"Cel")*100/O19)</f>
        <v>0</v>
      </c>
      <c r="U19">
        <f>IF(O19=0,0,COUNTIF(pyura_imgsummary!E19:BB19,"Dil")*100/O19)</f>
        <v>0</v>
      </c>
      <c r="V19">
        <f>IF(O19=0,0,COUNTIF(pyura_imgsummary!E19:BB19,"Hau")*100/O19)</f>
        <v>0</v>
      </c>
      <c r="W19">
        <f>IF(O19=0,0,COUNTIF(pyura_imgsummary!E19:BB19,"PER")*100/O19)</f>
        <v>0</v>
      </c>
      <c r="X19">
        <f>IF(O19=0,0,COUNTIF(pyura_imgsummary!E19:BB19,"Xen")*100/O19)</f>
        <v>0</v>
      </c>
      <c r="Z19">
        <f>IF(O19=0,0,COUNTIF(pyura_imgsummary!E19:BB19,"Ulv")*100/O19)</f>
        <v>0</v>
      </c>
      <c r="AB19" s="28">
        <f>IF(O19=0,0,COUNTIF(pyura_imgsummary!E19:BB19,"Bot")*100/O19)</f>
        <v>2.0833333333333335</v>
      </c>
      <c r="AC19">
        <f>IF(O19=0,0,COUNTIF(pyura_imgsummary!E19:BB19,"Pet")*100/O19)</f>
        <v>0</v>
      </c>
      <c r="AD19" s="28">
        <f>IF(O19=0,0,COUNTIF(pyura_imgsummary!E19:BB19,"Ralf")*100/O19)</f>
        <v>37.5</v>
      </c>
      <c r="AE19">
        <f>IF(O19=0,0,COUNTIF(pyura_imgsummary!E19:BB19,"Scy")*100/O19)</f>
        <v>0</v>
      </c>
      <c r="AF19" s="28">
        <f>IF(O19=0,0,COUNTIF(pyura_imgsummary!E19:BB19,"Spl")*100/O19)</f>
        <v>2.0833333333333335</v>
      </c>
      <c r="AH19" s="28">
        <f>IF(O19=0,0,COUNTIF(pyura_imgsummary!E19:BB19,"Cora")*100/O19)</f>
        <v>37.5</v>
      </c>
      <c r="AI19" s="28">
        <f>IF(O19=0,0,COUNTIF(pyura_imgsummary!E19:BB19,"CCA")*100/O19)</f>
        <v>2.0833333333333335</v>
      </c>
      <c r="AJ19">
        <f>IF(O19=0,0,COUNTIF(pyura_imgsummary!E19:BB19,"Gel")*100/O19)</f>
        <v>0</v>
      </c>
      <c r="AK19">
        <f>IF(O19=0,0,COUNTIF(pyura_imgsummary!E19:BB19,"RFil")*100/O19)</f>
        <v>0</v>
      </c>
      <c r="AM19">
        <f>IF(O19=0,0,COUNTIF(pyura_imgsummary!E19:BB19,"Ane")*100/O19)</f>
        <v>0</v>
      </c>
      <c r="AN19">
        <f>IF(O19=0,0,COUNTIF(pyura_imgsummary!E19:BB19,"Biof")*100/O19)</f>
        <v>0</v>
      </c>
      <c r="AO19">
        <f>IF(O19=0,0,COUNTIF(pyura_imgsummary!E19:BB19,"Spi")*100/O19)</f>
        <v>0</v>
      </c>
      <c r="AP19">
        <f>IF(O19=0,0,COUNTIF(pyura_imgsummary!E19:BB19,"Bare")*100/O19)</f>
        <v>0</v>
      </c>
      <c r="AQ19">
        <f>IF(O19=0,0,COUNTIF(pyura_imgsummary!E19:BB19,"Det")*100/O19)</f>
        <v>0</v>
      </c>
      <c r="AR19">
        <f>IF(O19=0,0,COUNTIF(pyura_imgsummary!E19:BB19,"Sand")*100/O19)</f>
        <v>0</v>
      </c>
      <c r="AT19">
        <f>IF(O19=0,0,COUNTIF(pyura_imgsummary!E19:BB19,"Pyu")*100/O19)</f>
        <v>0</v>
      </c>
      <c r="AV19" s="28">
        <f>IF(O19=0,0,COUNTIF(pyura_imgsummary!E19:BB19,"Epo")*100/O19)</f>
        <v>18.75</v>
      </c>
      <c r="AX19" s="28">
        <f>COUNTIF(pyura_imgsummary!E19:BB19,"TWS")*100/50</f>
        <v>4</v>
      </c>
    </row>
    <row r="20" spans="1:50" x14ac:dyDescent="0.25">
      <c r="A20">
        <v>18</v>
      </c>
      <c r="B20" t="s">
        <v>200</v>
      </c>
      <c r="F20">
        <f>IF(O20=0,0,COUNTIF(pyura_imgsummary!BC20:CZ20,"C")*100/O20)</f>
        <v>0</v>
      </c>
      <c r="G20" s="28">
        <f>IF(O20=0,0,COUNTIF(pyura_imgsummary!BC20:CZ20,"MOL")*100/O20)</f>
        <v>30</v>
      </c>
      <c r="H20">
        <f>IF(O20=0,0,COUNTIF(pyura_imgsummary!BC20:CZ20,"GS")*100/O20)</f>
        <v>0</v>
      </c>
      <c r="I20" s="28">
        <f>IF(O20=0,0,COUNTIF(pyura_imgsummary!BC20:CZ20,"BS")*100/O20)</f>
        <v>10</v>
      </c>
      <c r="J20" s="28">
        <f>IF(O20=0,0,COUNTIF(pyura_imgsummary!BC20:CZ20,"RS")*100/O20)</f>
        <v>28</v>
      </c>
      <c r="K20">
        <f>IF(O20=0,0,COUNTIF(pyura_imgsummary!BC20:CZ20,"OTHER")*100/O20)</f>
        <v>0</v>
      </c>
      <c r="L20">
        <f>IF(O20=0,0,COUNTIF(pyura_imgsummary!BC20:CZ20,"PYU")*100/O20)</f>
        <v>0</v>
      </c>
      <c r="M20" s="28">
        <f>IF(O20=0,0,COUNTIF(pyura_imgsummary!BC20:CZ20,"BAR")*100/O20)</f>
        <v>32</v>
      </c>
      <c r="N20">
        <f>IF(O20=0,0,COUNTIF(pyura_imgsummary!BC20:CZ20,"TWS")*100/O20)</f>
        <v>0</v>
      </c>
      <c r="O20">
        <f>50-COUNTIF(pyura_imgsummary!BC20:CZ20,"TWS")</f>
        <v>50</v>
      </c>
      <c r="R20">
        <f>IF(O20=0,0,COUNTIF(pyura_imgsummary!E20:BB20,"Cor")*100/O20)</f>
        <v>0</v>
      </c>
      <c r="T20">
        <f>IF(O20=0,0,COUNTIF(pyura_imgsummary!E20:BB20,"Cel")*100/O20)</f>
        <v>0</v>
      </c>
      <c r="U20" s="28">
        <f>IF(O20=0,0,COUNTIF(pyura_imgsummary!E20:BB20,"Dil")*100/O20)</f>
        <v>2</v>
      </c>
      <c r="V20">
        <f>IF(O20=0,0,COUNTIF(pyura_imgsummary!E20:BB20,"Hau")*100/O20)</f>
        <v>0</v>
      </c>
      <c r="W20">
        <f>IF(O20=0,0,COUNTIF(pyura_imgsummary!E20:BB20,"PER")*100/O20)</f>
        <v>0</v>
      </c>
      <c r="X20" s="28">
        <f>IF(O20=0,0,COUNTIF(pyura_imgsummary!E20:BB20,"Xen")*100/O20)</f>
        <v>28</v>
      </c>
      <c r="Z20">
        <f>IF(O20=0,0,COUNTIF(pyura_imgsummary!E20:BB20,"Ulv")*100/O20)</f>
        <v>0</v>
      </c>
      <c r="AB20">
        <f>IF(O20=0,0,COUNTIF(pyura_imgsummary!E20:BB20,"Bot")*100/O20)</f>
        <v>0</v>
      </c>
      <c r="AC20">
        <f>IF(O20=0,0,COUNTIF(pyura_imgsummary!E20:BB20,"Pet")*100/O20)</f>
        <v>0</v>
      </c>
      <c r="AD20" s="28">
        <f>IF(O20=0,0,COUNTIF(pyura_imgsummary!E20:BB20,"Ralf")*100/O20)</f>
        <v>10</v>
      </c>
      <c r="AE20">
        <f>IF(O20=0,0,COUNTIF(pyura_imgsummary!E20:BB20,"Scy")*100/O20)</f>
        <v>0</v>
      </c>
      <c r="AF20">
        <f>IF(O20=0,0,COUNTIF(pyura_imgsummary!E20:BB20,"Spl")*100/O20)</f>
        <v>0</v>
      </c>
      <c r="AH20" s="28">
        <f>IF(O20=0,0,COUNTIF(pyura_imgsummary!E20:BB20,"Cora")*100/O20)</f>
        <v>28</v>
      </c>
      <c r="AI20">
        <f>IF(O20=0,0,COUNTIF(pyura_imgsummary!E20:BB20,"CCA")*100/O20)</f>
        <v>0</v>
      </c>
      <c r="AJ20">
        <f>IF(O20=0,0,COUNTIF(pyura_imgsummary!E20:BB20,"Gel")*100/O20)</f>
        <v>0</v>
      </c>
      <c r="AK20">
        <f>IF(O20=0,0,COUNTIF(pyura_imgsummary!E20:BB20,"RFil")*100/O20)</f>
        <v>0</v>
      </c>
      <c r="AM20">
        <f>IF(O20=0,0,COUNTIF(pyura_imgsummary!E20:BB20,"Ane")*100/O20)</f>
        <v>0</v>
      </c>
      <c r="AN20">
        <f>IF(O20=0,0,COUNTIF(pyura_imgsummary!E20:BB20,"Biof")*100/O20)</f>
        <v>0</v>
      </c>
      <c r="AO20">
        <f>IF(O20=0,0,COUNTIF(pyura_imgsummary!E20:BB20,"Spi")*100/O20)</f>
        <v>0</v>
      </c>
      <c r="AP20">
        <f>IF(O20=0,0,COUNTIF(pyura_imgsummary!E20:BB20,"Bare")*100/O20)</f>
        <v>0</v>
      </c>
      <c r="AQ20">
        <f>IF(O20=0,0,COUNTIF(pyura_imgsummary!E20:BB20,"Det")*100/O20)</f>
        <v>0</v>
      </c>
      <c r="AR20">
        <f>IF(O20=0,0,COUNTIF(pyura_imgsummary!E20:BB20,"Sand")*100/O20)</f>
        <v>0</v>
      </c>
      <c r="AT20">
        <f>IF(O20=0,0,COUNTIF(pyura_imgsummary!E20:BB20,"Pyu")*100/O20)</f>
        <v>0</v>
      </c>
      <c r="AV20" s="28">
        <f>IF(O20=0,0,COUNTIF(pyura_imgsummary!E20:BB20,"Epo")*100/O20)</f>
        <v>32</v>
      </c>
      <c r="AX20">
        <f>COUNTIF(pyura_imgsummary!E20:BB20,"TWS")*100/50</f>
        <v>0</v>
      </c>
    </row>
    <row r="21" spans="1:50" x14ac:dyDescent="0.25">
      <c r="A21">
        <v>19</v>
      </c>
      <c r="B21" t="s">
        <v>201</v>
      </c>
      <c r="F21">
        <f>IF(O21=0,0,COUNTIF(pyura_imgsummary!BC21:CZ21,"C")*100/O21)</f>
        <v>0</v>
      </c>
      <c r="G21" s="28">
        <f>IF(O21=0,0,COUNTIF(pyura_imgsummary!BC21:CZ21,"MOL")*100/O21)</f>
        <v>50</v>
      </c>
      <c r="H21">
        <f>IF(O21=0,0,COUNTIF(pyura_imgsummary!BC21:CZ21,"GS")*100/O21)</f>
        <v>0</v>
      </c>
      <c r="I21" s="28">
        <f>IF(O21=0,0,COUNTIF(pyura_imgsummary!BC21:CZ21,"BS")*100/O21)</f>
        <v>8</v>
      </c>
      <c r="J21" s="28">
        <f>IF(O21=0,0,COUNTIF(pyura_imgsummary!BC21:CZ21,"RS")*100/O21)</f>
        <v>8</v>
      </c>
      <c r="K21" s="28">
        <f>IF(O21=0,0,COUNTIF(pyura_imgsummary!BC21:CZ21,"OTHER")*100/O21)</f>
        <v>2</v>
      </c>
      <c r="L21">
        <f>IF(O21=0,0,COUNTIF(pyura_imgsummary!BC21:CZ21,"PYU")*100/O21)</f>
        <v>0</v>
      </c>
      <c r="M21" s="28">
        <f>IF(O21=0,0,COUNTIF(pyura_imgsummary!BC21:CZ21,"BAR")*100/O21)</f>
        <v>32</v>
      </c>
      <c r="N21">
        <f>IF(O21=0,0,COUNTIF(pyura_imgsummary!BC21:CZ21,"TWS")*100/O21)</f>
        <v>0</v>
      </c>
      <c r="O21">
        <f>50-COUNTIF(pyura_imgsummary!BC21:CZ21,"TWS")</f>
        <v>50</v>
      </c>
      <c r="R21">
        <f>IF(O21=0,0,COUNTIF(pyura_imgsummary!E21:BB21,"Cor")*100/O21)</f>
        <v>0</v>
      </c>
      <c r="T21">
        <f>IF(O21=0,0,COUNTIF(pyura_imgsummary!E21:BB21,"Cel")*100/O21)</f>
        <v>0</v>
      </c>
      <c r="U21">
        <f>IF(O21=0,0,COUNTIF(pyura_imgsummary!E21:BB21,"Dil")*100/O21)</f>
        <v>0</v>
      </c>
      <c r="V21" s="28">
        <f>IF(O21=0,0,COUNTIF(pyura_imgsummary!E21:BB21,"Hau")*100/O21)</f>
        <v>2</v>
      </c>
      <c r="W21">
        <f>IF(O21=0,0,COUNTIF(pyura_imgsummary!E21:BB21,"PER")*100/O21)</f>
        <v>0</v>
      </c>
      <c r="X21" s="28">
        <f>IF(O21=0,0,COUNTIF(pyura_imgsummary!E21:BB21,"Xen")*100/O21)</f>
        <v>48</v>
      </c>
      <c r="Z21">
        <f>IF(O21=0,0,COUNTIF(pyura_imgsummary!E21:BB21,"Ulv")*100/O21)</f>
        <v>0</v>
      </c>
      <c r="AB21">
        <f>IF(O21=0,0,COUNTIF(pyura_imgsummary!E21:BB21,"Bot")*100/O21)</f>
        <v>0</v>
      </c>
      <c r="AC21">
        <f>IF(O21=0,0,COUNTIF(pyura_imgsummary!E21:BB21,"Pet")*100/O21)</f>
        <v>0</v>
      </c>
      <c r="AD21" s="28">
        <f>IF(O21=0,0,COUNTIF(pyura_imgsummary!E21:BB21,"Ralf")*100/O21)</f>
        <v>8</v>
      </c>
      <c r="AE21">
        <f>IF(O21=0,0,COUNTIF(pyura_imgsummary!E21:BB21,"Scy")*100/O21)</f>
        <v>0</v>
      </c>
      <c r="AF21">
        <f>IF(O21=0,0,COUNTIF(pyura_imgsummary!E21:BB21,"Spl")*100/O21)</f>
        <v>0</v>
      </c>
      <c r="AH21" s="28">
        <f>IF(O21=0,0,COUNTIF(pyura_imgsummary!E21:BB21,"Cora")*100/O21)</f>
        <v>2</v>
      </c>
      <c r="AI21" s="28">
        <f>IF(O21=0,0,COUNTIF(pyura_imgsummary!E21:BB21,"CCA")*100/O21)</f>
        <v>4</v>
      </c>
      <c r="AJ21" s="28">
        <f>IF(O21=0,0,COUNTIF(pyura_imgsummary!E21:BB21,"Gel")*100/O21)</f>
        <v>2</v>
      </c>
      <c r="AK21">
        <f>IF(O21=0,0,COUNTIF(pyura_imgsummary!E21:BB21,"RFil")*100/O21)</f>
        <v>0</v>
      </c>
      <c r="AM21">
        <f>IF(O21=0,0,COUNTIF(pyura_imgsummary!E21:BB21,"Ane")*100/O21)</f>
        <v>0</v>
      </c>
      <c r="AN21">
        <f>IF(O21=0,0,COUNTIF(pyura_imgsummary!E21:BB21,"Biof")*100/O21)</f>
        <v>0</v>
      </c>
      <c r="AO21">
        <f>IF(O21=0,0,COUNTIF(pyura_imgsummary!E21:BB21,"Spi")*100/O21)</f>
        <v>0</v>
      </c>
      <c r="AP21" s="28">
        <f>IF(O21=0,0,COUNTIF(pyura_imgsummary!E21:BB21,"Bare")*100/O21)</f>
        <v>2</v>
      </c>
      <c r="AQ21">
        <f>IF(O21=0,0,COUNTIF(pyura_imgsummary!E21:BB21,"Det")*100/O21)</f>
        <v>0</v>
      </c>
      <c r="AR21">
        <f>IF(O21=0,0,COUNTIF(pyura_imgsummary!E21:BB21,"Sand")*100/O21)</f>
        <v>0</v>
      </c>
      <c r="AT21">
        <f>IF(O21=0,0,COUNTIF(pyura_imgsummary!E21:BB21,"Pyu")*100/O21)</f>
        <v>0</v>
      </c>
      <c r="AV21" s="28">
        <f>IF(O21=0,0,COUNTIF(pyura_imgsummary!E21:BB21,"Epo")*100/O21)</f>
        <v>32</v>
      </c>
      <c r="AX21">
        <f>COUNTIF(pyura_imgsummary!E21:BB21,"TWS")*100/50</f>
        <v>0</v>
      </c>
    </row>
    <row r="22" spans="1:50" x14ac:dyDescent="0.25">
      <c r="A22">
        <v>20</v>
      </c>
      <c r="B22" t="s">
        <v>202</v>
      </c>
      <c r="F22">
        <f>IF(O22=0,0,COUNTIF(pyura_imgsummary!BC22:CZ22,"C")*100/O22)</f>
        <v>0</v>
      </c>
      <c r="G22">
        <f>IF(O22=0,0,COUNTIF(pyura_imgsummary!BC22:CZ22,"MOL")*100/O22)</f>
        <v>0</v>
      </c>
      <c r="H22">
        <f>IF(O22=0,0,COUNTIF(pyura_imgsummary!BC22:CZ22,"GS")*100/O22)</f>
        <v>0</v>
      </c>
      <c r="I22" s="28">
        <f>IF(O22=0,0,COUNTIF(pyura_imgsummary!BC22:CZ22,"BS")*100/O22)</f>
        <v>64</v>
      </c>
      <c r="J22" s="28">
        <f>IF(O22=0,0,COUNTIF(pyura_imgsummary!BC22:CZ22,"RS")*100/O22)</f>
        <v>8</v>
      </c>
      <c r="K22" s="28">
        <f>IF(O22=0,0,COUNTIF(pyura_imgsummary!BC22:CZ22,"OTHER")*100/O22)</f>
        <v>10</v>
      </c>
      <c r="L22">
        <f>IF(O22=0,0,COUNTIF(pyura_imgsummary!BC22:CZ22,"PYU")*100/O22)</f>
        <v>0</v>
      </c>
      <c r="M22" s="28">
        <f>IF(O22=0,0,COUNTIF(pyura_imgsummary!BC22:CZ22,"BAR")*100/O22)</f>
        <v>18</v>
      </c>
      <c r="N22">
        <f>IF(O22=0,0,COUNTIF(pyura_imgsummary!BC22:CZ22,"TWS")*100/O22)</f>
        <v>0</v>
      </c>
      <c r="O22">
        <f>50-COUNTIF(pyura_imgsummary!BC22:CZ22,"TWS")</f>
        <v>50</v>
      </c>
      <c r="R22">
        <f>IF(O22=0,0,COUNTIF(pyura_imgsummary!E22:BB22,"Cor")*100/O22)</f>
        <v>0</v>
      </c>
      <c r="T22">
        <f>IF(O22=0,0,COUNTIF(pyura_imgsummary!E22:BB22,"Cel")*100/O22)</f>
        <v>0</v>
      </c>
      <c r="U22">
        <f>IF(O22=0,0,COUNTIF(pyura_imgsummary!E22:BB22,"Dil")*100/O22)</f>
        <v>0</v>
      </c>
      <c r="V22">
        <f>IF(O22=0,0,COUNTIF(pyura_imgsummary!E22:BB22,"Hau")*100/O22)</f>
        <v>0</v>
      </c>
      <c r="W22">
        <f>IF(O22=0,0,COUNTIF(pyura_imgsummary!E22:BB22,"PER")*100/O22)</f>
        <v>0</v>
      </c>
      <c r="X22">
        <f>IF(O22=0,0,COUNTIF(pyura_imgsummary!E22:BB22,"Xen")*100/O22)</f>
        <v>0</v>
      </c>
      <c r="Z22">
        <f>IF(O22=0,0,COUNTIF(pyura_imgsummary!E22:BB22,"Ulv")*100/O22)</f>
        <v>0</v>
      </c>
      <c r="AB22">
        <f>IF(O22=0,0,COUNTIF(pyura_imgsummary!E22:BB22,"Bot")*100/O22)</f>
        <v>0</v>
      </c>
      <c r="AC22" s="28">
        <f>IF(O22=0,0,COUNTIF(pyura_imgsummary!E22:BB22,"Pet")*100/O22)</f>
        <v>2</v>
      </c>
      <c r="AD22" s="28">
        <f>IF(O22=0,0,COUNTIF(pyura_imgsummary!E22:BB22,"Ralf")*100/O22)</f>
        <v>60</v>
      </c>
      <c r="AE22">
        <f>IF(O22=0,0,COUNTIF(pyura_imgsummary!E22:BB22,"Scy")*100/O22)</f>
        <v>0</v>
      </c>
      <c r="AF22" s="28">
        <f>IF(O22=0,0,COUNTIF(pyura_imgsummary!E22:BB22,"Spl")*100/O22)</f>
        <v>2</v>
      </c>
      <c r="AH22" s="28">
        <f>IF(O22=0,0,COUNTIF(pyura_imgsummary!E22:BB22,"Cora")*100/O22)</f>
        <v>2</v>
      </c>
      <c r="AI22" s="28">
        <f>IF(O22=0,0,COUNTIF(pyura_imgsummary!E22:BB22,"CCA")*100/O22)</f>
        <v>6</v>
      </c>
      <c r="AJ22">
        <f>IF(O22=0,0,COUNTIF(pyura_imgsummary!E22:BB22,"Gel")*100/O22)</f>
        <v>0</v>
      </c>
      <c r="AK22">
        <f>IF(O22=0,0,COUNTIF(pyura_imgsummary!E22:BB22,"RFil")*100/O22)</f>
        <v>0</v>
      </c>
      <c r="AM22">
        <f>IF(O22=0,0,COUNTIF(pyura_imgsummary!E22:BB22,"Ane")*100/O22)</f>
        <v>0</v>
      </c>
      <c r="AN22" s="28">
        <f>IF(O22=0,0,COUNTIF(pyura_imgsummary!E22:BB22,"Biof")*100/O22)</f>
        <v>8</v>
      </c>
      <c r="AO22">
        <f>IF(O22=0,0,COUNTIF(pyura_imgsummary!E22:BB22,"Spi")*100/O22)</f>
        <v>0</v>
      </c>
      <c r="AP22" s="28">
        <f>IF(O22=0,0,COUNTIF(pyura_imgsummary!E22:BB22,"Bare")*100/O22)</f>
        <v>2</v>
      </c>
      <c r="AQ22">
        <f>IF(O22=0,0,COUNTIF(pyura_imgsummary!E22:BB22,"Det")*100/O22)</f>
        <v>0</v>
      </c>
      <c r="AR22">
        <f>IF(O22=0,0,COUNTIF(pyura_imgsummary!E22:BB22,"Sand")*100/O22)</f>
        <v>0</v>
      </c>
      <c r="AT22">
        <f>IF(O22=0,0,COUNTIF(pyura_imgsummary!E22:BB22,"Pyu")*100/O22)</f>
        <v>0</v>
      </c>
      <c r="AV22" s="28">
        <f>IF(O22=0,0,COUNTIF(pyura_imgsummary!E22:BB22,"Epo")*100/O22)</f>
        <v>18</v>
      </c>
      <c r="AX22">
        <f>COUNTIF(pyura_imgsummary!E22:BB22,"TWS")*100/50</f>
        <v>0</v>
      </c>
    </row>
    <row r="23" spans="1:50" x14ac:dyDescent="0.25">
      <c r="A23">
        <v>21</v>
      </c>
      <c r="B23" t="s">
        <v>204</v>
      </c>
      <c r="F23">
        <f>IF(O23=0,0,COUNTIF(pyura_imgsummary!BC23:CZ23,"C")*100/O23)</f>
        <v>0</v>
      </c>
      <c r="G23" s="28">
        <f>IF(O23=0,0,COUNTIF(pyura_imgsummary!BC23:CZ23,"MOL")*100/O23)</f>
        <v>2</v>
      </c>
      <c r="H23">
        <f>IF(O23=0,0,COUNTIF(pyura_imgsummary!BC23:CZ23,"GS")*100/O23)</f>
        <v>0</v>
      </c>
      <c r="I23" s="28">
        <f>IF(O23=0,0,COUNTIF(pyura_imgsummary!BC23:CZ23,"BS")*100/O23)</f>
        <v>38</v>
      </c>
      <c r="J23" s="28">
        <f>IF(O23=0,0,COUNTIF(pyura_imgsummary!BC23:CZ23,"RS")*100/O23)</f>
        <v>10</v>
      </c>
      <c r="K23" s="28">
        <f>IF(O23=0,0,COUNTIF(pyura_imgsummary!BC23:CZ23,"OTHER")*100/O23)</f>
        <v>8</v>
      </c>
      <c r="L23">
        <f>IF(O23=0,0,COUNTIF(pyura_imgsummary!BC23:CZ23,"PYU")*100/O23)</f>
        <v>0</v>
      </c>
      <c r="M23" s="28">
        <f>IF(O23=0,0,COUNTIF(pyura_imgsummary!BC23:CZ23,"BAR")*100/O23)</f>
        <v>42</v>
      </c>
      <c r="N23">
        <f>IF(O23=0,0,COUNTIF(pyura_imgsummary!BC23:CZ23,"TWS")*100/O23)</f>
        <v>0</v>
      </c>
      <c r="O23">
        <f>50-COUNTIF(pyura_imgsummary!BC23:CZ23,"TWS")</f>
        <v>50</v>
      </c>
      <c r="R23">
        <f>IF(O23=0,0,COUNTIF(pyura_imgsummary!E23:BB23,"Cor")*100/O23)</f>
        <v>0</v>
      </c>
      <c r="T23" s="28">
        <f>IF(O23=0,0,COUNTIF(pyura_imgsummary!E23:BB23,"Cel")*100/O23)</f>
        <v>2</v>
      </c>
      <c r="U23">
        <f>IF(O23=0,0,COUNTIF(pyura_imgsummary!E23:BB23,"Dil")*100/O23)</f>
        <v>0</v>
      </c>
      <c r="V23">
        <f>IF(O23=0,0,COUNTIF(pyura_imgsummary!E23:BB23,"Hau")*100/O23)</f>
        <v>0</v>
      </c>
      <c r="W23">
        <f>IF(O23=0,0,COUNTIF(pyura_imgsummary!E23:BB23,"PER")*100/O23)</f>
        <v>0</v>
      </c>
      <c r="X23">
        <f>IF(O23=0,0,COUNTIF(pyura_imgsummary!E23:BB23,"Xen")*100/O23)</f>
        <v>0</v>
      </c>
      <c r="Z23">
        <f>IF(O23=0,0,COUNTIF(pyura_imgsummary!E23:BB23,"Ulv")*100/O23)</f>
        <v>0</v>
      </c>
      <c r="AB23">
        <f>IF(O23=0,0,COUNTIF(pyura_imgsummary!E23:BB23,"Bot")*100/O23)</f>
        <v>0</v>
      </c>
      <c r="AC23">
        <f>IF(O23=0,0,COUNTIF(pyura_imgsummary!E23:BB23,"Pet")*100/O23)</f>
        <v>0</v>
      </c>
      <c r="AD23" s="28">
        <f>IF(O23=0,0,COUNTIF(pyura_imgsummary!E23:BB23,"Ralf")*100/O23)</f>
        <v>38</v>
      </c>
      <c r="AE23">
        <f>IF(O23=0,0,COUNTIF(pyura_imgsummary!E23:BB23,"Scy")*100/O23)</f>
        <v>0</v>
      </c>
      <c r="AF23">
        <f>IF(O23=0,0,COUNTIF(pyura_imgsummary!E23:BB23,"Spl")*100/O23)</f>
        <v>0</v>
      </c>
      <c r="AH23" s="28">
        <f>IF(O23=0,0,COUNTIF(pyura_imgsummary!E23:BB23,"Cora")*100/O23)</f>
        <v>10</v>
      </c>
      <c r="AI23">
        <f>IF(O23=0,0,COUNTIF(pyura_imgsummary!E23:BB23,"CCA")*100/O23)</f>
        <v>0</v>
      </c>
      <c r="AJ23">
        <f>IF(O23=0,0,COUNTIF(pyura_imgsummary!E23:BB23,"Gel")*100/O23)</f>
        <v>0</v>
      </c>
      <c r="AK23">
        <f>IF(O23=0,0,COUNTIF(pyura_imgsummary!E23:BB23,"RFil")*100/O23)</f>
        <v>0</v>
      </c>
      <c r="AM23">
        <f>IF(O23=0,0,COUNTIF(pyura_imgsummary!E23:BB23,"Ane")*100/O23)</f>
        <v>0</v>
      </c>
      <c r="AN23" s="28">
        <f>IF(O23=0,0,COUNTIF(pyura_imgsummary!E23:BB23,"Biof")*100/O23)</f>
        <v>8</v>
      </c>
      <c r="AO23">
        <f>IF(O23=0,0,COUNTIF(pyura_imgsummary!E23:BB23,"Spi")*100/O23)</f>
        <v>0</v>
      </c>
      <c r="AP23">
        <f>IF(O23=0,0,COUNTIF(pyura_imgsummary!E23:BB23,"Bare")*100/O23)</f>
        <v>0</v>
      </c>
      <c r="AQ23">
        <f>IF(O23=0,0,COUNTIF(pyura_imgsummary!E23:BB23,"Det")*100/O23)</f>
        <v>0</v>
      </c>
      <c r="AR23">
        <f>IF(O23=0,0,COUNTIF(pyura_imgsummary!E23:BB23,"Sand")*100/O23)</f>
        <v>0</v>
      </c>
      <c r="AT23">
        <f>IF(O23=0,0,COUNTIF(pyura_imgsummary!E23:BB23,"Pyu")*100/O23)</f>
        <v>0</v>
      </c>
      <c r="AV23" s="28">
        <f>IF(O23=0,0,COUNTIF(pyura_imgsummary!E23:BB23,"Epo")*100/O23)</f>
        <v>42</v>
      </c>
      <c r="AX23">
        <f>COUNTIF(pyura_imgsummary!E23:BB23,"TWS")*100/50</f>
        <v>0</v>
      </c>
    </row>
    <row r="24" spans="1:50" x14ac:dyDescent="0.25">
      <c r="A24">
        <v>22</v>
      </c>
      <c r="B24" t="s">
        <v>205</v>
      </c>
      <c r="F24">
        <f>IF(O24=0,0,COUNTIF(pyura_imgsummary!BC24:CZ24,"C")*100/O24)</f>
        <v>0</v>
      </c>
      <c r="G24">
        <f>IF(O24=0,0,COUNTIF(pyura_imgsummary!BC24:CZ24,"MOL")*100/O24)</f>
        <v>0</v>
      </c>
      <c r="H24">
        <f>IF(O24=0,0,COUNTIF(pyura_imgsummary!BC24:CZ24,"GS")*100/O24)</f>
        <v>0</v>
      </c>
      <c r="I24" s="28">
        <f>IF(O24=0,0,COUNTIF(pyura_imgsummary!BC24:CZ24,"BS")*100/O24)</f>
        <v>28</v>
      </c>
      <c r="J24" s="28">
        <f>IF(O24=0,0,COUNTIF(pyura_imgsummary!BC24:CZ24,"RS")*100/O24)</f>
        <v>50</v>
      </c>
      <c r="K24" s="28">
        <f>IF(O24=0,0,COUNTIF(pyura_imgsummary!BC24:CZ24,"OTHER")*100/O24)</f>
        <v>22</v>
      </c>
      <c r="L24">
        <f>IF(O24=0,0,COUNTIF(pyura_imgsummary!BC24:CZ24,"PYU")*100/O24)</f>
        <v>0</v>
      </c>
      <c r="M24">
        <f>IF(O24=0,0,COUNTIF(pyura_imgsummary!BC24:CZ24,"BAR")*100/O24)</f>
        <v>0</v>
      </c>
      <c r="N24">
        <f>IF(O24=0,0,COUNTIF(pyura_imgsummary!BC24:CZ24,"TWS")*100/O24)</f>
        <v>0</v>
      </c>
      <c r="O24">
        <f>50-COUNTIF(pyura_imgsummary!BC24:CZ24,"TWS")</f>
        <v>50</v>
      </c>
      <c r="R24">
        <f>IF(O24=0,0,COUNTIF(pyura_imgsummary!E24:BB24,"Cor")*100/O24)</f>
        <v>0</v>
      </c>
      <c r="T24">
        <f>IF(O24=0,0,COUNTIF(pyura_imgsummary!E24:BB24,"Cel")*100/O24)</f>
        <v>0</v>
      </c>
      <c r="U24">
        <f>IF(O24=0,0,COUNTIF(pyura_imgsummary!E24:BB24,"Dil")*100/O24)</f>
        <v>0</v>
      </c>
      <c r="V24">
        <f>IF(O24=0,0,COUNTIF(pyura_imgsummary!E24:BB24,"Hau")*100/O24)</f>
        <v>0</v>
      </c>
      <c r="W24">
        <f>IF(O24=0,0,COUNTIF(pyura_imgsummary!E24:BB24,"PER")*100/O24)</f>
        <v>0</v>
      </c>
      <c r="X24">
        <f>IF(O24=0,0,COUNTIF(pyura_imgsummary!E24:BB24,"Xen")*100/O24)</f>
        <v>0</v>
      </c>
      <c r="Z24">
        <f>IF(O24=0,0,COUNTIF(pyura_imgsummary!E24:BB24,"Ulv")*100/O24)</f>
        <v>0</v>
      </c>
      <c r="AB24">
        <f>IF(O24=0,0,COUNTIF(pyura_imgsummary!E24:BB24,"Bot")*100/O24)</f>
        <v>0</v>
      </c>
      <c r="AC24">
        <f>IF(O24=0,0,COUNTIF(pyura_imgsummary!E24:BB24,"Pet")*100/O24)</f>
        <v>0</v>
      </c>
      <c r="AD24" s="28">
        <f>IF(O24=0,0,COUNTIF(pyura_imgsummary!E24:BB24,"Ralf")*100/O24)</f>
        <v>22</v>
      </c>
      <c r="AE24" s="28">
        <f>IF(O24=0,0,COUNTIF(pyura_imgsummary!E24:BB24,"Scy")*100/O24)</f>
        <v>6</v>
      </c>
      <c r="AF24">
        <f>IF(O24=0,0,COUNTIF(pyura_imgsummary!E24:BB24,"Spl")*100/O24)</f>
        <v>0</v>
      </c>
      <c r="AH24" s="28">
        <f>IF(O24=0,0,COUNTIF(pyura_imgsummary!E24:BB24,"Cora")*100/O24)</f>
        <v>42</v>
      </c>
      <c r="AI24" s="28">
        <f>IF(O24=0,0,COUNTIF(pyura_imgsummary!E24:BB24,"CCA")*100/O24)</f>
        <v>8</v>
      </c>
      <c r="AJ24">
        <f>IF(O24=0,0,COUNTIF(pyura_imgsummary!E24:BB24,"Gel")*100/O24)</f>
        <v>0</v>
      </c>
      <c r="AK24">
        <f>IF(O24=0,0,COUNTIF(pyura_imgsummary!E24:BB24,"RFil")*100/O24)</f>
        <v>0</v>
      </c>
      <c r="AM24">
        <f>IF(O24=0,0,COUNTIF(pyura_imgsummary!E24:BB24,"Ane")*100/O24)</f>
        <v>0</v>
      </c>
      <c r="AN24" s="28">
        <f>IF(O24=0,0,COUNTIF(pyura_imgsummary!E24:BB24,"Biof")*100/O24)</f>
        <v>10</v>
      </c>
      <c r="AO24" s="28">
        <f>IF(O24=0,0,COUNTIF(pyura_imgsummary!E24:BB24,"Spi")*100/O24)</f>
        <v>10</v>
      </c>
      <c r="AP24" s="28">
        <f>IF(O24=0,0,COUNTIF(pyura_imgsummary!E24:BB24,"Bare")*100/O24)</f>
        <v>2</v>
      </c>
      <c r="AQ24">
        <f>IF(O24=0,0,COUNTIF(pyura_imgsummary!E24:BB24,"Det")*100/O24)</f>
        <v>0</v>
      </c>
      <c r="AR24">
        <f>IF(O24=0,0,COUNTIF(pyura_imgsummary!E24:BB24,"Sand")*100/O24)</f>
        <v>0</v>
      </c>
      <c r="AT24">
        <f>IF(O24=0,0,COUNTIF(pyura_imgsummary!E24:BB24,"Pyu")*100/O24)</f>
        <v>0</v>
      </c>
      <c r="AV24">
        <f>IF(O24=0,0,COUNTIF(pyura_imgsummary!E24:BB24,"Epo")*100/O24)</f>
        <v>0</v>
      </c>
      <c r="AX24">
        <f>COUNTIF(pyura_imgsummary!E24:BB24,"TWS")*100/50</f>
        <v>0</v>
      </c>
    </row>
    <row r="25" spans="1:50" x14ac:dyDescent="0.25">
      <c r="A25">
        <v>23</v>
      </c>
      <c r="B25" t="s">
        <v>206</v>
      </c>
      <c r="F25">
        <f>IF(O25=0,0,COUNTIF(pyura_imgsummary!BC25:CZ25,"C")*100/O25)</f>
        <v>0</v>
      </c>
      <c r="G25" s="28">
        <f>IF(O25=0,0,COUNTIF(pyura_imgsummary!BC25:CZ25,"MOL")*100/O25)</f>
        <v>4.0816326530612246</v>
      </c>
      <c r="H25">
        <f>IF(O25=0,0,COUNTIF(pyura_imgsummary!BC25:CZ25,"GS")*100/O25)</f>
        <v>0</v>
      </c>
      <c r="I25" s="28">
        <f>IF(O25=0,0,COUNTIF(pyura_imgsummary!BC25:CZ25,"BS")*100/O25)</f>
        <v>18.367346938775512</v>
      </c>
      <c r="J25" s="28">
        <f>IF(O25=0,0,COUNTIF(pyura_imgsummary!BC25:CZ25,"RS")*100/O25)</f>
        <v>6.1224489795918364</v>
      </c>
      <c r="K25" s="28">
        <f>IF(O25=0,0,COUNTIF(pyura_imgsummary!BC25:CZ25,"OTHER")*100/O25)</f>
        <v>36.734693877551024</v>
      </c>
      <c r="L25">
        <f>IF(O25=0,0,COUNTIF(pyura_imgsummary!BC25:CZ25,"PYU")*100/O25)</f>
        <v>0</v>
      </c>
      <c r="M25" s="28">
        <f>IF(O25=0,0,COUNTIF(pyura_imgsummary!BC25:CZ25,"BAR")*100/O25)</f>
        <v>34.693877551020407</v>
      </c>
      <c r="N25" s="28">
        <f>IF(O25=0,0,COUNTIF(pyura_imgsummary!BC25:CZ25,"TWS")*100/O25)</f>
        <v>2.0408163265306123</v>
      </c>
      <c r="O25">
        <f>50-COUNTIF(pyura_imgsummary!BC25:CZ25,"TWS")</f>
        <v>49</v>
      </c>
      <c r="R25">
        <f>IF(O25=0,0,COUNTIF(pyura_imgsummary!E25:BB25,"Cor")*100/O25)</f>
        <v>0</v>
      </c>
      <c r="T25">
        <f>IF(O25=0,0,COUNTIF(pyura_imgsummary!E25:BB25,"Cel")*100/O25)</f>
        <v>0</v>
      </c>
      <c r="U25" s="28">
        <f>IF(O25=0,0,COUNTIF(pyura_imgsummary!E25:BB25,"Dil")*100/O25)</f>
        <v>2.0408163265306123</v>
      </c>
      <c r="V25">
        <f>IF(O25=0,0,COUNTIF(pyura_imgsummary!E25:BB25,"Hau")*100/O25)</f>
        <v>0</v>
      </c>
      <c r="W25">
        <f>IF(O25=0,0,COUNTIF(pyura_imgsummary!E25:BB25,"PER")*100/O25)</f>
        <v>0</v>
      </c>
      <c r="X25" s="28">
        <f>IF(O25=0,0,COUNTIF(pyura_imgsummary!E25:BB25,"Xen")*100/O25)</f>
        <v>2.0408163265306123</v>
      </c>
      <c r="Z25">
        <f>IF(O25=0,0,COUNTIF(pyura_imgsummary!E25:BB25,"Ulv")*100/O25)</f>
        <v>0</v>
      </c>
      <c r="AB25">
        <f>IF(O25=0,0,COUNTIF(pyura_imgsummary!E25:BB25,"Bot")*100/O25)</f>
        <v>0</v>
      </c>
      <c r="AC25">
        <f>IF(O25=0,0,COUNTIF(pyura_imgsummary!E25:BB25,"Pet")*100/O25)</f>
        <v>0</v>
      </c>
      <c r="AD25" s="28">
        <f>IF(O25=0,0,COUNTIF(pyura_imgsummary!E25:BB25,"Ralf")*100/O25)</f>
        <v>18.367346938775512</v>
      </c>
      <c r="AE25">
        <f>IF(O25=0,0,COUNTIF(pyura_imgsummary!E25:BB25,"Scy")*100/O25)</f>
        <v>0</v>
      </c>
      <c r="AF25">
        <f>IF(O25=0,0,COUNTIF(pyura_imgsummary!E25:BB25,"Spl")*100/O25)</f>
        <v>0</v>
      </c>
      <c r="AH25" s="28">
        <f>IF(O25=0,0,COUNTIF(pyura_imgsummary!E25:BB25,"Cora")*100/O25)</f>
        <v>6.1224489795918364</v>
      </c>
      <c r="AI25">
        <f>IF(O25=0,0,COUNTIF(pyura_imgsummary!E25:BB25,"CCA")*100/O25)</f>
        <v>0</v>
      </c>
      <c r="AJ25">
        <f>IF(O25=0,0,COUNTIF(pyura_imgsummary!E25:BB25,"Gel")*100/O25)</f>
        <v>0</v>
      </c>
      <c r="AK25">
        <f>IF(O25=0,0,COUNTIF(pyura_imgsummary!E25:BB25,"RFil")*100/O25)</f>
        <v>0</v>
      </c>
      <c r="AM25">
        <f>IF(O25=0,0,COUNTIF(pyura_imgsummary!E25:BB25,"Ane")*100/O25)</f>
        <v>0</v>
      </c>
      <c r="AN25" s="28">
        <f>IF(O25=0,0,COUNTIF(pyura_imgsummary!E25:BB25,"Biof")*100/O25)</f>
        <v>18.367346938775512</v>
      </c>
      <c r="AO25">
        <f>IF(O25=0,0,COUNTIF(pyura_imgsummary!E25:BB25,"Spi")*100/O25)</f>
        <v>0</v>
      </c>
      <c r="AP25" s="28">
        <f>IF(O25=0,0,COUNTIF(pyura_imgsummary!E25:BB25,"Bare")*100/O25)</f>
        <v>18.367346938775512</v>
      </c>
      <c r="AQ25">
        <f>IF(O25=0,0,COUNTIF(pyura_imgsummary!E25:BB25,"Det")*100/O25)</f>
        <v>0</v>
      </c>
      <c r="AR25">
        <f>IF(O25=0,0,COUNTIF(pyura_imgsummary!E25:BB25,"Sand")*100/O25)</f>
        <v>0</v>
      </c>
      <c r="AT25">
        <f>IF(O25=0,0,COUNTIF(pyura_imgsummary!E25:BB25,"Pyu")*100/O25)</f>
        <v>0</v>
      </c>
      <c r="AV25" s="28">
        <f>IF(O25=0,0,COUNTIF(pyura_imgsummary!E25:BB25,"Epo")*100/O25)</f>
        <v>34.693877551020407</v>
      </c>
      <c r="AX25" s="28">
        <f>COUNTIF(pyura_imgsummary!E25:BB25,"TWS")*100/50</f>
        <v>2</v>
      </c>
    </row>
    <row r="26" spans="1:50" x14ac:dyDescent="0.25">
      <c r="A26">
        <v>24</v>
      </c>
      <c r="B26" t="s">
        <v>207</v>
      </c>
      <c r="F26" s="28">
        <f>IF(O26=0,0,COUNTIF(pyura_imgsummary!BC26:CZ26,"C")*100/O26)</f>
        <v>2</v>
      </c>
      <c r="G26" s="28">
        <f>IF(O26=0,0,COUNTIF(pyura_imgsummary!BC26:CZ26,"MOL")*100/O26)</f>
        <v>28</v>
      </c>
      <c r="H26">
        <f>IF(O26=0,0,COUNTIF(pyura_imgsummary!BC26:CZ26,"GS")*100/O26)</f>
        <v>0</v>
      </c>
      <c r="I26" s="28">
        <f>IF(O26=0,0,COUNTIF(pyura_imgsummary!BC26:CZ26,"BS")*100/O26)</f>
        <v>34</v>
      </c>
      <c r="J26" s="28">
        <f>IF(O26=0,0,COUNTIF(pyura_imgsummary!BC26:CZ26,"RS")*100/O26)</f>
        <v>10</v>
      </c>
      <c r="K26" s="28">
        <f>IF(O26=0,0,COUNTIF(pyura_imgsummary!BC26:CZ26,"OTHER")*100/O26)</f>
        <v>14</v>
      </c>
      <c r="L26">
        <f>IF(O26=0,0,COUNTIF(pyura_imgsummary!BC26:CZ26,"PYU")*100/O26)</f>
        <v>0</v>
      </c>
      <c r="M26" s="28">
        <f>IF(O26=0,0,COUNTIF(pyura_imgsummary!BC26:CZ26,"BAR")*100/O26)</f>
        <v>12</v>
      </c>
      <c r="N26">
        <f>IF(O26=0,0,COUNTIF(pyura_imgsummary!BC26:CZ26,"TWS")*100/O26)</f>
        <v>0</v>
      </c>
      <c r="O26">
        <f>50-COUNTIF(pyura_imgsummary!BC26:CZ26,"TWS")</f>
        <v>50</v>
      </c>
      <c r="R26" s="28">
        <f>IF(O26=0,0,COUNTIF(pyura_imgsummary!E26:BB26,"Cor")*100/O26)</f>
        <v>2</v>
      </c>
      <c r="T26">
        <f>IF(O26=0,0,COUNTIF(pyura_imgsummary!E26:BB26,"Cel")*100/O26)</f>
        <v>0</v>
      </c>
      <c r="U26">
        <f>IF(O26=0,0,COUNTIF(pyura_imgsummary!E26:BB26,"Dil")*100/O26)</f>
        <v>0</v>
      </c>
      <c r="V26">
        <f>IF(O26=0,0,COUNTIF(pyura_imgsummary!E26:BB26,"Hau")*100/O26)</f>
        <v>0</v>
      </c>
      <c r="W26">
        <f>IF(O26=0,0,COUNTIF(pyura_imgsummary!E26:BB26,"PER")*100/O26)</f>
        <v>0</v>
      </c>
      <c r="X26" s="28">
        <f>IF(O26=0,0,COUNTIF(pyura_imgsummary!E26:BB26,"Xen")*100/O26)</f>
        <v>28</v>
      </c>
      <c r="Z26">
        <f>IF(O26=0,0,COUNTIF(pyura_imgsummary!E26:BB26,"Ulv")*100/O26)</f>
        <v>0</v>
      </c>
      <c r="AB26">
        <f>IF(O26=0,0,COUNTIF(pyura_imgsummary!E26:BB26,"Bot")*100/O26)</f>
        <v>0</v>
      </c>
      <c r="AC26">
        <f>IF(O26=0,0,COUNTIF(pyura_imgsummary!E26:BB26,"Pet")*100/O26)</f>
        <v>0</v>
      </c>
      <c r="AD26" s="28">
        <f>IF(O26=0,0,COUNTIF(pyura_imgsummary!E26:BB26,"Ralf")*100/O26)</f>
        <v>34</v>
      </c>
      <c r="AE26">
        <f>IF(O26=0,0,COUNTIF(pyura_imgsummary!E26:BB26,"Scy")*100/O26)</f>
        <v>0</v>
      </c>
      <c r="AF26">
        <f>IF(O26=0,0,COUNTIF(pyura_imgsummary!E26:BB26,"Spl")*100/O26)</f>
        <v>0</v>
      </c>
      <c r="AH26" s="28">
        <f>IF(O26=0,0,COUNTIF(pyura_imgsummary!E26:BB26,"Cora")*100/O26)</f>
        <v>6</v>
      </c>
      <c r="AI26" s="28">
        <f>IF(O26=0,0,COUNTIF(pyura_imgsummary!E26:BB26,"CCA")*100/O26)</f>
        <v>4</v>
      </c>
      <c r="AJ26">
        <f>IF(O26=0,0,COUNTIF(pyura_imgsummary!E26:BB26,"Gel")*100/O26)</f>
        <v>0</v>
      </c>
      <c r="AK26">
        <f>IF(O26=0,0,COUNTIF(pyura_imgsummary!E26:BB26,"RFil")*100/O26)</f>
        <v>0</v>
      </c>
      <c r="AM26">
        <f>IF(O26=0,0,COUNTIF(pyura_imgsummary!E26:BB26,"Ane")*100/O26)</f>
        <v>0</v>
      </c>
      <c r="AN26">
        <f>IF(O26=0,0,COUNTIF(pyura_imgsummary!E26:BB26,"Biof")*100/O26)</f>
        <v>0</v>
      </c>
      <c r="AO26">
        <f>IF(O26=0,0,COUNTIF(pyura_imgsummary!E26:BB26,"Spi")*100/O26)</f>
        <v>0</v>
      </c>
      <c r="AP26" s="28">
        <f>IF(O26=0,0,COUNTIF(pyura_imgsummary!E26:BB26,"Bare")*100/O26)</f>
        <v>14</v>
      </c>
      <c r="AQ26">
        <f>IF(O26=0,0,COUNTIF(pyura_imgsummary!E26:BB26,"Det")*100/O26)</f>
        <v>0</v>
      </c>
      <c r="AR26">
        <f>IF(O26=0,0,COUNTIF(pyura_imgsummary!E26:BB26,"Sand")*100/O26)</f>
        <v>0</v>
      </c>
      <c r="AT26">
        <f>IF(O26=0,0,COUNTIF(pyura_imgsummary!E26:BB26,"Pyu")*100/O26)</f>
        <v>0</v>
      </c>
      <c r="AV26" s="28">
        <f>IF(O26=0,0,COUNTIF(pyura_imgsummary!E26:BB26,"Epo")*100/O26)</f>
        <v>12</v>
      </c>
      <c r="AX26">
        <f>COUNTIF(pyura_imgsummary!E26:BB26,"TWS")*100/50</f>
        <v>0</v>
      </c>
    </row>
    <row r="27" spans="1:50" x14ac:dyDescent="0.25">
      <c r="A27">
        <v>25</v>
      </c>
      <c r="B27" t="s">
        <v>210</v>
      </c>
      <c r="F27">
        <f>IF(O27=0,0,COUNTIF(pyura_imgsummary!BC27:CZ27,"C")*100/O27)</f>
        <v>0</v>
      </c>
      <c r="G27" s="28">
        <f>IF(O27=0,0,COUNTIF(pyura_imgsummary!BC27:CZ27,"MOL")*100/O27)</f>
        <v>42</v>
      </c>
      <c r="H27">
        <f>IF(O27=0,0,COUNTIF(pyura_imgsummary!BC27:CZ27,"GS")*100/O27)</f>
        <v>0</v>
      </c>
      <c r="I27">
        <f>IF(O27=0,0,COUNTIF(pyura_imgsummary!BC27:CZ27,"BS")*100/O27)</f>
        <v>0</v>
      </c>
      <c r="J27" s="28">
        <f>IF(O27=0,0,COUNTIF(pyura_imgsummary!BC27:CZ27,"RS")*100/O27)</f>
        <v>6</v>
      </c>
      <c r="K27" s="28">
        <f>IF(O27=0,0,COUNTIF(pyura_imgsummary!BC27:CZ27,"OTHER")*100/O27)</f>
        <v>24</v>
      </c>
      <c r="L27">
        <f>IF(O27=0,0,COUNTIF(pyura_imgsummary!BC27:CZ27,"PYU")*100/O27)</f>
        <v>0</v>
      </c>
      <c r="M27" s="28">
        <f>IF(O27=0,0,COUNTIF(pyura_imgsummary!BC27:CZ27,"BAR")*100/O27)</f>
        <v>28</v>
      </c>
      <c r="N27">
        <f>IF(O27=0,0,COUNTIF(pyura_imgsummary!BC27:CZ27,"TWS")*100/O27)</f>
        <v>0</v>
      </c>
      <c r="O27">
        <f>50-COUNTIF(pyura_imgsummary!BC27:CZ27,"TWS")</f>
        <v>50</v>
      </c>
      <c r="R27">
        <f>IF(O27=0,0,COUNTIF(pyura_imgsummary!E27:BB27,"Cor")*100/O27)</f>
        <v>0</v>
      </c>
      <c r="T27">
        <f>IF(O27=0,0,COUNTIF(pyura_imgsummary!E27:BB27,"Cel")*100/O27)</f>
        <v>0</v>
      </c>
      <c r="U27">
        <f>IF(O27=0,0,COUNTIF(pyura_imgsummary!E27:BB27,"Dil")*100/O27)</f>
        <v>0</v>
      </c>
      <c r="V27">
        <f>IF(O27=0,0,COUNTIF(pyura_imgsummary!E27:BB27,"Hau")*100/O27)</f>
        <v>0</v>
      </c>
      <c r="W27">
        <f>IF(O27=0,0,COUNTIF(pyura_imgsummary!E27:BB27,"PER")*100/O27)</f>
        <v>0</v>
      </c>
      <c r="X27" s="28">
        <f>IF(O27=0,0,COUNTIF(pyura_imgsummary!E27:BB27,"Xen")*100/O27)</f>
        <v>42</v>
      </c>
      <c r="Z27">
        <f>IF(O27=0,0,COUNTIF(pyura_imgsummary!E27:BB27,"Ulv")*100/O27)</f>
        <v>0</v>
      </c>
      <c r="AB27">
        <f>IF(O27=0,0,COUNTIF(pyura_imgsummary!E27:BB27,"Bot")*100/O27)</f>
        <v>0</v>
      </c>
      <c r="AC27">
        <f>IF(O27=0,0,COUNTIF(pyura_imgsummary!E27:BB27,"Pet")*100/O27)</f>
        <v>0</v>
      </c>
      <c r="AD27">
        <f>IF(O27=0,0,COUNTIF(pyura_imgsummary!E27:BB27,"Ralf")*100/O27)</f>
        <v>0</v>
      </c>
      <c r="AE27">
        <f>IF(O27=0,0,COUNTIF(pyura_imgsummary!E27:BB27,"Scy")*100/O27)</f>
        <v>0</v>
      </c>
      <c r="AF27">
        <f>IF(O27=0,0,COUNTIF(pyura_imgsummary!E27:BB27,"Spl")*100/O27)</f>
        <v>0</v>
      </c>
      <c r="AH27">
        <f>IF(O27=0,0,COUNTIF(pyura_imgsummary!E27:BB27,"Cora")*100/O27)</f>
        <v>0</v>
      </c>
      <c r="AI27">
        <f>IF(O27=0,0,COUNTIF(pyura_imgsummary!E27:BB27,"CCA")*100/O27)</f>
        <v>0</v>
      </c>
      <c r="AJ27" s="28">
        <f>IF(O27=0,0,COUNTIF(pyura_imgsummary!E27:BB27,"Gel")*100/O27)</f>
        <v>6</v>
      </c>
      <c r="AK27">
        <f>IF(O27=0,0,COUNTIF(pyura_imgsummary!E27:BB27,"RFil")*100/O27)</f>
        <v>0</v>
      </c>
      <c r="AM27">
        <f>IF(O27=0,0,COUNTIF(pyura_imgsummary!E27:BB27,"Ane")*100/O27)</f>
        <v>0</v>
      </c>
      <c r="AN27">
        <f>IF(O27=0,0,COUNTIF(pyura_imgsummary!E27:BB27,"Biof")*100/O27)</f>
        <v>0</v>
      </c>
      <c r="AO27" s="28">
        <f>IF(O27=0,0,COUNTIF(pyura_imgsummary!E27:BB27,"Spi")*100/O27)</f>
        <v>2</v>
      </c>
      <c r="AP27" s="28">
        <f>IF(O27=0,0,COUNTIF(pyura_imgsummary!E27:BB27,"Bare")*100/O27)</f>
        <v>22</v>
      </c>
      <c r="AQ27">
        <f>IF(O27=0,0,COUNTIF(pyura_imgsummary!E27:BB27,"Det")*100/O27)</f>
        <v>0</v>
      </c>
      <c r="AR27">
        <f>IF(O27=0,0,COUNTIF(pyura_imgsummary!E27:BB27,"Sand")*100/O27)</f>
        <v>0</v>
      </c>
      <c r="AT27">
        <f>IF(O27=0,0,COUNTIF(pyura_imgsummary!E27:BB27,"Pyu")*100/O27)</f>
        <v>0</v>
      </c>
      <c r="AV27" s="28">
        <f>IF(O27=0,0,COUNTIF(pyura_imgsummary!E27:BB27,"Epo")*100/O27)</f>
        <v>28</v>
      </c>
      <c r="AX27">
        <f>COUNTIF(pyura_imgsummary!E27:BB27,"TWS")*100/50</f>
        <v>0</v>
      </c>
    </row>
    <row r="28" spans="1:50" x14ac:dyDescent="0.25">
      <c r="A28">
        <v>26</v>
      </c>
      <c r="B28" t="s">
        <v>211</v>
      </c>
      <c r="F28">
        <f>IF(O28=0,0,COUNTIF(pyura_imgsummary!BC28:CZ28,"C")*100/O28)</f>
        <v>0</v>
      </c>
      <c r="G28" s="28">
        <f>IF(O28=0,0,COUNTIF(pyura_imgsummary!BC28:CZ28,"MOL")*100/O28)</f>
        <v>2</v>
      </c>
      <c r="H28">
        <f>IF(O28=0,0,COUNTIF(pyura_imgsummary!BC28:CZ28,"GS")*100/O28)</f>
        <v>0</v>
      </c>
      <c r="I28" s="28">
        <f>IF(O28=0,0,COUNTIF(pyura_imgsummary!BC28:CZ28,"BS")*100/O28)</f>
        <v>4</v>
      </c>
      <c r="J28">
        <f>IF(O28=0,0,COUNTIF(pyura_imgsummary!BC28:CZ28,"RS")*100/O28)</f>
        <v>0</v>
      </c>
      <c r="K28" s="28">
        <f>IF(O28=0,0,COUNTIF(pyura_imgsummary!BC28:CZ28,"OTHER")*100/O28)</f>
        <v>52</v>
      </c>
      <c r="L28">
        <f>IF(O28=0,0,COUNTIF(pyura_imgsummary!BC28:CZ28,"PYU")*100/O28)</f>
        <v>0</v>
      </c>
      <c r="M28" s="28">
        <f>IF(O28=0,0,COUNTIF(pyura_imgsummary!BC28:CZ28,"BAR")*100/O28)</f>
        <v>42</v>
      </c>
      <c r="N28">
        <f>IF(O28=0,0,COUNTIF(pyura_imgsummary!BC28:CZ28,"TWS")*100/O28)</f>
        <v>0</v>
      </c>
      <c r="O28">
        <f>50-COUNTIF(pyura_imgsummary!BC28:CZ28,"TWS")</f>
        <v>50</v>
      </c>
      <c r="R28">
        <f>IF(O28=0,0,COUNTIF(pyura_imgsummary!E28:BB28,"Cor")*100/O28)</f>
        <v>0</v>
      </c>
      <c r="T28">
        <f>IF(O28=0,0,COUNTIF(pyura_imgsummary!E28:BB28,"Cel")*100/O28)</f>
        <v>0</v>
      </c>
      <c r="U28" s="28">
        <f>IF(O28=0,0,COUNTIF(pyura_imgsummary!E28:BB28,"Dil")*100/O28)</f>
        <v>2</v>
      </c>
      <c r="V28">
        <f>IF(O28=0,0,COUNTIF(pyura_imgsummary!E28:BB28,"Hau")*100/O28)</f>
        <v>0</v>
      </c>
      <c r="W28">
        <f>IF(O28=0,0,COUNTIF(pyura_imgsummary!E28:BB28,"PER")*100/O28)</f>
        <v>0</v>
      </c>
      <c r="X28">
        <f>IF(O28=0,0,COUNTIF(pyura_imgsummary!E28:BB28,"Xen")*100/O28)</f>
        <v>0</v>
      </c>
      <c r="Z28">
        <f>IF(O28=0,0,COUNTIF(pyura_imgsummary!E28:BB28,"Ulv")*100/O28)</f>
        <v>0</v>
      </c>
      <c r="AB28">
        <f>IF(O28=0,0,COUNTIF(pyura_imgsummary!E28:BB28,"Bot")*100/O28)</f>
        <v>0</v>
      </c>
      <c r="AC28">
        <f>IF(O28=0,0,COUNTIF(pyura_imgsummary!E28:BB28,"Pet")*100/O28)</f>
        <v>0</v>
      </c>
      <c r="AD28" s="28">
        <f>IF(O28=0,0,COUNTIF(pyura_imgsummary!E28:BB28,"Ralf")*100/O28)</f>
        <v>4</v>
      </c>
      <c r="AE28">
        <f>IF(O28=0,0,COUNTIF(pyura_imgsummary!E28:BB28,"Scy")*100/O28)</f>
        <v>0</v>
      </c>
      <c r="AF28">
        <f>IF(O28=0,0,COUNTIF(pyura_imgsummary!E28:BB28,"Spl")*100/O28)</f>
        <v>0</v>
      </c>
      <c r="AH28">
        <f>IF(O28=0,0,COUNTIF(pyura_imgsummary!E28:BB28,"Cora")*100/O28)</f>
        <v>0</v>
      </c>
      <c r="AI28">
        <f>IF(O28=0,0,COUNTIF(pyura_imgsummary!E28:BB28,"CCA")*100/O28)</f>
        <v>0</v>
      </c>
      <c r="AJ28">
        <f>IF(O28=0,0,COUNTIF(pyura_imgsummary!E28:BB28,"Gel")*100/O28)</f>
        <v>0</v>
      </c>
      <c r="AK28">
        <f>IF(O28=0,0,COUNTIF(pyura_imgsummary!E28:BB28,"RFil")*100/O28)</f>
        <v>0</v>
      </c>
      <c r="AM28">
        <f>IF(O28=0,0,COUNTIF(pyura_imgsummary!E28:BB28,"Ane")*100/O28)</f>
        <v>0</v>
      </c>
      <c r="AN28" s="28">
        <f>IF(O28=0,0,COUNTIF(pyura_imgsummary!E28:BB28,"Biof")*100/O28)</f>
        <v>22</v>
      </c>
      <c r="AO28">
        <f>IF(O28=0,0,COUNTIF(pyura_imgsummary!E28:BB28,"Spi")*100/O28)</f>
        <v>0</v>
      </c>
      <c r="AP28" s="28">
        <f>IF(O28=0,0,COUNTIF(pyura_imgsummary!E28:BB28,"Bare")*100/O28)</f>
        <v>30</v>
      </c>
      <c r="AQ28">
        <f>IF(O28=0,0,COUNTIF(pyura_imgsummary!E28:BB28,"Det")*100/O28)</f>
        <v>0</v>
      </c>
      <c r="AR28">
        <f>IF(O28=0,0,COUNTIF(pyura_imgsummary!E28:BB28,"Sand")*100/O28)</f>
        <v>0</v>
      </c>
      <c r="AT28">
        <f>IF(O28=0,0,COUNTIF(pyura_imgsummary!E28:BB28,"Pyu")*100/O28)</f>
        <v>0</v>
      </c>
      <c r="AV28" s="28">
        <f>IF(O28=0,0,COUNTIF(pyura_imgsummary!E28:BB28,"Epo")*100/O28)</f>
        <v>42</v>
      </c>
      <c r="AX28">
        <f>COUNTIF(pyura_imgsummary!E28:BB28,"TWS")*100/50</f>
        <v>0</v>
      </c>
    </row>
    <row r="29" spans="1:50" x14ac:dyDescent="0.25">
      <c r="A29">
        <v>27</v>
      </c>
      <c r="B29" t="s">
        <v>212</v>
      </c>
      <c r="F29">
        <f>IF(O29=0,0,COUNTIF(pyura_imgsummary!BC29:CZ29,"C")*100/O29)</f>
        <v>0</v>
      </c>
      <c r="G29">
        <f>IF(O29=0,0,COUNTIF(pyura_imgsummary!BC29:CZ29,"MOL")*100/O29)</f>
        <v>0</v>
      </c>
      <c r="H29">
        <f>IF(O29=0,0,COUNTIF(pyura_imgsummary!BC29:CZ29,"GS")*100/O29)</f>
        <v>0</v>
      </c>
      <c r="I29" s="28">
        <f>IF(O29=0,0,COUNTIF(pyura_imgsummary!BC29:CZ29,"BS")*100/O29)</f>
        <v>32</v>
      </c>
      <c r="J29">
        <f>IF(O29=0,0,COUNTIF(pyura_imgsummary!BC29:CZ29,"RS")*100/O29)</f>
        <v>0</v>
      </c>
      <c r="K29" s="28">
        <f>IF(O29=0,0,COUNTIF(pyura_imgsummary!BC29:CZ29,"OTHER")*100/O29)</f>
        <v>60</v>
      </c>
      <c r="L29">
        <f>IF(O29=0,0,COUNTIF(pyura_imgsummary!BC29:CZ29,"PYU")*100/O29)</f>
        <v>0</v>
      </c>
      <c r="M29" s="28">
        <f>IF(O29=0,0,COUNTIF(pyura_imgsummary!BC29:CZ29,"BAR")*100/O29)</f>
        <v>8</v>
      </c>
      <c r="N29">
        <f>IF(O29=0,0,COUNTIF(pyura_imgsummary!BC29:CZ29,"TWS")*100/O29)</f>
        <v>0</v>
      </c>
      <c r="O29">
        <f>50-COUNTIF(pyura_imgsummary!BC29:CZ29,"TWS")</f>
        <v>50</v>
      </c>
      <c r="R29">
        <f>IF(O29=0,0,COUNTIF(pyura_imgsummary!E29:BB29,"Cor")*100/O29)</f>
        <v>0</v>
      </c>
      <c r="T29">
        <f>IF(O29=0,0,COUNTIF(pyura_imgsummary!E29:BB29,"Cel")*100/O29)</f>
        <v>0</v>
      </c>
      <c r="U29">
        <f>IF(O29=0,0,COUNTIF(pyura_imgsummary!E29:BB29,"Dil")*100/O29)</f>
        <v>0</v>
      </c>
      <c r="V29">
        <f>IF(O29=0,0,COUNTIF(pyura_imgsummary!E29:BB29,"Hau")*100/O29)</f>
        <v>0</v>
      </c>
      <c r="W29">
        <f>IF(O29=0,0,COUNTIF(pyura_imgsummary!E29:BB29,"PER")*100/O29)</f>
        <v>0</v>
      </c>
      <c r="X29">
        <f>IF(O29=0,0,COUNTIF(pyura_imgsummary!E29:BB29,"Xen")*100/O29)</f>
        <v>0</v>
      </c>
      <c r="Z29">
        <f>IF(O29=0,0,COUNTIF(pyura_imgsummary!E29:BB29,"Ulv")*100/O29)</f>
        <v>0</v>
      </c>
      <c r="AB29">
        <f>IF(O29=0,0,COUNTIF(pyura_imgsummary!E29:BB29,"Bot")*100/O29)</f>
        <v>0</v>
      </c>
      <c r="AC29">
        <f>IF(O29=0,0,COUNTIF(pyura_imgsummary!E29:BB29,"Pet")*100/O29)</f>
        <v>0</v>
      </c>
      <c r="AD29" s="28">
        <f>IF(O29=0,0,COUNTIF(pyura_imgsummary!E29:BB29,"Ralf")*100/O29)</f>
        <v>32</v>
      </c>
      <c r="AE29">
        <f>IF(O29=0,0,COUNTIF(pyura_imgsummary!E29:BB29,"Scy")*100/O29)</f>
        <v>0</v>
      </c>
      <c r="AF29">
        <f>IF(O29=0,0,COUNTIF(pyura_imgsummary!E29:BB29,"Spl")*100/O29)</f>
        <v>0</v>
      </c>
      <c r="AH29">
        <f>IF(O29=0,0,COUNTIF(pyura_imgsummary!E29:BB29,"Cora")*100/O29)</f>
        <v>0</v>
      </c>
      <c r="AI29">
        <f>IF(O29=0,0,COUNTIF(pyura_imgsummary!E29:BB29,"CCA")*100/O29)</f>
        <v>0</v>
      </c>
      <c r="AJ29">
        <f>IF(O29=0,0,COUNTIF(pyura_imgsummary!E29:BB29,"Gel")*100/O29)</f>
        <v>0</v>
      </c>
      <c r="AK29">
        <f>IF(O29=0,0,COUNTIF(pyura_imgsummary!E29:BB29,"RFil")*100/O29)</f>
        <v>0</v>
      </c>
      <c r="AM29">
        <f>IF(O29=0,0,COUNTIF(pyura_imgsummary!E29:BB29,"Ane")*100/O29)</f>
        <v>0</v>
      </c>
      <c r="AN29" s="28">
        <f>IF(O29=0,0,COUNTIF(pyura_imgsummary!E29:BB29,"Biof")*100/O29)</f>
        <v>40</v>
      </c>
      <c r="AO29">
        <f>IF(O29=0,0,COUNTIF(pyura_imgsummary!E29:BB29,"Spi")*100/O29)</f>
        <v>0</v>
      </c>
      <c r="AP29" s="28">
        <f>IF(O29=0,0,COUNTIF(pyura_imgsummary!E29:BB29,"Bare")*100/O29)</f>
        <v>20</v>
      </c>
      <c r="AQ29">
        <f>IF(O29=0,0,COUNTIF(pyura_imgsummary!E29:BB29,"Det")*100/O29)</f>
        <v>0</v>
      </c>
      <c r="AR29">
        <f>IF(O29=0,0,COUNTIF(pyura_imgsummary!E29:BB29,"Sand")*100/O29)</f>
        <v>0</v>
      </c>
      <c r="AT29">
        <f>IF(O29=0,0,COUNTIF(pyura_imgsummary!E29:BB29,"Pyu")*100/O29)</f>
        <v>0</v>
      </c>
      <c r="AV29" s="28">
        <f>IF(O29=0,0,COUNTIF(pyura_imgsummary!E29:BB29,"Epo")*100/O29)</f>
        <v>8</v>
      </c>
      <c r="AX29">
        <f>COUNTIF(pyura_imgsummary!E29:BB29,"TWS")*100/50</f>
        <v>0</v>
      </c>
    </row>
    <row r="30" spans="1:50" x14ac:dyDescent="0.25">
      <c r="A30">
        <v>28</v>
      </c>
      <c r="B30" t="s">
        <v>213</v>
      </c>
      <c r="F30">
        <f>IF(O30=0,0,COUNTIF(pyura_imgsummary!BC30:CZ30,"C")*100/O30)</f>
        <v>0</v>
      </c>
      <c r="G30">
        <f>IF(O30=0,0,COUNTIF(pyura_imgsummary!BC30:CZ30,"MOL")*100/O30)</f>
        <v>0</v>
      </c>
      <c r="H30">
        <f>IF(O30=0,0,COUNTIF(pyura_imgsummary!BC30:CZ30,"GS")*100/O30)</f>
        <v>0</v>
      </c>
      <c r="I30" s="28">
        <f>IF(O30=0,0,COUNTIF(pyura_imgsummary!BC30:CZ30,"BS")*100/O30)</f>
        <v>56</v>
      </c>
      <c r="J30" s="28">
        <f>IF(O30=0,0,COUNTIF(pyura_imgsummary!BC30:CZ30,"RS")*100/O30)</f>
        <v>2</v>
      </c>
      <c r="K30" s="28">
        <f>IF(O30=0,0,COUNTIF(pyura_imgsummary!BC30:CZ30,"OTHER")*100/O30)</f>
        <v>32</v>
      </c>
      <c r="L30">
        <f>IF(O30=0,0,COUNTIF(pyura_imgsummary!BC30:CZ30,"PYU")*100/O30)</f>
        <v>0</v>
      </c>
      <c r="M30" s="28">
        <f>IF(O30=0,0,COUNTIF(pyura_imgsummary!BC30:CZ30,"BAR")*100/O30)</f>
        <v>10</v>
      </c>
      <c r="N30">
        <f>IF(O30=0,0,COUNTIF(pyura_imgsummary!BC30:CZ30,"TWS")*100/O30)</f>
        <v>0</v>
      </c>
      <c r="O30">
        <f>50-COUNTIF(pyura_imgsummary!BC30:CZ30,"TWS")</f>
        <v>50</v>
      </c>
      <c r="R30">
        <f>IF(O30=0,0,COUNTIF(pyura_imgsummary!E30:BB30,"Cor")*100/O30)</f>
        <v>0</v>
      </c>
      <c r="T30">
        <f>IF(O30=0,0,COUNTIF(pyura_imgsummary!E30:BB30,"Cel")*100/O30)</f>
        <v>0</v>
      </c>
      <c r="U30">
        <f>IF(O30=0,0,COUNTIF(pyura_imgsummary!E30:BB30,"Dil")*100/O30)</f>
        <v>0</v>
      </c>
      <c r="V30">
        <f>IF(O30=0,0,COUNTIF(pyura_imgsummary!E30:BB30,"Hau")*100/O30)</f>
        <v>0</v>
      </c>
      <c r="W30">
        <f>IF(O30=0,0,COUNTIF(pyura_imgsummary!E30:BB30,"PER")*100/O30)</f>
        <v>0</v>
      </c>
      <c r="X30">
        <f>IF(O30=0,0,COUNTIF(pyura_imgsummary!E30:BB30,"Xen")*100/O30)</f>
        <v>0</v>
      </c>
      <c r="Z30">
        <f>IF(O30=0,0,COUNTIF(pyura_imgsummary!E30:BB30,"Ulv")*100/O30)</f>
        <v>0</v>
      </c>
      <c r="AB30">
        <f>IF(O30=0,0,COUNTIF(pyura_imgsummary!E30:BB30,"Bot")*100/O30)</f>
        <v>0</v>
      </c>
      <c r="AC30">
        <f>IF(O30=0,0,COUNTIF(pyura_imgsummary!E30:BB30,"Pet")*100/O30)</f>
        <v>0</v>
      </c>
      <c r="AD30" s="28">
        <f>IF(O30=0,0,COUNTIF(pyura_imgsummary!E30:BB30,"Ralf")*100/O30)</f>
        <v>56</v>
      </c>
      <c r="AE30">
        <f>IF(O30=0,0,COUNTIF(pyura_imgsummary!E30:BB30,"Scy")*100/O30)</f>
        <v>0</v>
      </c>
      <c r="AF30">
        <f>IF(O30=0,0,COUNTIF(pyura_imgsummary!E30:BB30,"Spl")*100/O30)</f>
        <v>0</v>
      </c>
      <c r="AH30">
        <f>IF(O30=0,0,COUNTIF(pyura_imgsummary!E30:BB30,"Cora")*100/O30)</f>
        <v>0</v>
      </c>
      <c r="AI30" s="28">
        <f>IF(O30=0,0,COUNTIF(pyura_imgsummary!E30:BB30,"CCA")*100/O30)</f>
        <v>2</v>
      </c>
      <c r="AJ30">
        <f>IF(O30=0,0,COUNTIF(pyura_imgsummary!E30:BB30,"Gel")*100/O30)</f>
        <v>0</v>
      </c>
      <c r="AK30">
        <f>IF(O30=0,0,COUNTIF(pyura_imgsummary!E30:BB30,"RFil")*100/O30)</f>
        <v>0</v>
      </c>
      <c r="AM30">
        <f>IF(O30=0,0,COUNTIF(pyura_imgsummary!E30:BB30,"Ane")*100/O30)</f>
        <v>0</v>
      </c>
      <c r="AN30" s="28">
        <f>IF(O30=0,0,COUNTIF(pyura_imgsummary!E30:BB30,"Biof")*100/O30)</f>
        <v>28</v>
      </c>
      <c r="AO30">
        <f>IF(O30=0,0,COUNTIF(pyura_imgsummary!E30:BB30,"Spi")*100/O30)</f>
        <v>0</v>
      </c>
      <c r="AP30" s="28">
        <f>IF(O30=0,0,COUNTIF(pyura_imgsummary!E30:BB30,"Bare")*100/O30)</f>
        <v>4</v>
      </c>
      <c r="AQ30">
        <f>IF(O30=0,0,COUNTIF(pyura_imgsummary!E30:BB30,"Det")*100/O30)</f>
        <v>0</v>
      </c>
      <c r="AR30">
        <f>IF(O30=0,0,COUNTIF(pyura_imgsummary!E30:BB30,"Sand")*100/O30)</f>
        <v>0</v>
      </c>
      <c r="AT30">
        <f>IF(O30=0,0,COUNTIF(pyura_imgsummary!E30:BB30,"Pyu")*100/O30)</f>
        <v>0</v>
      </c>
      <c r="AV30" s="28">
        <f>IF(O30=0,0,COUNTIF(pyura_imgsummary!E30:BB30,"Epo")*100/O30)</f>
        <v>10</v>
      </c>
      <c r="AX30">
        <f>COUNTIF(pyura_imgsummary!E30:BB30,"TWS")*100/50</f>
        <v>0</v>
      </c>
    </row>
    <row r="31" spans="1:50" x14ac:dyDescent="0.25">
      <c r="A31">
        <v>29</v>
      </c>
      <c r="B31" t="s">
        <v>214</v>
      </c>
      <c r="F31">
        <f>IF(O31=0,0,COUNTIF(pyura_imgsummary!BC31:CZ31,"C")*100/O31)</f>
        <v>0</v>
      </c>
      <c r="G31">
        <f>IF(O31=0,0,COUNTIF(pyura_imgsummary!BC31:CZ31,"MOL")*100/O31)</f>
        <v>0</v>
      </c>
      <c r="H31">
        <f>IF(O31=0,0,COUNTIF(pyura_imgsummary!BC31:CZ31,"GS")*100/O31)</f>
        <v>0</v>
      </c>
      <c r="I31" s="28">
        <f>IF(O31=0,0,COUNTIF(pyura_imgsummary!BC31:CZ31,"BS")*100/O31)</f>
        <v>64</v>
      </c>
      <c r="J31">
        <f>IF(O31=0,0,COUNTIF(pyura_imgsummary!BC31:CZ31,"RS")*100/O31)</f>
        <v>0</v>
      </c>
      <c r="K31" s="28">
        <f>IF(O31=0,0,COUNTIF(pyura_imgsummary!BC31:CZ31,"OTHER")*100/O31)</f>
        <v>22</v>
      </c>
      <c r="L31">
        <f>IF(O31=0,0,COUNTIF(pyura_imgsummary!BC31:CZ31,"PYU")*100/O31)</f>
        <v>0</v>
      </c>
      <c r="M31" s="28">
        <f>IF(O31=0,0,COUNTIF(pyura_imgsummary!BC31:CZ31,"BAR")*100/O31)</f>
        <v>14</v>
      </c>
      <c r="N31">
        <f>IF(O31=0,0,COUNTIF(pyura_imgsummary!BC31:CZ31,"TWS")*100/O31)</f>
        <v>0</v>
      </c>
      <c r="O31">
        <f>50-COUNTIF(pyura_imgsummary!BC31:CZ31,"TWS")</f>
        <v>50</v>
      </c>
      <c r="R31">
        <f>IF(O31=0,0,COUNTIF(pyura_imgsummary!E31:BB31,"Cor")*100/O31)</f>
        <v>0</v>
      </c>
      <c r="T31">
        <f>IF(O31=0,0,COUNTIF(pyura_imgsummary!E31:BB31,"Cel")*100/O31)</f>
        <v>0</v>
      </c>
      <c r="U31">
        <f>IF(O31=0,0,COUNTIF(pyura_imgsummary!E31:BB31,"Dil")*100/O31)</f>
        <v>0</v>
      </c>
      <c r="V31">
        <f>IF(O31=0,0,COUNTIF(pyura_imgsummary!E31:BB31,"Hau")*100/O31)</f>
        <v>0</v>
      </c>
      <c r="W31">
        <f>IF(O31=0,0,COUNTIF(pyura_imgsummary!E31:BB31,"PER")*100/O31)</f>
        <v>0</v>
      </c>
      <c r="X31">
        <f>IF(O31=0,0,COUNTIF(pyura_imgsummary!E31:BB31,"Xen")*100/O31)</f>
        <v>0</v>
      </c>
      <c r="Z31">
        <f>IF(O31=0,0,COUNTIF(pyura_imgsummary!E31:BB31,"Ulv")*100/O31)</f>
        <v>0</v>
      </c>
      <c r="AB31">
        <f>IF(O31=0,0,COUNTIF(pyura_imgsummary!E31:BB31,"Bot")*100/O31)</f>
        <v>0</v>
      </c>
      <c r="AC31">
        <f>IF(O31=0,0,COUNTIF(pyura_imgsummary!E31:BB31,"Pet")*100/O31)</f>
        <v>0</v>
      </c>
      <c r="AD31" s="28">
        <f>IF(O31=0,0,COUNTIF(pyura_imgsummary!E31:BB31,"Ralf")*100/O31)</f>
        <v>64</v>
      </c>
      <c r="AE31">
        <f>IF(O31=0,0,COUNTIF(pyura_imgsummary!E31:BB31,"Scy")*100/O31)</f>
        <v>0</v>
      </c>
      <c r="AF31">
        <f>IF(O31=0,0,COUNTIF(pyura_imgsummary!E31:BB31,"Spl")*100/O31)</f>
        <v>0</v>
      </c>
      <c r="AH31">
        <f>IF(O31=0,0,COUNTIF(pyura_imgsummary!E31:BB31,"Cora")*100/O31)</f>
        <v>0</v>
      </c>
      <c r="AI31">
        <f>IF(O31=0,0,COUNTIF(pyura_imgsummary!E31:BB31,"CCA")*100/O31)</f>
        <v>0</v>
      </c>
      <c r="AJ31">
        <f>IF(O31=0,0,COUNTIF(pyura_imgsummary!E31:BB31,"Gel")*100/O31)</f>
        <v>0</v>
      </c>
      <c r="AK31">
        <f>IF(O31=0,0,COUNTIF(pyura_imgsummary!E31:BB31,"RFil")*100/O31)</f>
        <v>0</v>
      </c>
      <c r="AM31">
        <f>IF(O31=0,0,COUNTIF(pyura_imgsummary!E31:BB31,"Ane")*100/O31)</f>
        <v>0</v>
      </c>
      <c r="AN31" s="28">
        <f>IF(O31=0,0,COUNTIF(pyura_imgsummary!E31:BB31,"Biof")*100/O31)</f>
        <v>6</v>
      </c>
      <c r="AO31">
        <f>IF(O31=0,0,COUNTIF(pyura_imgsummary!E31:BB31,"Spi")*100/O31)</f>
        <v>0</v>
      </c>
      <c r="AP31" s="28">
        <f>IF(O31=0,0,COUNTIF(pyura_imgsummary!E31:BB31,"Bare")*100/O31)</f>
        <v>16</v>
      </c>
      <c r="AQ31">
        <f>IF(O31=0,0,COUNTIF(pyura_imgsummary!E31:BB31,"Det")*100/O31)</f>
        <v>0</v>
      </c>
      <c r="AR31">
        <f>IF(O31=0,0,COUNTIF(pyura_imgsummary!E31:BB31,"Sand")*100/O31)</f>
        <v>0</v>
      </c>
      <c r="AT31">
        <f>IF(O31=0,0,COUNTIF(pyura_imgsummary!E31:BB31,"Pyu")*100/O31)</f>
        <v>0</v>
      </c>
      <c r="AV31" s="28">
        <f>IF(O31=0,0,COUNTIF(pyura_imgsummary!E31:BB31,"Epo")*100/O31)</f>
        <v>14</v>
      </c>
      <c r="AX31">
        <f>COUNTIF(pyura_imgsummary!E31:BB31,"TWS")*100/50</f>
        <v>0</v>
      </c>
    </row>
    <row r="32" spans="1:50" x14ac:dyDescent="0.25">
      <c r="A32">
        <v>30</v>
      </c>
      <c r="B32" t="s">
        <v>215</v>
      </c>
      <c r="F32">
        <f>IF(O32=0,0,COUNTIF(pyura_imgsummary!BC32:CZ32,"C")*100/O32)</f>
        <v>0</v>
      </c>
      <c r="G32" s="28">
        <f>IF(O32=0,0,COUNTIF(pyura_imgsummary!BC32:CZ32,"MOL")*100/O32)</f>
        <v>52</v>
      </c>
      <c r="H32">
        <f>IF(O32=0,0,COUNTIF(pyura_imgsummary!BC32:CZ32,"GS")*100/O32)</f>
        <v>0</v>
      </c>
      <c r="I32" s="28">
        <f>IF(O32=0,0,COUNTIF(pyura_imgsummary!BC32:CZ32,"BS")*100/O32)</f>
        <v>26</v>
      </c>
      <c r="J32" s="28">
        <f>IF(O32=0,0,COUNTIF(pyura_imgsummary!BC32:CZ32,"RS")*100/O32)</f>
        <v>8</v>
      </c>
      <c r="K32" s="28">
        <f>IF(O32=0,0,COUNTIF(pyura_imgsummary!BC32:CZ32,"OTHER")*100/O32)</f>
        <v>2</v>
      </c>
      <c r="L32">
        <f>IF(O32=0,0,COUNTIF(pyura_imgsummary!BC32:CZ32,"PYU")*100/O32)</f>
        <v>0</v>
      </c>
      <c r="M32" s="28">
        <f>IF(O32=0,0,COUNTIF(pyura_imgsummary!BC32:CZ32,"BAR")*100/O32)</f>
        <v>12</v>
      </c>
      <c r="N32">
        <f>IF(O32=0,0,COUNTIF(pyura_imgsummary!BC32:CZ32,"TWS")*100/O32)</f>
        <v>0</v>
      </c>
      <c r="O32">
        <f>50-COUNTIF(pyura_imgsummary!BC32:CZ32,"TWS")</f>
        <v>50</v>
      </c>
      <c r="R32">
        <f>IF(O32=0,0,COUNTIF(pyura_imgsummary!E32:BB32,"Cor")*100/O32)</f>
        <v>0</v>
      </c>
      <c r="T32">
        <f>IF(O32=0,0,COUNTIF(pyura_imgsummary!E32:BB32,"Cel")*100/O32)</f>
        <v>0</v>
      </c>
      <c r="U32">
        <f>IF(O32=0,0,COUNTIF(pyura_imgsummary!E32:BB32,"Dil")*100/O32)</f>
        <v>0</v>
      </c>
      <c r="V32">
        <f>IF(O32=0,0,COUNTIF(pyura_imgsummary!E32:BB32,"Hau")*100/O32)</f>
        <v>0</v>
      </c>
      <c r="W32">
        <f>IF(O32=0,0,COUNTIF(pyura_imgsummary!E32:BB32,"PER")*100/O32)</f>
        <v>0</v>
      </c>
      <c r="X32" s="28">
        <f>IF(O32=0,0,COUNTIF(pyura_imgsummary!E32:BB32,"Xen")*100/O32)</f>
        <v>52</v>
      </c>
      <c r="Z32">
        <f>IF(O32=0,0,COUNTIF(pyura_imgsummary!E32:BB32,"Ulv")*100/O32)</f>
        <v>0</v>
      </c>
      <c r="AB32">
        <f>IF(O32=0,0,COUNTIF(pyura_imgsummary!E32:BB32,"Bot")*100/O32)</f>
        <v>0</v>
      </c>
      <c r="AC32">
        <f>IF(O32=0,0,COUNTIF(pyura_imgsummary!E32:BB32,"Pet")*100/O32)</f>
        <v>0</v>
      </c>
      <c r="AD32" s="28">
        <f>IF(O32=0,0,COUNTIF(pyura_imgsummary!E32:BB32,"Ralf")*100/O32)</f>
        <v>26</v>
      </c>
      <c r="AE32">
        <f>IF(O32=0,0,COUNTIF(pyura_imgsummary!E32:BB32,"Scy")*100/O32)</f>
        <v>0</v>
      </c>
      <c r="AF32">
        <f>IF(O32=0,0,COUNTIF(pyura_imgsummary!E32:BB32,"Spl")*100/O32)</f>
        <v>0</v>
      </c>
      <c r="AH32">
        <f>IF(O32=0,0,COUNTIF(pyura_imgsummary!E32:BB32,"Cora")*100/O32)</f>
        <v>0</v>
      </c>
      <c r="AI32">
        <f>IF(O32=0,0,COUNTIF(pyura_imgsummary!E32:BB32,"CCA")*100/O32)</f>
        <v>0</v>
      </c>
      <c r="AJ32" s="28">
        <f>IF(O32=0,0,COUNTIF(pyura_imgsummary!E32:BB32,"Gel")*100/O32)</f>
        <v>8</v>
      </c>
      <c r="AK32">
        <f>IF(O32=0,0,COUNTIF(pyura_imgsummary!E32:BB32,"RFil")*100/O32)</f>
        <v>0</v>
      </c>
      <c r="AM32">
        <f>IF(O32=0,0,COUNTIF(pyura_imgsummary!E32:BB32,"Ane")*100/O32)</f>
        <v>0</v>
      </c>
      <c r="AN32">
        <f>IF(O32=0,0,COUNTIF(pyura_imgsummary!E32:BB32,"Biof")*100/O32)</f>
        <v>0</v>
      </c>
      <c r="AO32">
        <f>IF(O32=0,0,COUNTIF(pyura_imgsummary!E32:BB32,"Spi")*100/O32)</f>
        <v>0</v>
      </c>
      <c r="AP32" s="28">
        <f>IF(O32=0,0,COUNTIF(pyura_imgsummary!E32:BB32,"Bare")*100/O32)</f>
        <v>2</v>
      </c>
      <c r="AQ32">
        <f>IF(O32=0,0,COUNTIF(pyura_imgsummary!E32:BB32,"Det")*100/O32)</f>
        <v>0</v>
      </c>
      <c r="AR32">
        <f>IF(O32=0,0,COUNTIF(pyura_imgsummary!E32:BB32,"Sand")*100/O32)</f>
        <v>0</v>
      </c>
      <c r="AT32">
        <f>IF(O32=0,0,COUNTIF(pyura_imgsummary!E32:BB32,"Pyu")*100/O32)</f>
        <v>0</v>
      </c>
      <c r="AV32" s="28">
        <f>IF(O32=0,0,COUNTIF(pyura_imgsummary!E32:BB32,"Epo")*100/O32)</f>
        <v>12</v>
      </c>
      <c r="AX32">
        <f>COUNTIF(pyura_imgsummary!E32:BB32,"TWS")*100/50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41A3-6F14-4781-B369-E07E281F12C2}">
  <dimension ref="A1:N51"/>
  <sheetViews>
    <sheetView workbookViewId="0"/>
  </sheetViews>
  <sheetFormatPr defaultRowHeight="15" x14ac:dyDescent="0.25"/>
  <cols>
    <col min="1" max="1" width="27.7109375" bestFit="1" customWidth="1"/>
    <col min="2" max="2" width="8" bestFit="1" customWidth="1"/>
    <col min="3" max="3" width="7.7109375" bestFit="1" customWidth="1"/>
    <col min="4" max="4" width="9.42578125" bestFit="1" customWidth="1"/>
    <col min="5" max="5" width="13.5703125" bestFit="1" customWidth="1"/>
    <col min="7" max="7" width="36" bestFit="1" customWidth="1"/>
    <col min="8" max="8" width="8" bestFit="1" customWidth="1"/>
    <col min="9" max="9" width="7.7109375" bestFit="1" customWidth="1"/>
    <col min="10" max="10" width="9.42578125" bestFit="1" customWidth="1"/>
    <col min="11" max="11" width="13.5703125" bestFit="1" customWidth="1"/>
    <col min="14" max="14" width="0" hidden="1" customWidth="1"/>
  </cols>
  <sheetData>
    <row r="1" spans="1:14" x14ac:dyDescent="0.25">
      <c r="A1" t="s">
        <v>276</v>
      </c>
      <c r="N1">
        <v>9</v>
      </c>
    </row>
    <row r="2" spans="1:14" x14ac:dyDescent="0.25">
      <c r="A2" t="s">
        <v>277</v>
      </c>
      <c r="C2" t="s">
        <v>278</v>
      </c>
      <c r="D2" t="s">
        <v>279</v>
      </c>
      <c r="N2">
        <v>10</v>
      </c>
    </row>
    <row r="3" spans="1:14" x14ac:dyDescent="0.25">
      <c r="A3" t="s">
        <v>280</v>
      </c>
      <c r="N3">
        <v>0</v>
      </c>
    </row>
    <row r="4" spans="1:14" x14ac:dyDescent="0.25">
      <c r="A4" t="s">
        <v>281</v>
      </c>
      <c r="N4">
        <v>0</v>
      </c>
    </row>
    <row r="5" spans="1:14" x14ac:dyDescent="0.25">
      <c r="A5" t="s">
        <v>282</v>
      </c>
      <c r="N5">
        <v>0</v>
      </c>
    </row>
    <row r="6" spans="1:14" x14ac:dyDescent="0.25">
      <c r="A6" t="s">
        <v>283</v>
      </c>
      <c r="N6">
        <v>50</v>
      </c>
    </row>
    <row r="7" spans="1:14" x14ac:dyDescent="0.25">
      <c r="A7" t="s">
        <v>284</v>
      </c>
      <c r="B7">
        <v>50</v>
      </c>
      <c r="D7" s="29" t="s">
        <v>285</v>
      </c>
      <c r="E7" t="s">
        <v>286</v>
      </c>
      <c r="N7">
        <v>16</v>
      </c>
    </row>
    <row r="8" spans="1:14" x14ac:dyDescent="0.25">
      <c r="A8" t="s">
        <v>287</v>
      </c>
      <c r="B8">
        <v>30</v>
      </c>
      <c r="N8">
        <v>24</v>
      </c>
    </row>
    <row r="9" spans="1:14" x14ac:dyDescent="0.25">
      <c r="A9" t="s">
        <v>288</v>
      </c>
      <c r="B9">
        <v>2</v>
      </c>
      <c r="C9" t="s">
        <v>289</v>
      </c>
      <c r="D9">
        <v>1501</v>
      </c>
      <c r="N9">
        <v>28</v>
      </c>
    </row>
    <row r="10" spans="1:14" x14ac:dyDescent="0.25">
      <c r="A10" s="30" t="s">
        <v>290</v>
      </c>
      <c r="B10" s="30">
        <f ca="1">COUNTA(OFFSET(pyura_raw!A2,0,0,D9-B9+1,1))</f>
        <v>1497</v>
      </c>
      <c r="N10">
        <v>29</v>
      </c>
    </row>
    <row r="11" spans="1:14" x14ac:dyDescent="0.25">
      <c r="A11" t="s">
        <v>291</v>
      </c>
      <c r="N11">
        <v>28</v>
      </c>
    </row>
    <row r="12" spans="1:14" x14ac:dyDescent="0.25">
      <c r="A12" t="s">
        <v>292</v>
      </c>
      <c r="N12">
        <v>28</v>
      </c>
    </row>
    <row r="13" spans="1:14" x14ac:dyDescent="0.25">
      <c r="A13" t="s">
        <v>293</v>
      </c>
      <c r="B13" t="s">
        <v>513</v>
      </c>
      <c r="N13">
        <v>27</v>
      </c>
    </row>
    <row r="14" spans="1:14" ht="15.75" thickBot="1" x14ac:dyDescent="0.3">
      <c r="N14">
        <v>8</v>
      </c>
    </row>
    <row r="15" spans="1:14" ht="15.75" thickTop="1" x14ac:dyDescent="0.25">
      <c r="A15" s="40" t="s">
        <v>333</v>
      </c>
      <c r="B15" s="32" t="s">
        <v>295</v>
      </c>
      <c r="C15" s="32" t="s">
        <v>296</v>
      </c>
      <c r="D15" s="32" t="s">
        <v>297</v>
      </c>
      <c r="E15" s="45" t="s">
        <v>298</v>
      </c>
      <c r="G15" s="40" t="s">
        <v>294</v>
      </c>
      <c r="H15" s="32" t="s">
        <v>295</v>
      </c>
      <c r="I15" s="32" t="s">
        <v>296</v>
      </c>
      <c r="J15" s="32" t="s">
        <v>297</v>
      </c>
      <c r="K15" s="45" t="s">
        <v>298</v>
      </c>
      <c r="N15">
        <v>16</v>
      </c>
    </row>
    <row r="16" spans="1:14" x14ac:dyDescent="0.25">
      <c r="A16" s="41" t="s">
        <v>334</v>
      </c>
      <c r="B16" s="34">
        <f ca="1">COUNTIF(OFFSET(pyura_raw!C2,0,0,D9-B9+1,1), "C")</f>
        <v>1</v>
      </c>
      <c r="C16" s="35">
        <f ca="1">(B16/H50)*100</f>
        <v>6.7114093959731544E-2</v>
      </c>
      <c r="D16" s="35">
        <f ca="1">SUM(J17:J17)</f>
        <v>0</v>
      </c>
      <c r="E16" s="46">
        <f ca="1">1-SUM(K17:K17)</f>
        <v>0</v>
      </c>
      <c r="G16" s="43" t="s">
        <v>217</v>
      </c>
      <c r="K16" s="49"/>
      <c r="N16">
        <v>50</v>
      </c>
    </row>
    <row r="17" spans="1:14" x14ac:dyDescent="0.25">
      <c r="A17" s="42" t="s">
        <v>335</v>
      </c>
      <c r="B17">
        <f ca="1">COUNTIF(OFFSET(pyura_raw!C2,0,0,D9-B9+1,1), "MOL")</f>
        <v>427</v>
      </c>
      <c r="C17" s="31">
        <f ca="1">(B17/H50)*100</f>
        <v>28.65771812080537</v>
      </c>
      <c r="D17" s="31">
        <f ca="1">SUM(J19:J23)</f>
        <v>0.28338993169488197</v>
      </c>
      <c r="E17" s="47">
        <f ca="1">1-SUM(K19:K23)</f>
        <v>0.10407559960291557</v>
      </c>
      <c r="G17" s="42" t="s">
        <v>228</v>
      </c>
      <c r="H17">
        <f ca="1">COUNTIF(OFFSET(pyura_raw!A2,0,0,D9-B9+1,1),"Cor")</f>
        <v>1</v>
      </c>
      <c r="I17" s="31">
        <f ca="1">(H17/H50)*100</f>
        <v>6.7114093959731544E-2</v>
      </c>
      <c r="J17" s="31">
        <f ca="1">IF(H17=0,0,-1*((H17/B16)*(LN(H17/B16))))</f>
        <v>0</v>
      </c>
      <c r="K17" s="47">
        <f ca="1">IF(H17=0,0,((H17/B16)^2))</f>
        <v>1</v>
      </c>
      <c r="N17">
        <v>7</v>
      </c>
    </row>
    <row r="18" spans="1:14" x14ac:dyDescent="0.25">
      <c r="A18" s="41" t="s">
        <v>336</v>
      </c>
      <c r="B18" s="34">
        <f ca="1">COUNTIF(OFFSET(pyura_raw!C2,0,0,D9-B9+1,1), "GS")</f>
        <v>116</v>
      </c>
      <c r="C18" s="35">
        <f ca="1">(B18/H50)*100</f>
        <v>7.7852348993288594</v>
      </c>
      <c r="D18" s="35">
        <f ca="1">SUM(J25:J25)</f>
        <v>0</v>
      </c>
      <c r="E18" s="46">
        <f ca="1">1-SUM(K25:K25)</f>
        <v>0</v>
      </c>
      <c r="G18" s="43" t="s">
        <v>218</v>
      </c>
      <c r="K18" s="49"/>
    </row>
    <row r="19" spans="1:14" x14ac:dyDescent="0.25">
      <c r="A19" s="42" t="s">
        <v>337</v>
      </c>
      <c r="B19">
        <f ca="1">COUNTIF(OFFSET(pyura_raw!C2,0,0,D9-B9+1,1), "BS")</f>
        <v>374</v>
      </c>
      <c r="C19" s="31">
        <f ca="1">(B19/H50)*100</f>
        <v>25.100671140939596</v>
      </c>
      <c r="D19" s="31">
        <f ca="1">SUM(J27:J31)</f>
        <v>0.73030207629825006</v>
      </c>
      <c r="E19" s="47">
        <f ca="1">1-SUM(K27:K31)</f>
        <v>0.43245445966427398</v>
      </c>
      <c r="G19" s="42" t="s">
        <v>230</v>
      </c>
      <c r="H19">
        <f ca="1">COUNTIF(OFFSET(pyura_raw!A2,0,0,D9-B9+1,1),"Cel")</f>
        <v>4</v>
      </c>
      <c r="I19" s="31">
        <f ca="1">(H19/H50)*100</f>
        <v>0.26845637583892618</v>
      </c>
      <c r="J19" s="31">
        <f ca="1">IF(H19=0,0,-1*((H19/B17)*(LN(H19/B17))))</f>
        <v>4.3751659504531464E-2</v>
      </c>
      <c r="K19" s="47">
        <f ca="1">IF(H19=0,0,((H19/B17)^2))</f>
        <v>8.7753456663503885E-5</v>
      </c>
    </row>
    <row r="20" spans="1:14" x14ac:dyDescent="0.25">
      <c r="A20" s="41" t="s">
        <v>338</v>
      </c>
      <c r="B20" s="34">
        <f ca="1">COUNTIF(OFFSET(pyura_raw!C2,0,0,D9-B9+1,1), "RS")</f>
        <v>153</v>
      </c>
      <c r="C20" s="35">
        <f ca="1">(B20/H50)*100</f>
        <v>10.268456375838927</v>
      </c>
      <c r="D20" s="35">
        <f ca="1">SUM(J33:J36)</f>
        <v>0.77985201794501746</v>
      </c>
      <c r="E20" s="46">
        <f ca="1">1-SUM(K33:K36)</f>
        <v>0.44564056559442944</v>
      </c>
      <c r="G20" s="42" t="s">
        <v>232</v>
      </c>
      <c r="H20">
        <f ca="1">COUNTIF(OFFSET(pyura_raw!A2,0,0,D9-B9+1,1),"Dil")</f>
        <v>6</v>
      </c>
      <c r="I20" s="31">
        <f ca="1">(H20/H50)*100</f>
        <v>0.40268456375838929</v>
      </c>
      <c r="J20" s="31">
        <f ca="1">IF(H20=0,0,-1*((H20/B17)*(LN(H20/B17))))</f>
        <v>5.9930087269328844E-2</v>
      </c>
      <c r="K20" s="47">
        <f ca="1">IF(H20=0,0,((H20/B17)^2))</f>
        <v>1.9744527749288374E-4</v>
      </c>
    </row>
    <row r="21" spans="1:14" x14ac:dyDescent="0.25">
      <c r="A21" s="42" t="s">
        <v>339</v>
      </c>
      <c r="B21">
        <f ca="1">COUNTIF(OFFSET(pyura_raw!C2,0,0,D9-B9+1,1), "OTHER")</f>
        <v>251</v>
      </c>
      <c r="C21" s="31">
        <f ca="1">(B21/H50)*100</f>
        <v>16.845637583892618</v>
      </c>
      <c r="D21" s="31">
        <f ca="1">SUM(J38:J43)</f>
        <v>1.1747429826089442</v>
      </c>
      <c r="E21" s="47">
        <f ca="1">1-SUM(K38:K43)</f>
        <v>0.64459294296915925</v>
      </c>
      <c r="G21" s="42" t="s">
        <v>234</v>
      </c>
      <c r="H21">
        <f ca="1">COUNTIF(OFFSET(pyura_raw!A2,0,0,D9-B9+1,1),"Hau")</f>
        <v>6</v>
      </c>
      <c r="I21" s="31">
        <f ca="1">(H21/H50)*100</f>
        <v>0.40268456375838929</v>
      </c>
      <c r="J21" s="31">
        <f ca="1">IF(H21=0,0,-1*((H21/B17)*(LN(H21/B17))))</f>
        <v>5.9930087269328844E-2</v>
      </c>
      <c r="K21" s="47">
        <f ca="1">IF(H21=0,0,((H21/B17)^2))</f>
        <v>1.9744527749288374E-4</v>
      </c>
    </row>
    <row r="22" spans="1:14" x14ac:dyDescent="0.25">
      <c r="A22" s="41" t="s">
        <v>340</v>
      </c>
      <c r="B22" s="34">
        <f ca="1">COUNTIF(OFFSET(pyura_raw!C2,0,0,D9-B9+1,1), "PYU")</f>
        <v>2</v>
      </c>
      <c r="C22" s="35">
        <f ca="1">(B22/H50)*100</f>
        <v>0.13422818791946309</v>
      </c>
      <c r="D22" s="35">
        <f ca="1">SUM(J45:J45)</f>
        <v>0</v>
      </c>
      <c r="E22" s="46">
        <f ca="1">1-SUM(K45:K45)</f>
        <v>0</v>
      </c>
      <c r="G22" s="42" t="s">
        <v>236</v>
      </c>
      <c r="H22">
        <f ca="1">COUNTIF(OFFSET(pyura_raw!A2,0,0,D9-B9+1,1),"PER")</f>
        <v>7</v>
      </c>
      <c r="I22" s="31">
        <f ca="1">(H22/H50)*100</f>
        <v>0.46979865771812079</v>
      </c>
      <c r="J22" s="31">
        <f ca="1">IF(H22=0,0,-1*((H22/B17)*(LN(H22/B17))))</f>
        <v>6.7391374822513297E-2</v>
      </c>
      <c r="K22" s="47">
        <f ca="1">IF(H22=0,0,((H22/B17)^2))</f>
        <v>2.6874496103198068E-4</v>
      </c>
    </row>
    <row r="23" spans="1:14" x14ac:dyDescent="0.25">
      <c r="A23" s="42" t="s">
        <v>341</v>
      </c>
      <c r="B23">
        <f ca="1">COUNTIF(OFFSET(pyura_raw!C2,0,0,D9-B9+1,1), "BAR")</f>
        <v>166</v>
      </c>
      <c r="C23" s="31">
        <f ca="1">(B23/H50)*100</f>
        <v>11.140939597315436</v>
      </c>
      <c r="D23" s="31">
        <f ca="1">SUM(J47:J47)</f>
        <v>0</v>
      </c>
      <c r="E23" s="47">
        <f ca="1">1-SUM(K47:K47)</f>
        <v>0</v>
      </c>
      <c r="G23" s="42" t="s">
        <v>237</v>
      </c>
      <c r="H23">
        <f ca="1">COUNTIF(OFFSET(pyura_raw!A2,0,0,D9-B9+1,1),"Xen")</f>
        <v>404</v>
      </c>
      <c r="I23" s="31">
        <f ca="1">(H23/H50)*100</f>
        <v>27.114093959731544</v>
      </c>
      <c r="J23" s="31">
        <f ca="1">IF(H23=0,0,-1*((H23/B17)*(LN(H23/B17))))</f>
        <v>5.2386722829179562E-2</v>
      </c>
      <c r="K23" s="47">
        <f ca="1">IF(H23=0,0,((H23/B17)^2))</f>
        <v>0.8951730114244032</v>
      </c>
    </row>
    <row r="24" spans="1:14" x14ac:dyDescent="0.25">
      <c r="A24" s="41" t="s">
        <v>342</v>
      </c>
      <c r="B24" s="34">
        <f ca="1">COUNTIF(OFFSET(pyura_raw!C2,0,0,D9-B9+1,1), "TWS")</f>
        <v>7</v>
      </c>
      <c r="C24" s="35">
        <f ca="1">(B24/B25)*100</f>
        <v>0.46760187040748163</v>
      </c>
      <c r="D24" s="34"/>
      <c r="E24" s="48"/>
      <c r="G24" s="43" t="s">
        <v>219</v>
      </c>
      <c r="K24" s="49"/>
    </row>
    <row r="25" spans="1:14" x14ac:dyDescent="0.25">
      <c r="A25" s="43" t="s">
        <v>343</v>
      </c>
      <c r="B25" s="30">
        <f ca="1">SUM(B16:B24)</f>
        <v>1497</v>
      </c>
      <c r="C25" s="36">
        <f ca="1">SUM(C16:C24)-C24</f>
        <v>99.999999999999986</v>
      </c>
      <c r="E25" s="49"/>
      <c r="G25" s="42" t="s">
        <v>239</v>
      </c>
      <c r="H25">
        <f ca="1">COUNTIF(OFFSET(pyura_raw!A2,0,0,D9-B9+1,1),"Ulv")</f>
        <v>116</v>
      </c>
      <c r="I25" s="31">
        <f ca="1">(H25/H50)*100</f>
        <v>7.7852348993288594</v>
      </c>
      <c r="J25" s="31">
        <f ca="1">IF(H25=0,0,-1*((H25/B18)*(LN(H25/B18))))</f>
        <v>0</v>
      </c>
      <c r="K25" s="47">
        <f ca="1">IF(H25=0,0,((H25/B18)^2))</f>
        <v>1</v>
      </c>
    </row>
    <row r="26" spans="1:14" x14ac:dyDescent="0.25">
      <c r="A26" s="42"/>
      <c r="E26" s="49"/>
      <c r="G26" s="43" t="s">
        <v>220</v>
      </c>
      <c r="K26" s="49"/>
    </row>
    <row r="27" spans="1:14" x14ac:dyDescent="0.25">
      <c r="A27" s="43" t="s">
        <v>344</v>
      </c>
      <c r="E27" s="49"/>
      <c r="G27" s="42" t="s">
        <v>241</v>
      </c>
      <c r="H27">
        <f ca="1">COUNTIF(OFFSET(pyura_raw!A2,0,0,D9-B9+1,1),"Bot")</f>
        <v>1</v>
      </c>
      <c r="I27" s="31">
        <f ca="1">(H27/H50)*100</f>
        <v>6.7114093959731544E-2</v>
      </c>
      <c r="J27" s="31">
        <f ca="1">IF(H27=0,0,-1*((H27/B19)*(LN(H27/B19))))</f>
        <v>1.5840256142819604E-2</v>
      </c>
      <c r="K27" s="47">
        <f ca="1">IF(H27=0,0,((H27/B19)^2))</f>
        <v>7.1491892819354281E-6</v>
      </c>
    </row>
    <row r="28" spans="1:14" ht="15.75" thickBot="1" x14ac:dyDescent="0.3">
      <c r="A28" s="44" t="s">
        <v>345</v>
      </c>
      <c r="B28" s="39"/>
      <c r="C28" s="39"/>
      <c r="D28" s="39"/>
      <c r="E28" s="50"/>
      <c r="G28" s="42" t="s">
        <v>243</v>
      </c>
      <c r="H28">
        <f ca="1">COUNTIF(OFFSET(pyura_raw!A2,0,0,D9-B9+1,1),"Pet")</f>
        <v>9</v>
      </c>
      <c r="I28" s="31">
        <f ca="1">(H28/H50)*100</f>
        <v>0.60402684563758391</v>
      </c>
      <c r="J28" s="31">
        <f ca="1">IF(H28=0,0,-1*((H28/B19)*(LN(H28/B19))))</f>
        <v>8.9687917060708056E-2</v>
      </c>
      <c r="K28" s="47">
        <f ca="1">IF(H28=0,0,((H28/B19)^2))</f>
        <v>5.7908433183676965E-4</v>
      </c>
    </row>
    <row r="29" spans="1:14" ht="15.75" thickTop="1" x14ac:dyDescent="0.25">
      <c r="G29" s="42" t="s">
        <v>245</v>
      </c>
      <c r="H29">
        <f ca="1">COUNTIF(OFFSET(pyura_raw!A2,0,0,D9-B9+1,1),"Ralf")</f>
        <v>264</v>
      </c>
      <c r="I29" s="31">
        <f ca="1">(H29/H50)*100</f>
        <v>17.718120805369129</v>
      </c>
      <c r="J29" s="31">
        <f ca="1">IF(H29=0,0,-1*((H29/B19)*(LN(H29/B19))))</f>
        <v>0.24586354889521109</v>
      </c>
      <c r="K29" s="47">
        <f ca="1">IF(H29=0,0,((H29/B19)^2))</f>
        <v>0.49826989619377171</v>
      </c>
    </row>
    <row r="30" spans="1:14" x14ac:dyDescent="0.25">
      <c r="G30" s="42" t="s">
        <v>247</v>
      </c>
      <c r="H30">
        <f ca="1">COUNTIF(OFFSET(pyura_raw!A2,0,0,D9-B9+1,1),"Scy")</f>
        <v>98</v>
      </c>
      <c r="I30" s="31">
        <f ca="1">(H30/H50)*100</f>
        <v>6.5771812080536911</v>
      </c>
      <c r="J30" s="31">
        <f ca="1">IF(H30=0,0,-1*((H30/B19)*(LN(H30/B19))))</f>
        <v>0.35093651132863124</v>
      </c>
      <c r="K30" s="47">
        <f ca="1">IF(H30=0,0,((H30/B19)^2))</f>
        <v>6.8660813863707856E-2</v>
      </c>
    </row>
    <row r="31" spans="1:14" x14ac:dyDescent="0.25">
      <c r="G31" s="42" t="s">
        <v>249</v>
      </c>
      <c r="H31">
        <f ca="1">COUNTIF(OFFSET(pyura_raw!A2,0,0,D9-B9+1,1),"Spl")</f>
        <v>2</v>
      </c>
      <c r="I31" s="31">
        <f ca="1">(H31/H50)*100</f>
        <v>0.13422818791946309</v>
      </c>
      <c r="J31" s="31">
        <f ca="1">IF(H31=0,0,-1*((H31/B19)*(LN(H31/B19))))</f>
        <v>2.7973842870880141E-2</v>
      </c>
      <c r="K31" s="47">
        <f ca="1">IF(H31=0,0,((H31/B19)^2))</f>
        <v>2.8596757127741712E-5</v>
      </c>
    </row>
    <row r="32" spans="1:14" x14ac:dyDescent="0.25">
      <c r="G32" s="43" t="s">
        <v>221</v>
      </c>
      <c r="K32" s="49"/>
    </row>
    <row r="33" spans="7:11" x14ac:dyDescent="0.25">
      <c r="G33" s="42" t="s">
        <v>251</v>
      </c>
      <c r="H33">
        <f ca="1">COUNTIF(OFFSET(pyura_raw!A2,0,0,D9-B9+1,1),"Cora")</f>
        <v>109</v>
      </c>
      <c r="I33" s="31">
        <f ca="1">(H33/H50)*100</f>
        <v>7.3154362416107386</v>
      </c>
      <c r="J33" s="31">
        <f ca="1">IF(H33=0,0,-1*((H33/B20)*(LN(H33/B20))))</f>
        <v>0.24157394946927319</v>
      </c>
      <c r="K33" s="47">
        <f ca="1">IF(H33=0,0,((H33/B20)^2))</f>
        <v>0.50753983510615575</v>
      </c>
    </row>
    <row r="34" spans="7:11" x14ac:dyDescent="0.25">
      <c r="G34" s="42" t="s">
        <v>253</v>
      </c>
      <c r="H34">
        <f ca="1">COUNTIF(OFFSET(pyura_raw!A2,0,0,D9-B9+1,1),"CCA")</f>
        <v>14</v>
      </c>
      <c r="I34" s="31">
        <f ca="1">(H34/H50)*100</f>
        <v>0.93959731543624159</v>
      </c>
      <c r="J34" s="31">
        <f ca="1">IF(H34=0,0,-1*((H34/B20)*(LN(H34/B20))))</f>
        <v>0.21881913911686585</v>
      </c>
      <c r="K34" s="47">
        <f ca="1">IF(H34=0,0,((H34/B20)^2))</f>
        <v>8.3728480498953383E-3</v>
      </c>
    </row>
    <row r="35" spans="7:11" x14ac:dyDescent="0.25">
      <c r="G35" s="42" t="s">
        <v>254</v>
      </c>
      <c r="H35">
        <f ca="1">COUNTIF(OFFSET(pyura_raw!A2,0,0,D9-B9+1,1),"Gel")</f>
        <v>30</v>
      </c>
      <c r="I35" s="31">
        <f ca="1">(H35/H50)*100</f>
        <v>2.0134228187919461</v>
      </c>
      <c r="J35" s="31">
        <f ca="1">IF(H35=0,0,-1*((H35/B20)*(LN(H35/B20))))</f>
        <v>0.31945892935887843</v>
      </c>
      <c r="K35" s="47">
        <f ca="1">IF(H35=0,0,((H35/B20)^2))</f>
        <v>3.8446751249519413E-2</v>
      </c>
    </row>
    <row r="36" spans="7:11" x14ac:dyDescent="0.25">
      <c r="G36" s="42" t="s">
        <v>256</v>
      </c>
      <c r="H36">
        <f ca="1">COUNTIF(OFFSET(pyura_raw!A2,0,0,D9-B9+1,1),"RFil")</f>
        <v>0</v>
      </c>
      <c r="I36" s="31">
        <f ca="1">(H36/H50)*100</f>
        <v>0</v>
      </c>
      <c r="J36" s="31">
        <f ca="1">IF(H36=0,0,-1*((H36/B20)*(LN(H36/B20))))</f>
        <v>0</v>
      </c>
      <c r="K36" s="47">
        <f ca="1">IF(H36=0,0,((H36/B20)^2))</f>
        <v>0</v>
      </c>
    </row>
    <row r="37" spans="7:11" x14ac:dyDescent="0.25">
      <c r="G37" s="43" t="s">
        <v>222</v>
      </c>
      <c r="K37" s="49"/>
    </row>
    <row r="38" spans="7:11" x14ac:dyDescent="0.25">
      <c r="G38" s="42" t="s">
        <v>258</v>
      </c>
      <c r="H38">
        <f ca="1">COUNTIF(OFFSET(pyura_raw!A2,0,0,D9-B9+1,1),"Ane")</f>
        <v>3</v>
      </c>
      <c r="I38" s="31">
        <f ca="1">(H38/H50)*100</f>
        <v>0.20134228187919465</v>
      </c>
      <c r="J38" s="31">
        <f ca="1">IF(H38=0,0,-1*((H38/B21)*(LN(H38/B21))))</f>
        <v>5.291044602147818E-2</v>
      </c>
      <c r="K38" s="47">
        <f ca="1">IF(H38=0,0,((H38/B21)^2))</f>
        <v>1.4285487531943937E-4</v>
      </c>
    </row>
    <row r="39" spans="7:11" x14ac:dyDescent="0.25">
      <c r="G39" s="42" t="s">
        <v>260</v>
      </c>
      <c r="H39">
        <f ca="1">COUNTIF(OFFSET(pyura_raw!A2,0,0,D9-B9+1,1),"Biof")</f>
        <v>70</v>
      </c>
      <c r="I39" s="31">
        <f ca="1">(H39/H50)*100</f>
        <v>4.6979865771812079</v>
      </c>
      <c r="J39" s="31">
        <f ca="1">IF(H39=0,0,-1*((H39/B21)*(LN(H39/B21))))</f>
        <v>0.35612366054091532</v>
      </c>
      <c r="K39" s="47">
        <f ca="1">IF(H39=0,0,((H39/B21)^2))</f>
        <v>7.7776543229472528E-2</v>
      </c>
    </row>
    <row r="40" spans="7:11" x14ac:dyDescent="0.25">
      <c r="G40" s="42" t="s">
        <v>262</v>
      </c>
      <c r="H40">
        <f ca="1">COUNTIF(OFFSET(pyura_raw!A2,0,0,D9-B9+1,1),"Spi")</f>
        <v>7</v>
      </c>
      <c r="I40" s="31">
        <f ca="1">(H40/H50)*100</f>
        <v>0.46979865771812079</v>
      </c>
      <c r="J40" s="31">
        <f ca="1">IF(H40=0,0,-1*((H40/B21)*(LN(H40/B21))))</f>
        <v>9.9827886575837826E-2</v>
      </c>
      <c r="K40" s="47">
        <f ca="1">IF(H40=0,0,((H40/B21)^2))</f>
        <v>7.7776543229472544E-4</v>
      </c>
    </row>
    <row r="41" spans="7:11" x14ac:dyDescent="0.25">
      <c r="G41" s="42" t="s">
        <v>264</v>
      </c>
      <c r="H41">
        <f ca="1">COUNTIF(OFFSET(pyura_raw!A2,0,0,D9-B9+1,1),"Bare")</f>
        <v>123</v>
      </c>
      <c r="I41" s="31">
        <f ca="1">(H41/H50)*100</f>
        <v>8.2550335570469802</v>
      </c>
      <c r="J41" s="31">
        <f ca="1">IF(H41=0,0,-1*((H41/B21)*(LN(H41/B21))))</f>
        <v>0.34953002311713971</v>
      </c>
      <c r="K41" s="47">
        <f ca="1">IF(H41=0,0,((H41/B21)^2))</f>
        <v>0.24013904541197759</v>
      </c>
    </row>
    <row r="42" spans="7:11" x14ac:dyDescent="0.25">
      <c r="G42" s="42" t="s">
        <v>266</v>
      </c>
      <c r="H42">
        <f ca="1">COUNTIF(OFFSET(pyura_raw!A2,0,0,D9-B9+1,1),"Det")</f>
        <v>0</v>
      </c>
      <c r="I42" s="31">
        <f ca="1">(H42/H50)*100</f>
        <v>0</v>
      </c>
      <c r="J42" s="31">
        <f ca="1">IF(H42=0,0,-1*((H42/B21)*(LN(H42/B21))))</f>
        <v>0</v>
      </c>
      <c r="K42" s="47">
        <f ca="1">IF(H42=0,0,((H42/B21)^2))</f>
        <v>0</v>
      </c>
    </row>
    <row r="43" spans="7:11" x14ac:dyDescent="0.25">
      <c r="G43" s="42" t="s">
        <v>268</v>
      </c>
      <c r="H43">
        <f ca="1">COUNTIF(OFFSET(pyura_raw!A2,0,0,D9-B9+1,1),"Sand")</f>
        <v>48</v>
      </c>
      <c r="I43" s="31">
        <f ca="1">(H43/H50)*100</f>
        <v>3.2214765100671143</v>
      </c>
      <c r="J43" s="31">
        <f ca="1">IF(H43=0,0,-1*((H43/B21)*(LN(H43/B21))))</f>
        <v>0.31635096635357318</v>
      </c>
      <c r="K43" s="47">
        <f ca="1">IF(H43=0,0,((H43/B21)^2))</f>
        <v>3.6570848081776478E-2</v>
      </c>
    </row>
    <row r="44" spans="7:11" x14ac:dyDescent="0.25">
      <c r="G44" s="43" t="s">
        <v>223</v>
      </c>
      <c r="K44" s="49"/>
    </row>
    <row r="45" spans="7:11" x14ac:dyDescent="0.25">
      <c r="G45" s="42" t="s">
        <v>270</v>
      </c>
      <c r="H45">
        <f ca="1">COUNTIF(OFFSET(pyura_raw!A2,0,0,D9-B9+1,1),"Pyu")</f>
        <v>2</v>
      </c>
      <c r="I45" s="31">
        <f ca="1">(H45/H50)*100</f>
        <v>0.13422818791946309</v>
      </c>
      <c r="J45" s="31">
        <f ca="1">IF(H45=0,0,-1*((H45/B22)*(LN(H45/B22))))</f>
        <v>0</v>
      </c>
      <c r="K45" s="47">
        <f ca="1">IF(H45=0,0,((H45/B22)^2))</f>
        <v>1</v>
      </c>
    </row>
    <row r="46" spans="7:11" x14ac:dyDescent="0.25">
      <c r="G46" s="43" t="s">
        <v>224</v>
      </c>
      <c r="K46" s="49"/>
    </row>
    <row r="47" spans="7:11" x14ac:dyDescent="0.25">
      <c r="G47" s="42" t="s">
        <v>272</v>
      </c>
      <c r="H47">
        <f ca="1">COUNTIF(OFFSET(pyura_raw!A2,0,0,D9-B9+1,1),"Epo")</f>
        <v>166</v>
      </c>
      <c r="I47" s="31">
        <f ca="1">(H47/H50)*100</f>
        <v>11.140939597315436</v>
      </c>
      <c r="J47" s="31">
        <f ca="1">IF(H47=0,0,-1*((H47/B23)*(LN(H47/B23))))</f>
        <v>0</v>
      </c>
      <c r="K47" s="47">
        <f ca="1">IF(H47=0,0,((H47/B23)^2))</f>
        <v>1</v>
      </c>
    </row>
    <row r="48" spans="7:11" x14ac:dyDescent="0.25">
      <c r="G48" s="43" t="s">
        <v>225</v>
      </c>
      <c r="K48" s="49"/>
    </row>
    <row r="49" spans="7:11" x14ac:dyDescent="0.25">
      <c r="G49" s="42" t="s">
        <v>274</v>
      </c>
      <c r="H49">
        <f ca="1">COUNTIF(OFFSET(pyura_raw!A2,0,0,D9-B9+1,1),"TWS")</f>
        <v>7</v>
      </c>
      <c r="I49" s="31">
        <f ca="1">(H49/SUM(H15:H49))*100</f>
        <v>0.46760187040748163</v>
      </c>
      <c r="J49" s="31"/>
      <c r="K49" s="47">
        <f ca="1">IF(H49=0,0,((H49/B24)^2))</f>
        <v>1</v>
      </c>
    </row>
    <row r="50" spans="7:11" ht="15.75" thickBot="1" x14ac:dyDescent="0.3">
      <c r="G50" s="52" t="s">
        <v>299</v>
      </c>
      <c r="H50" s="51">
        <f ca="1">SUM(H16:H47)</f>
        <v>1490</v>
      </c>
      <c r="I50" s="51">
        <f ca="1">SUM(I16:I47)</f>
        <v>100.00000000000001</v>
      </c>
      <c r="J50" s="39"/>
      <c r="K50" s="50"/>
    </row>
    <row r="51" spans="7:11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6909-B2EA-423D-B3EE-435C41C704DD}">
  <dimension ref="A1:AN1501"/>
  <sheetViews>
    <sheetView workbookViewId="0"/>
  </sheetViews>
  <sheetFormatPr defaultRowHeight="15" x14ac:dyDescent="0.25"/>
  <cols>
    <col min="1" max="1" width="10.28515625" bestFit="1" customWidth="1"/>
    <col min="2" max="2" width="13.140625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9.42578125" bestFit="1" customWidth="1"/>
    <col min="9" max="9" width="8.28515625" bestFit="1" customWidth="1"/>
    <col min="10" max="10" width="9.85546875" bestFit="1" customWidth="1"/>
    <col min="11" max="11" width="8.140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7109375" bestFit="1" customWidth="1"/>
    <col min="16" max="16" width="12" bestFit="1" customWidth="1"/>
    <col min="17" max="17" width="1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28515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5703125" bestFit="1" customWidth="1"/>
    <col min="29" max="29" width="102.140625" bestFit="1" customWidth="1"/>
    <col min="30" max="30" width="103.28515625" bestFit="1" customWidth="1"/>
    <col min="31" max="31" width="11.42578125" bestFit="1" customWidth="1"/>
    <col min="32" max="32" width="7.140625" bestFit="1" customWidth="1"/>
    <col min="33" max="33" width="7.7109375" bestFit="1" customWidth="1"/>
    <col min="34" max="34" width="20.5703125" bestFit="1" customWidth="1"/>
    <col min="35" max="35" width="7.85546875" bestFit="1" customWidth="1"/>
    <col min="36" max="36" width="11.85546875" bestFit="1" customWidth="1"/>
    <col min="37" max="37" width="19.2851562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305</v>
      </c>
      <c r="B1" s="1" t="s">
        <v>351</v>
      </c>
      <c r="C1" s="1" t="s">
        <v>307</v>
      </c>
      <c r="D1" s="1" t="s">
        <v>308</v>
      </c>
      <c r="E1" s="1" t="s">
        <v>309</v>
      </c>
      <c r="F1" s="1" t="s">
        <v>352</v>
      </c>
      <c r="G1" s="1" t="s">
        <v>311</v>
      </c>
      <c r="H1" s="1" t="s">
        <v>312</v>
      </c>
      <c r="I1" s="1" t="s">
        <v>313</v>
      </c>
      <c r="J1" s="1" t="s">
        <v>353</v>
      </c>
      <c r="K1" s="1" t="s">
        <v>315</v>
      </c>
      <c r="L1" s="1" t="s">
        <v>316</v>
      </c>
      <c r="M1" s="1" t="s">
        <v>317</v>
      </c>
      <c r="N1" s="1" t="s">
        <v>318</v>
      </c>
      <c r="O1" s="1" t="s">
        <v>319</v>
      </c>
      <c r="P1" s="1" t="s">
        <v>354</v>
      </c>
      <c r="Q1" s="1" t="s">
        <v>321</v>
      </c>
      <c r="R1" s="1" t="s">
        <v>322</v>
      </c>
      <c r="S1" s="1" t="s">
        <v>323</v>
      </c>
      <c r="T1" s="1" t="s">
        <v>324</v>
      </c>
      <c r="U1" s="1" t="s">
        <v>355</v>
      </c>
      <c r="V1" s="1" t="s">
        <v>356</v>
      </c>
      <c r="W1" s="1" t="s">
        <v>357</v>
      </c>
      <c r="X1" s="1" t="s">
        <v>328</v>
      </c>
      <c r="Y1" s="1" t="s">
        <v>329</v>
      </c>
      <c r="Z1" s="1" t="s">
        <v>330</v>
      </c>
      <c r="AA1" s="1" t="s">
        <v>358</v>
      </c>
      <c r="AB1" s="1" t="s">
        <v>359</v>
      </c>
      <c r="AC1" s="1" t="s">
        <v>360</v>
      </c>
      <c r="AD1" s="1" t="s">
        <v>361</v>
      </c>
      <c r="AE1" s="1" t="s">
        <v>362</v>
      </c>
      <c r="AF1" s="1" t="s">
        <v>363</v>
      </c>
      <c r="AG1" s="1" t="s">
        <v>364</v>
      </c>
      <c r="AH1" s="1" t="s">
        <v>365</v>
      </c>
      <c r="AI1" s="1" t="s">
        <v>366</v>
      </c>
      <c r="AJ1" s="1" t="s">
        <v>367</v>
      </c>
      <c r="AK1" s="1" t="s">
        <v>301</v>
      </c>
      <c r="AL1" s="1" t="s">
        <v>106</v>
      </c>
      <c r="AM1" s="1" t="s">
        <v>1</v>
      </c>
      <c r="AN1" s="1" t="s">
        <v>2</v>
      </c>
    </row>
    <row r="2" spans="1:40" x14ac:dyDescent="0.25">
      <c r="O2" t="s">
        <v>346</v>
      </c>
      <c r="AC2" t="s">
        <v>348</v>
      </c>
      <c r="AD2" t="s">
        <v>347</v>
      </c>
      <c r="AE2">
        <v>50</v>
      </c>
      <c r="AF2">
        <v>1</v>
      </c>
      <c r="AH2" t="s">
        <v>368</v>
      </c>
      <c r="AJ2" t="s">
        <v>271</v>
      </c>
      <c r="AK2" t="s">
        <v>223</v>
      </c>
      <c r="AM2">
        <v>1089</v>
      </c>
      <c r="AN2">
        <v>875</v>
      </c>
    </row>
    <row r="3" spans="1:40" x14ac:dyDescent="0.25">
      <c r="O3" t="s">
        <v>346</v>
      </c>
      <c r="AC3" t="s">
        <v>348</v>
      </c>
      <c r="AD3" t="s">
        <v>347</v>
      </c>
      <c r="AE3">
        <v>50</v>
      </c>
      <c r="AF3">
        <v>2</v>
      </c>
      <c r="AH3" t="s">
        <v>369</v>
      </c>
      <c r="AJ3" t="s">
        <v>240</v>
      </c>
      <c r="AK3" t="s">
        <v>219</v>
      </c>
      <c r="AM3">
        <v>1173</v>
      </c>
      <c r="AN3">
        <v>1236</v>
      </c>
    </row>
    <row r="4" spans="1:40" x14ac:dyDescent="0.25">
      <c r="O4" t="s">
        <v>346</v>
      </c>
      <c r="AC4" t="s">
        <v>348</v>
      </c>
      <c r="AD4" t="s">
        <v>347</v>
      </c>
      <c r="AE4">
        <v>50</v>
      </c>
      <c r="AF4">
        <v>3</v>
      </c>
      <c r="AH4" t="s">
        <v>369</v>
      </c>
      <c r="AJ4" t="s">
        <v>240</v>
      </c>
      <c r="AK4" t="s">
        <v>219</v>
      </c>
      <c r="AM4">
        <v>1129</v>
      </c>
      <c r="AN4">
        <v>1750</v>
      </c>
    </row>
    <row r="5" spans="1:40" x14ac:dyDescent="0.25">
      <c r="O5" t="s">
        <v>346</v>
      </c>
      <c r="AC5" t="s">
        <v>348</v>
      </c>
      <c r="AD5" t="s">
        <v>347</v>
      </c>
      <c r="AE5">
        <v>50</v>
      </c>
      <c r="AF5">
        <v>4</v>
      </c>
      <c r="AH5" t="s">
        <v>370</v>
      </c>
      <c r="AJ5" t="s">
        <v>246</v>
      </c>
      <c r="AK5" t="s">
        <v>220</v>
      </c>
      <c r="AM5">
        <v>975</v>
      </c>
      <c r="AN5">
        <v>2136</v>
      </c>
    </row>
    <row r="6" spans="1:40" x14ac:dyDescent="0.25">
      <c r="O6" t="s">
        <v>346</v>
      </c>
      <c r="AC6" t="s">
        <v>348</v>
      </c>
      <c r="AD6" t="s">
        <v>347</v>
      </c>
      <c r="AE6">
        <v>50</v>
      </c>
      <c r="AF6">
        <v>5</v>
      </c>
      <c r="AH6" t="s">
        <v>370</v>
      </c>
      <c r="AJ6" t="s">
        <v>246</v>
      </c>
      <c r="AK6" t="s">
        <v>220</v>
      </c>
      <c r="AM6">
        <v>1150</v>
      </c>
      <c r="AN6">
        <v>2217</v>
      </c>
    </row>
    <row r="7" spans="1:40" x14ac:dyDescent="0.25">
      <c r="O7" t="s">
        <v>346</v>
      </c>
      <c r="AC7" t="s">
        <v>348</v>
      </c>
      <c r="AD7" t="s">
        <v>347</v>
      </c>
      <c r="AE7">
        <v>50</v>
      </c>
      <c r="AF7">
        <v>6</v>
      </c>
      <c r="AH7" t="s">
        <v>369</v>
      </c>
      <c r="AJ7" t="s">
        <v>240</v>
      </c>
      <c r="AK7" t="s">
        <v>219</v>
      </c>
      <c r="AM7">
        <v>1376</v>
      </c>
      <c r="AN7">
        <v>1035</v>
      </c>
    </row>
    <row r="8" spans="1:40" x14ac:dyDescent="0.25">
      <c r="O8" t="s">
        <v>346</v>
      </c>
      <c r="AC8" t="s">
        <v>348</v>
      </c>
      <c r="AD8" t="s">
        <v>347</v>
      </c>
      <c r="AE8">
        <v>50</v>
      </c>
      <c r="AF8">
        <v>7</v>
      </c>
      <c r="AH8" t="s">
        <v>369</v>
      </c>
      <c r="AJ8" t="s">
        <v>240</v>
      </c>
      <c r="AK8" t="s">
        <v>219</v>
      </c>
      <c r="AM8">
        <v>1279</v>
      </c>
      <c r="AN8">
        <v>1313</v>
      </c>
    </row>
    <row r="9" spans="1:40" x14ac:dyDescent="0.25">
      <c r="O9" t="s">
        <v>346</v>
      </c>
      <c r="AC9" t="s">
        <v>348</v>
      </c>
      <c r="AD9" t="s">
        <v>347</v>
      </c>
      <c r="AE9">
        <v>50</v>
      </c>
      <c r="AF9">
        <v>8</v>
      </c>
      <c r="AH9" t="s">
        <v>369</v>
      </c>
      <c r="AJ9" t="s">
        <v>240</v>
      </c>
      <c r="AK9" t="s">
        <v>219</v>
      </c>
      <c r="AM9">
        <v>1252</v>
      </c>
      <c r="AN9">
        <v>1619</v>
      </c>
    </row>
    <row r="10" spans="1:40" x14ac:dyDescent="0.25">
      <c r="O10" t="s">
        <v>346</v>
      </c>
      <c r="AC10" t="s">
        <v>348</v>
      </c>
      <c r="AD10" t="s">
        <v>347</v>
      </c>
      <c r="AE10">
        <v>50</v>
      </c>
      <c r="AF10">
        <v>9</v>
      </c>
      <c r="AH10" t="s">
        <v>371</v>
      </c>
      <c r="AJ10" t="s">
        <v>248</v>
      </c>
      <c r="AK10" t="s">
        <v>220</v>
      </c>
      <c r="AM10">
        <v>1336</v>
      </c>
      <c r="AN10">
        <v>1964</v>
      </c>
    </row>
    <row r="11" spans="1:40" x14ac:dyDescent="0.25">
      <c r="O11" t="s">
        <v>346</v>
      </c>
      <c r="AC11" t="s">
        <v>348</v>
      </c>
      <c r="AD11" t="s">
        <v>347</v>
      </c>
      <c r="AE11">
        <v>50</v>
      </c>
      <c r="AF11">
        <v>10</v>
      </c>
      <c r="AH11" t="s">
        <v>372</v>
      </c>
      <c r="AJ11" t="s">
        <v>238</v>
      </c>
      <c r="AK11" t="s">
        <v>218</v>
      </c>
      <c r="AM11">
        <v>1227</v>
      </c>
      <c r="AN11">
        <v>2309</v>
      </c>
    </row>
    <row r="12" spans="1:40" x14ac:dyDescent="0.25">
      <c r="O12" t="s">
        <v>346</v>
      </c>
      <c r="AC12" t="s">
        <v>348</v>
      </c>
      <c r="AD12" t="s">
        <v>347</v>
      </c>
      <c r="AE12">
        <v>50</v>
      </c>
      <c r="AF12">
        <v>11</v>
      </c>
      <c r="AH12" t="s">
        <v>373</v>
      </c>
      <c r="AJ12" t="s">
        <v>269</v>
      </c>
      <c r="AK12" t="s">
        <v>222</v>
      </c>
      <c r="AM12">
        <v>1507</v>
      </c>
      <c r="AN12">
        <v>954</v>
      </c>
    </row>
    <row r="13" spans="1:40" x14ac:dyDescent="0.25">
      <c r="O13" t="s">
        <v>346</v>
      </c>
      <c r="AC13" t="s">
        <v>348</v>
      </c>
      <c r="AD13" t="s">
        <v>347</v>
      </c>
      <c r="AE13">
        <v>50</v>
      </c>
      <c r="AF13">
        <v>12</v>
      </c>
      <c r="AH13" t="s">
        <v>369</v>
      </c>
      <c r="AJ13" t="s">
        <v>240</v>
      </c>
      <c r="AK13" t="s">
        <v>219</v>
      </c>
      <c r="AM13">
        <v>1503</v>
      </c>
      <c r="AN13">
        <v>1062</v>
      </c>
    </row>
    <row r="14" spans="1:40" x14ac:dyDescent="0.25">
      <c r="O14" t="s">
        <v>346</v>
      </c>
      <c r="AC14" t="s">
        <v>348</v>
      </c>
      <c r="AD14" t="s">
        <v>347</v>
      </c>
      <c r="AE14">
        <v>50</v>
      </c>
      <c r="AF14">
        <v>13</v>
      </c>
      <c r="AH14" t="s">
        <v>369</v>
      </c>
      <c r="AJ14" t="s">
        <v>240</v>
      </c>
      <c r="AK14" t="s">
        <v>219</v>
      </c>
      <c r="AM14">
        <v>1465</v>
      </c>
      <c r="AN14">
        <v>1450</v>
      </c>
    </row>
    <row r="15" spans="1:40" x14ac:dyDescent="0.25">
      <c r="O15" t="s">
        <v>346</v>
      </c>
      <c r="AC15" t="s">
        <v>348</v>
      </c>
      <c r="AD15" t="s">
        <v>347</v>
      </c>
      <c r="AE15">
        <v>50</v>
      </c>
      <c r="AF15">
        <v>14</v>
      </c>
      <c r="AH15" t="s">
        <v>374</v>
      </c>
      <c r="AJ15" t="s">
        <v>255</v>
      </c>
      <c r="AK15" t="s">
        <v>221</v>
      </c>
      <c r="AM15">
        <v>1480</v>
      </c>
      <c r="AN15">
        <v>1935</v>
      </c>
    </row>
    <row r="16" spans="1:40" x14ac:dyDescent="0.25">
      <c r="O16" t="s">
        <v>346</v>
      </c>
      <c r="AC16" t="s">
        <v>348</v>
      </c>
      <c r="AD16" t="s">
        <v>347</v>
      </c>
      <c r="AE16">
        <v>50</v>
      </c>
      <c r="AF16">
        <v>15</v>
      </c>
      <c r="AH16" t="s">
        <v>375</v>
      </c>
      <c r="AJ16" t="s">
        <v>265</v>
      </c>
      <c r="AK16" t="s">
        <v>222</v>
      </c>
      <c r="AM16">
        <v>1637</v>
      </c>
      <c r="AN16">
        <v>2158</v>
      </c>
    </row>
    <row r="17" spans="15:40" x14ac:dyDescent="0.25">
      <c r="O17" t="s">
        <v>346</v>
      </c>
      <c r="AC17" t="s">
        <v>348</v>
      </c>
      <c r="AD17" t="s">
        <v>347</v>
      </c>
      <c r="AE17">
        <v>50</v>
      </c>
      <c r="AF17">
        <v>16</v>
      </c>
      <c r="AH17" t="s">
        <v>372</v>
      </c>
      <c r="AJ17" t="s">
        <v>238</v>
      </c>
      <c r="AK17" t="s">
        <v>218</v>
      </c>
      <c r="AM17">
        <v>1751</v>
      </c>
      <c r="AN17">
        <v>786</v>
      </c>
    </row>
    <row r="18" spans="15:40" x14ac:dyDescent="0.25">
      <c r="O18" t="s">
        <v>346</v>
      </c>
      <c r="AC18" t="s">
        <v>348</v>
      </c>
      <c r="AD18" t="s">
        <v>347</v>
      </c>
      <c r="AE18">
        <v>50</v>
      </c>
      <c r="AF18">
        <v>17</v>
      </c>
      <c r="AH18" t="s">
        <v>373</v>
      </c>
      <c r="AJ18" t="s">
        <v>269</v>
      </c>
      <c r="AK18" t="s">
        <v>222</v>
      </c>
      <c r="AM18">
        <v>1943</v>
      </c>
      <c r="AN18">
        <v>1074</v>
      </c>
    </row>
    <row r="19" spans="15:40" x14ac:dyDescent="0.25">
      <c r="O19" t="s">
        <v>346</v>
      </c>
      <c r="AC19" t="s">
        <v>348</v>
      </c>
      <c r="AD19" t="s">
        <v>347</v>
      </c>
      <c r="AE19">
        <v>50</v>
      </c>
      <c r="AF19">
        <v>18</v>
      </c>
      <c r="AH19" t="s">
        <v>372</v>
      </c>
      <c r="AJ19" t="s">
        <v>238</v>
      </c>
      <c r="AK19" t="s">
        <v>218</v>
      </c>
      <c r="AM19">
        <v>1963</v>
      </c>
      <c r="AN19">
        <v>1482</v>
      </c>
    </row>
    <row r="20" spans="15:40" x14ac:dyDescent="0.25">
      <c r="O20" t="s">
        <v>346</v>
      </c>
      <c r="AC20" t="s">
        <v>348</v>
      </c>
      <c r="AD20" t="s">
        <v>347</v>
      </c>
      <c r="AE20">
        <v>50</v>
      </c>
      <c r="AF20">
        <v>19</v>
      </c>
      <c r="AH20" t="s">
        <v>372</v>
      </c>
      <c r="AJ20" t="s">
        <v>238</v>
      </c>
      <c r="AK20" t="s">
        <v>218</v>
      </c>
      <c r="AM20">
        <v>1772</v>
      </c>
      <c r="AN20">
        <v>1798</v>
      </c>
    </row>
    <row r="21" spans="15:40" x14ac:dyDescent="0.25">
      <c r="O21" t="s">
        <v>346</v>
      </c>
      <c r="AC21" t="s">
        <v>348</v>
      </c>
      <c r="AD21" t="s">
        <v>347</v>
      </c>
      <c r="AE21">
        <v>50</v>
      </c>
      <c r="AF21">
        <v>20</v>
      </c>
      <c r="AH21" t="s">
        <v>372</v>
      </c>
      <c r="AJ21" t="s">
        <v>238</v>
      </c>
      <c r="AK21" t="s">
        <v>218</v>
      </c>
      <c r="AM21">
        <v>1808</v>
      </c>
      <c r="AN21">
        <v>2151</v>
      </c>
    </row>
    <row r="22" spans="15:40" x14ac:dyDescent="0.25">
      <c r="O22" t="s">
        <v>346</v>
      </c>
      <c r="AC22" t="s">
        <v>348</v>
      </c>
      <c r="AD22" t="s">
        <v>347</v>
      </c>
      <c r="AE22">
        <v>50</v>
      </c>
      <c r="AF22">
        <v>21</v>
      </c>
      <c r="AH22" t="s">
        <v>372</v>
      </c>
      <c r="AJ22" t="s">
        <v>238</v>
      </c>
      <c r="AK22" t="s">
        <v>218</v>
      </c>
      <c r="AM22">
        <v>2090</v>
      </c>
      <c r="AN22">
        <v>978</v>
      </c>
    </row>
    <row r="23" spans="15:40" x14ac:dyDescent="0.25">
      <c r="O23" t="s">
        <v>346</v>
      </c>
      <c r="AC23" t="s">
        <v>348</v>
      </c>
      <c r="AD23" t="s">
        <v>347</v>
      </c>
      <c r="AE23">
        <v>50</v>
      </c>
      <c r="AF23">
        <v>22</v>
      </c>
      <c r="AH23" t="s">
        <v>372</v>
      </c>
      <c r="AJ23" t="s">
        <v>238</v>
      </c>
      <c r="AK23" t="s">
        <v>218</v>
      </c>
      <c r="AM23">
        <v>2032</v>
      </c>
      <c r="AN23">
        <v>1227</v>
      </c>
    </row>
    <row r="24" spans="15:40" x14ac:dyDescent="0.25">
      <c r="O24" t="s">
        <v>346</v>
      </c>
      <c r="AC24" t="s">
        <v>348</v>
      </c>
      <c r="AD24" t="s">
        <v>347</v>
      </c>
      <c r="AE24">
        <v>50</v>
      </c>
      <c r="AF24">
        <v>23</v>
      </c>
      <c r="AH24" t="s">
        <v>369</v>
      </c>
      <c r="AJ24" t="s">
        <v>240</v>
      </c>
      <c r="AK24" t="s">
        <v>219</v>
      </c>
      <c r="AM24">
        <v>2106</v>
      </c>
      <c r="AN24">
        <v>1474</v>
      </c>
    </row>
    <row r="25" spans="15:40" x14ac:dyDescent="0.25">
      <c r="O25" t="s">
        <v>346</v>
      </c>
      <c r="AC25" t="s">
        <v>348</v>
      </c>
      <c r="AD25" t="s">
        <v>347</v>
      </c>
      <c r="AE25">
        <v>50</v>
      </c>
      <c r="AF25">
        <v>24</v>
      </c>
      <c r="AH25" t="s">
        <v>372</v>
      </c>
      <c r="AJ25" t="s">
        <v>238</v>
      </c>
      <c r="AK25" t="s">
        <v>218</v>
      </c>
      <c r="AM25">
        <v>2115</v>
      </c>
      <c r="AN25">
        <v>1897</v>
      </c>
    </row>
    <row r="26" spans="15:40" x14ac:dyDescent="0.25">
      <c r="O26" t="s">
        <v>346</v>
      </c>
      <c r="AC26" t="s">
        <v>348</v>
      </c>
      <c r="AD26" t="s">
        <v>347</v>
      </c>
      <c r="AE26">
        <v>50</v>
      </c>
      <c r="AF26">
        <v>25</v>
      </c>
      <c r="AH26" t="s">
        <v>373</v>
      </c>
      <c r="AJ26" t="s">
        <v>269</v>
      </c>
      <c r="AK26" t="s">
        <v>222</v>
      </c>
      <c r="AM26">
        <v>2119</v>
      </c>
      <c r="AN26">
        <v>2182</v>
      </c>
    </row>
    <row r="27" spans="15:40" x14ac:dyDescent="0.25">
      <c r="O27" t="s">
        <v>346</v>
      </c>
      <c r="AC27" t="s">
        <v>348</v>
      </c>
      <c r="AD27" t="s">
        <v>347</v>
      </c>
      <c r="AE27">
        <v>50</v>
      </c>
      <c r="AF27">
        <v>26</v>
      </c>
      <c r="AH27" t="s">
        <v>375</v>
      </c>
      <c r="AJ27" t="s">
        <v>265</v>
      </c>
      <c r="AK27" t="s">
        <v>222</v>
      </c>
      <c r="AM27">
        <v>2259</v>
      </c>
      <c r="AN27">
        <v>937</v>
      </c>
    </row>
    <row r="28" spans="15:40" x14ac:dyDescent="0.25">
      <c r="O28" t="s">
        <v>346</v>
      </c>
      <c r="AC28" t="s">
        <v>348</v>
      </c>
      <c r="AD28" t="s">
        <v>347</v>
      </c>
      <c r="AE28">
        <v>50</v>
      </c>
      <c r="AF28">
        <v>27</v>
      </c>
      <c r="AH28" t="s">
        <v>369</v>
      </c>
      <c r="AJ28" t="s">
        <v>240</v>
      </c>
      <c r="AK28" t="s">
        <v>219</v>
      </c>
      <c r="AM28">
        <v>2379</v>
      </c>
      <c r="AN28">
        <v>1287</v>
      </c>
    </row>
    <row r="29" spans="15:40" x14ac:dyDescent="0.25">
      <c r="O29" t="s">
        <v>346</v>
      </c>
      <c r="AC29" t="s">
        <v>348</v>
      </c>
      <c r="AD29" t="s">
        <v>347</v>
      </c>
      <c r="AE29">
        <v>50</v>
      </c>
      <c r="AF29">
        <v>28</v>
      </c>
      <c r="AH29" t="s">
        <v>372</v>
      </c>
      <c r="AJ29" t="s">
        <v>238</v>
      </c>
      <c r="AK29" t="s">
        <v>218</v>
      </c>
      <c r="AM29">
        <v>2302</v>
      </c>
      <c r="AN29">
        <v>1669</v>
      </c>
    </row>
    <row r="30" spans="15:40" x14ac:dyDescent="0.25">
      <c r="O30" t="s">
        <v>346</v>
      </c>
      <c r="AC30" t="s">
        <v>348</v>
      </c>
      <c r="AD30" t="s">
        <v>347</v>
      </c>
      <c r="AE30">
        <v>50</v>
      </c>
      <c r="AF30">
        <v>29</v>
      </c>
      <c r="AH30" t="s">
        <v>372</v>
      </c>
      <c r="AJ30" t="s">
        <v>238</v>
      </c>
      <c r="AK30" t="s">
        <v>218</v>
      </c>
      <c r="AM30">
        <v>2276</v>
      </c>
      <c r="AN30">
        <v>2021</v>
      </c>
    </row>
    <row r="31" spans="15:40" x14ac:dyDescent="0.25">
      <c r="O31" t="s">
        <v>346</v>
      </c>
      <c r="AC31" t="s">
        <v>348</v>
      </c>
      <c r="AD31" t="s">
        <v>347</v>
      </c>
      <c r="AE31">
        <v>50</v>
      </c>
      <c r="AF31">
        <v>30</v>
      </c>
      <c r="AH31" t="s">
        <v>373</v>
      </c>
      <c r="AJ31" t="s">
        <v>269</v>
      </c>
      <c r="AK31" t="s">
        <v>222</v>
      </c>
      <c r="AM31">
        <v>2265</v>
      </c>
      <c r="AN31">
        <v>2285</v>
      </c>
    </row>
    <row r="32" spans="15:40" x14ac:dyDescent="0.25">
      <c r="O32" t="s">
        <v>346</v>
      </c>
      <c r="AC32" t="s">
        <v>348</v>
      </c>
      <c r="AD32" t="s">
        <v>347</v>
      </c>
      <c r="AE32">
        <v>50</v>
      </c>
      <c r="AF32">
        <v>31</v>
      </c>
      <c r="AH32" t="s">
        <v>369</v>
      </c>
      <c r="AJ32" t="s">
        <v>240</v>
      </c>
      <c r="AK32" t="s">
        <v>219</v>
      </c>
      <c r="AM32">
        <v>2499</v>
      </c>
      <c r="AN32">
        <v>949</v>
      </c>
    </row>
    <row r="33" spans="15:40" x14ac:dyDescent="0.25">
      <c r="O33" t="s">
        <v>346</v>
      </c>
      <c r="AC33" t="s">
        <v>348</v>
      </c>
      <c r="AD33" t="s">
        <v>347</v>
      </c>
      <c r="AE33">
        <v>50</v>
      </c>
      <c r="AF33">
        <v>32</v>
      </c>
      <c r="AH33" t="s">
        <v>373</v>
      </c>
      <c r="AJ33" t="s">
        <v>269</v>
      </c>
      <c r="AK33" t="s">
        <v>222</v>
      </c>
      <c r="AM33">
        <v>2536</v>
      </c>
      <c r="AN33">
        <v>1254</v>
      </c>
    </row>
    <row r="34" spans="15:40" x14ac:dyDescent="0.25">
      <c r="O34" t="s">
        <v>346</v>
      </c>
      <c r="AC34" t="s">
        <v>348</v>
      </c>
      <c r="AD34" t="s">
        <v>347</v>
      </c>
      <c r="AE34">
        <v>50</v>
      </c>
      <c r="AF34">
        <v>33</v>
      </c>
      <c r="AH34" t="s">
        <v>372</v>
      </c>
      <c r="AJ34" t="s">
        <v>238</v>
      </c>
      <c r="AK34" t="s">
        <v>218</v>
      </c>
      <c r="AM34">
        <v>2635</v>
      </c>
      <c r="AN34">
        <v>1709</v>
      </c>
    </row>
    <row r="35" spans="15:40" x14ac:dyDescent="0.25">
      <c r="O35" t="s">
        <v>346</v>
      </c>
      <c r="AC35" t="s">
        <v>348</v>
      </c>
      <c r="AD35" t="s">
        <v>347</v>
      </c>
      <c r="AE35">
        <v>50</v>
      </c>
      <c r="AF35">
        <v>34</v>
      </c>
      <c r="AH35" t="s">
        <v>372</v>
      </c>
      <c r="AJ35" t="s">
        <v>238</v>
      </c>
      <c r="AK35" t="s">
        <v>218</v>
      </c>
      <c r="AM35">
        <v>2591</v>
      </c>
      <c r="AN35">
        <v>1942</v>
      </c>
    </row>
    <row r="36" spans="15:40" x14ac:dyDescent="0.25">
      <c r="O36" t="s">
        <v>346</v>
      </c>
      <c r="AC36" t="s">
        <v>348</v>
      </c>
      <c r="AD36" t="s">
        <v>347</v>
      </c>
      <c r="AE36">
        <v>50</v>
      </c>
      <c r="AF36">
        <v>35</v>
      </c>
      <c r="AH36" t="s">
        <v>372</v>
      </c>
      <c r="AJ36" t="s">
        <v>238</v>
      </c>
      <c r="AK36" t="s">
        <v>218</v>
      </c>
      <c r="AM36">
        <v>2684</v>
      </c>
      <c r="AN36">
        <v>2279</v>
      </c>
    </row>
    <row r="37" spans="15:40" x14ac:dyDescent="0.25">
      <c r="O37" t="s">
        <v>346</v>
      </c>
      <c r="AC37" t="s">
        <v>348</v>
      </c>
      <c r="AD37" t="s">
        <v>347</v>
      </c>
      <c r="AE37">
        <v>50</v>
      </c>
      <c r="AF37">
        <v>36</v>
      </c>
      <c r="AH37" t="s">
        <v>369</v>
      </c>
      <c r="AJ37" t="s">
        <v>240</v>
      </c>
      <c r="AK37" t="s">
        <v>219</v>
      </c>
      <c r="AM37">
        <v>2954</v>
      </c>
      <c r="AN37">
        <v>706</v>
      </c>
    </row>
    <row r="38" spans="15:40" x14ac:dyDescent="0.25">
      <c r="O38" t="s">
        <v>346</v>
      </c>
      <c r="AC38" t="s">
        <v>348</v>
      </c>
      <c r="AD38" t="s">
        <v>347</v>
      </c>
      <c r="AE38">
        <v>50</v>
      </c>
      <c r="AF38">
        <v>37</v>
      </c>
      <c r="AH38" t="s">
        <v>373</v>
      </c>
      <c r="AJ38" t="s">
        <v>269</v>
      </c>
      <c r="AK38" t="s">
        <v>222</v>
      </c>
      <c r="AM38">
        <v>2835</v>
      </c>
      <c r="AN38">
        <v>1393</v>
      </c>
    </row>
    <row r="39" spans="15:40" x14ac:dyDescent="0.25">
      <c r="O39" t="s">
        <v>346</v>
      </c>
      <c r="AC39" t="s">
        <v>348</v>
      </c>
      <c r="AD39" t="s">
        <v>347</v>
      </c>
      <c r="AE39">
        <v>50</v>
      </c>
      <c r="AF39">
        <v>38</v>
      </c>
      <c r="AH39" t="s">
        <v>372</v>
      </c>
      <c r="AJ39" t="s">
        <v>238</v>
      </c>
      <c r="AK39" t="s">
        <v>218</v>
      </c>
      <c r="AM39">
        <v>2918</v>
      </c>
      <c r="AN39">
        <v>1601</v>
      </c>
    </row>
    <row r="40" spans="15:40" x14ac:dyDescent="0.25">
      <c r="O40" t="s">
        <v>346</v>
      </c>
      <c r="AC40" t="s">
        <v>348</v>
      </c>
      <c r="AD40" t="s">
        <v>347</v>
      </c>
      <c r="AE40">
        <v>50</v>
      </c>
      <c r="AF40">
        <v>39</v>
      </c>
      <c r="AH40" t="s">
        <v>369</v>
      </c>
      <c r="AJ40" t="s">
        <v>240</v>
      </c>
      <c r="AK40" t="s">
        <v>219</v>
      </c>
      <c r="AM40">
        <v>2816</v>
      </c>
      <c r="AN40">
        <v>1918</v>
      </c>
    </row>
    <row r="41" spans="15:40" x14ac:dyDescent="0.25">
      <c r="O41" t="s">
        <v>346</v>
      </c>
      <c r="AC41" t="s">
        <v>348</v>
      </c>
      <c r="AD41" t="s">
        <v>347</v>
      </c>
      <c r="AE41">
        <v>50</v>
      </c>
      <c r="AF41">
        <v>40</v>
      </c>
      <c r="AH41" t="s">
        <v>372</v>
      </c>
      <c r="AJ41" t="s">
        <v>238</v>
      </c>
      <c r="AK41" t="s">
        <v>218</v>
      </c>
      <c r="AM41">
        <v>2869</v>
      </c>
      <c r="AN41">
        <v>2322</v>
      </c>
    </row>
    <row r="42" spans="15:40" x14ac:dyDescent="0.25">
      <c r="O42" t="s">
        <v>346</v>
      </c>
      <c r="AC42" t="s">
        <v>348</v>
      </c>
      <c r="AD42" t="s">
        <v>347</v>
      </c>
      <c r="AE42">
        <v>50</v>
      </c>
      <c r="AF42">
        <v>41</v>
      </c>
      <c r="AH42" t="s">
        <v>372</v>
      </c>
      <c r="AJ42" t="s">
        <v>238</v>
      </c>
      <c r="AK42" t="s">
        <v>218</v>
      </c>
      <c r="AM42">
        <v>3032</v>
      </c>
      <c r="AN42">
        <v>1032</v>
      </c>
    </row>
    <row r="43" spans="15:40" x14ac:dyDescent="0.25">
      <c r="O43" t="s">
        <v>346</v>
      </c>
      <c r="AC43" t="s">
        <v>348</v>
      </c>
      <c r="AD43" t="s">
        <v>347</v>
      </c>
      <c r="AE43">
        <v>50</v>
      </c>
      <c r="AF43">
        <v>42</v>
      </c>
      <c r="AH43" t="s">
        <v>376</v>
      </c>
      <c r="AJ43" t="s">
        <v>244</v>
      </c>
      <c r="AK43" t="s">
        <v>220</v>
      </c>
      <c r="AM43">
        <v>3102</v>
      </c>
      <c r="AN43">
        <v>1265</v>
      </c>
    </row>
    <row r="44" spans="15:40" x14ac:dyDescent="0.25">
      <c r="O44" t="s">
        <v>346</v>
      </c>
      <c r="AC44" t="s">
        <v>348</v>
      </c>
      <c r="AD44" t="s">
        <v>347</v>
      </c>
      <c r="AE44">
        <v>50</v>
      </c>
      <c r="AF44">
        <v>43</v>
      </c>
      <c r="AH44" t="s">
        <v>372</v>
      </c>
      <c r="AJ44" t="s">
        <v>238</v>
      </c>
      <c r="AK44" t="s">
        <v>218</v>
      </c>
      <c r="AM44">
        <v>3197</v>
      </c>
      <c r="AN44">
        <v>1417</v>
      </c>
    </row>
    <row r="45" spans="15:40" x14ac:dyDescent="0.25">
      <c r="O45" t="s">
        <v>346</v>
      </c>
      <c r="AC45" t="s">
        <v>348</v>
      </c>
      <c r="AD45" t="s">
        <v>347</v>
      </c>
      <c r="AE45">
        <v>50</v>
      </c>
      <c r="AF45">
        <v>44</v>
      </c>
      <c r="AH45" t="s">
        <v>370</v>
      </c>
      <c r="AJ45" t="s">
        <v>246</v>
      </c>
      <c r="AK45" t="s">
        <v>220</v>
      </c>
      <c r="AM45">
        <v>3063</v>
      </c>
      <c r="AN45">
        <v>2063</v>
      </c>
    </row>
    <row r="46" spans="15:40" x14ac:dyDescent="0.25">
      <c r="O46" t="s">
        <v>346</v>
      </c>
      <c r="AC46" t="s">
        <v>348</v>
      </c>
      <c r="AD46" t="s">
        <v>347</v>
      </c>
      <c r="AE46">
        <v>50</v>
      </c>
      <c r="AF46">
        <v>45</v>
      </c>
      <c r="AH46" t="s">
        <v>372</v>
      </c>
      <c r="AJ46" t="s">
        <v>238</v>
      </c>
      <c r="AK46" t="s">
        <v>218</v>
      </c>
      <c r="AM46">
        <v>3016</v>
      </c>
      <c r="AN46">
        <v>2258</v>
      </c>
    </row>
    <row r="47" spans="15:40" x14ac:dyDescent="0.25">
      <c r="O47" t="s">
        <v>346</v>
      </c>
      <c r="AC47" t="s">
        <v>348</v>
      </c>
      <c r="AD47" t="s">
        <v>347</v>
      </c>
      <c r="AE47">
        <v>50</v>
      </c>
      <c r="AF47">
        <v>46</v>
      </c>
      <c r="AH47" t="s">
        <v>369</v>
      </c>
      <c r="AJ47" t="s">
        <v>240</v>
      </c>
      <c r="AK47" t="s">
        <v>219</v>
      </c>
      <c r="AM47">
        <v>3220</v>
      </c>
      <c r="AN47">
        <v>1001</v>
      </c>
    </row>
    <row r="48" spans="15:40" x14ac:dyDescent="0.25">
      <c r="O48" t="s">
        <v>346</v>
      </c>
      <c r="AC48" t="s">
        <v>348</v>
      </c>
      <c r="AD48" t="s">
        <v>347</v>
      </c>
      <c r="AE48">
        <v>50</v>
      </c>
      <c r="AF48">
        <v>47</v>
      </c>
      <c r="AH48" t="s">
        <v>369</v>
      </c>
      <c r="AJ48" t="s">
        <v>240</v>
      </c>
      <c r="AK48" t="s">
        <v>219</v>
      </c>
      <c r="AM48">
        <v>3245</v>
      </c>
      <c r="AN48">
        <v>1228</v>
      </c>
    </row>
    <row r="49" spans="15:40" x14ac:dyDescent="0.25">
      <c r="O49" t="s">
        <v>346</v>
      </c>
      <c r="AC49" t="s">
        <v>348</v>
      </c>
      <c r="AD49" t="s">
        <v>347</v>
      </c>
      <c r="AE49">
        <v>50</v>
      </c>
      <c r="AF49">
        <v>48</v>
      </c>
      <c r="AH49" t="s">
        <v>374</v>
      </c>
      <c r="AJ49" t="s">
        <v>255</v>
      </c>
      <c r="AK49" t="s">
        <v>221</v>
      </c>
      <c r="AM49">
        <v>3407</v>
      </c>
      <c r="AN49">
        <v>1632</v>
      </c>
    </row>
    <row r="50" spans="15:40" x14ac:dyDescent="0.25">
      <c r="O50" t="s">
        <v>346</v>
      </c>
      <c r="AC50" t="s">
        <v>348</v>
      </c>
      <c r="AD50" t="s">
        <v>347</v>
      </c>
      <c r="AE50">
        <v>50</v>
      </c>
      <c r="AF50">
        <v>49</v>
      </c>
      <c r="AH50" t="s">
        <v>369</v>
      </c>
      <c r="AJ50" t="s">
        <v>240</v>
      </c>
      <c r="AK50" t="s">
        <v>219</v>
      </c>
      <c r="AM50">
        <v>3384</v>
      </c>
      <c r="AN50">
        <v>1828</v>
      </c>
    </row>
    <row r="51" spans="15:40" x14ac:dyDescent="0.25">
      <c r="O51" t="s">
        <v>346</v>
      </c>
      <c r="AC51" t="s">
        <v>348</v>
      </c>
      <c r="AD51" t="s">
        <v>347</v>
      </c>
      <c r="AE51">
        <v>50</v>
      </c>
      <c r="AF51">
        <v>50</v>
      </c>
      <c r="AH51" t="s">
        <v>373</v>
      </c>
      <c r="AJ51" t="s">
        <v>269</v>
      </c>
      <c r="AK51" t="s">
        <v>222</v>
      </c>
      <c r="AM51">
        <v>3303</v>
      </c>
      <c r="AN51">
        <v>2293</v>
      </c>
    </row>
    <row r="52" spans="15:40" x14ac:dyDescent="0.25">
      <c r="O52" t="s">
        <v>377</v>
      </c>
      <c r="AC52" t="s">
        <v>379</v>
      </c>
      <c r="AD52" t="s">
        <v>378</v>
      </c>
      <c r="AE52">
        <v>50</v>
      </c>
      <c r="AF52">
        <v>1</v>
      </c>
      <c r="AH52" t="s">
        <v>371</v>
      </c>
      <c r="AJ52" t="s">
        <v>248</v>
      </c>
      <c r="AK52" t="s">
        <v>220</v>
      </c>
      <c r="AM52">
        <v>1322</v>
      </c>
      <c r="AN52">
        <v>1003</v>
      </c>
    </row>
    <row r="53" spans="15:40" x14ac:dyDescent="0.25">
      <c r="O53" t="s">
        <v>377</v>
      </c>
      <c r="AC53" t="s">
        <v>379</v>
      </c>
      <c r="AD53" t="s">
        <v>378</v>
      </c>
      <c r="AE53">
        <v>50</v>
      </c>
      <c r="AF53">
        <v>2</v>
      </c>
      <c r="AH53" t="s">
        <v>371</v>
      </c>
      <c r="AJ53" t="s">
        <v>248</v>
      </c>
      <c r="AK53" t="s">
        <v>220</v>
      </c>
      <c r="AM53">
        <v>1346</v>
      </c>
      <c r="AN53">
        <v>1360</v>
      </c>
    </row>
    <row r="54" spans="15:40" x14ac:dyDescent="0.25">
      <c r="O54" t="s">
        <v>377</v>
      </c>
      <c r="AC54" t="s">
        <v>379</v>
      </c>
      <c r="AD54" t="s">
        <v>378</v>
      </c>
      <c r="AE54">
        <v>50</v>
      </c>
      <c r="AF54">
        <v>3</v>
      </c>
      <c r="AH54" t="s">
        <v>373</v>
      </c>
      <c r="AJ54" t="s">
        <v>269</v>
      </c>
      <c r="AK54" t="s">
        <v>222</v>
      </c>
      <c r="AM54">
        <v>1427</v>
      </c>
      <c r="AN54">
        <v>1839</v>
      </c>
    </row>
    <row r="55" spans="15:40" x14ac:dyDescent="0.25">
      <c r="O55" t="s">
        <v>377</v>
      </c>
      <c r="AC55" t="s">
        <v>379</v>
      </c>
      <c r="AD55" t="s">
        <v>378</v>
      </c>
      <c r="AE55">
        <v>50</v>
      </c>
      <c r="AF55">
        <v>4</v>
      </c>
      <c r="AH55" t="s">
        <v>373</v>
      </c>
      <c r="AJ55" t="s">
        <v>269</v>
      </c>
      <c r="AK55" t="s">
        <v>222</v>
      </c>
      <c r="AM55">
        <v>1457</v>
      </c>
      <c r="AN55">
        <v>2235</v>
      </c>
    </row>
    <row r="56" spans="15:40" x14ac:dyDescent="0.25">
      <c r="O56" t="s">
        <v>377</v>
      </c>
      <c r="AC56" t="s">
        <v>379</v>
      </c>
      <c r="AD56" t="s">
        <v>378</v>
      </c>
      <c r="AE56">
        <v>50</v>
      </c>
      <c r="AF56">
        <v>5</v>
      </c>
      <c r="AH56" t="s">
        <v>373</v>
      </c>
      <c r="AJ56" t="s">
        <v>269</v>
      </c>
      <c r="AK56" t="s">
        <v>222</v>
      </c>
      <c r="AM56">
        <v>1263</v>
      </c>
      <c r="AN56">
        <v>2343</v>
      </c>
    </row>
    <row r="57" spans="15:40" x14ac:dyDescent="0.25">
      <c r="O57" t="s">
        <v>377</v>
      </c>
      <c r="AC57" t="s">
        <v>379</v>
      </c>
      <c r="AD57" t="s">
        <v>378</v>
      </c>
      <c r="AE57">
        <v>50</v>
      </c>
      <c r="AF57">
        <v>6</v>
      </c>
      <c r="AH57" t="s">
        <v>371</v>
      </c>
      <c r="AJ57" t="s">
        <v>248</v>
      </c>
      <c r="AK57" t="s">
        <v>220</v>
      </c>
      <c r="AM57">
        <v>1484</v>
      </c>
      <c r="AN57">
        <v>1153</v>
      </c>
    </row>
    <row r="58" spans="15:40" x14ac:dyDescent="0.25">
      <c r="O58" t="s">
        <v>377</v>
      </c>
      <c r="AC58" t="s">
        <v>379</v>
      </c>
      <c r="AD58" t="s">
        <v>378</v>
      </c>
      <c r="AE58">
        <v>50</v>
      </c>
      <c r="AF58">
        <v>7</v>
      </c>
      <c r="AH58" t="s">
        <v>371</v>
      </c>
      <c r="AJ58" t="s">
        <v>248</v>
      </c>
      <c r="AK58" t="s">
        <v>220</v>
      </c>
      <c r="AM58">
        <v>1506</v>
      </c>
      <c r="AN58">
        <v>1440</v>
      </c>
    </row>
    <row r="59" spans="15:40" x14ac:dyDescent="0.25">
      <c r="O59" t="s">
        <v>377</v>
      </c>
      <c r="AC59" t="s">
        <v>379</v>
      </c>
      <c r="AD59" t="s">
        <v>378</v>
      </c>
      <c r="AE59">
        <v>50</v>
      </c>
      <c r="AF59">
        <v>8</v>
      </c>
      <c r="AH59" t="s">
        <v>380</v>
      </c>
      <c r="AJ59" t="s">
        <v>252</v>
      </c>
      <c r="AK59" t="s">
        <v>221</v>
      </c>
      <c r="AM59">
        <v>1474</v>
      </c>
      <c r="AN59">
        <v>1923</v>
      </c>
    </row>
    <row r="60" spans="15:40" x14ac:dyDescent="0.25">
      <c r="O60" t="s">
        <v>377</v>
      </c>
      <c r="AC60" t="s">
        <v>379</v>
      </c>
      <c r="AD60" t="s">
        <v>378</v>
      </c>
      <c r="AE60">
        <v>50</v>
      </c>
      <c r="AF60">
        <v>9</v>
      </c>
      <c r="AH60" t="s">
        <v>380</v>
      </c>
      <c r="AJ60" t="s">
        <v>252</v>
      </c>
      <c r="AK60" t="s">
        <v>221</v>
      </c>
      <c r="AM60">
        <v>1502</v>
      </c>
      <c r="AN60">
        <v>2164</v>
      </c>
    </row>
    <row r="61" spans="15:40" x14ac:dyDescent="0.25">
      <c r="O61" t="s">
        <v>377</v>
      </c>
      <c r="AC61" t="s">
        <v>379</v>
      </c>
      <c r="AD61" t="s">
        <v>378</v>
      </c>
      <c r="AE61">
        <v>50</v>
      </c>
      <c r="AF61">
        <v>10</v>
      </c>
      <c r="AH61" t="s">
        <v>368</v>
      </c>
      <c r="AJ61" t="s">
        <v>271</v>
      </c>
      <c r="AK61" t="s">
        <v>223</v>
      </c>
      <c r="AM61">
        <v>1603</v>
      </c>
      <c r="AN61">
        <v>2412</v>
      </c>
    </row>
    <row r="62" spans="15:40" x14ac:dyDescent="0.25">
      <c r="O62" t="s">
        <v>377</v>
      </c>
      <c r="AC62" t="s">
        <v>379</v>
      </c>
      <c r="AD62" t="s">
        <v>378</v>
      </c>
      <c r="AE62">
        <v>50</v>
      </c>
      <c r="AF62">
        <v>11</v>
      </c>
      <c r="AH62" t="s">
        <v>369</v>
      </c>
      <c r="AJ62" t="s">
        <v>240</v>
      </c>
      <c r="AK62" t="s">
        <v>219</v>
      </c>
      <c r="AM62">
        <v>1855</v>
      </c>
      <c r="AN62">
        <v>965</v>
      </c>
    </row>
    <row r="63" spans="15:40" x14ac:dyDescent="0.25">
      <c r="O63" t="s">
        <v>377</v>
      </c>
      <c r="AC63" t="s">
        <v>379</v>
      </c>
      <c r="AD63" t="s">
        <v>378</v>
      </c>
      <c r="AE63">
        <v>50</v>
      </c>
      <c r="AF63">
        <v>12</v>
      </c>
      <c r="AH63" t="s">
        <v>369</v>
      </c>
      <c r="AJ63" t="s">
        <v>240</v>
      </c>
      <c r="AK63" t="s">
        <v>219</v>
      </c>
      <c r="AM63">
        <v>1746</v>
      </c>
      <c r="AN63">
        <v>1505</v>
      </c>
    </row>
    <row r="64" spans="15:40" x14ac:dyDescent="0.25">
      <c r="O64" t="s">
        <v>377</v>
      </c>
      <c r="AC64" t="s">
        <v>379</v>
      </c>
      <c r="AD64" t="s">
        <v>378</v>
      </c>
      <c r="AE64">
        <v>50</v>
      </c>
      <c r="AF64">
        <v>13</v>
      </c>
      <c r="AH64" t="s">
        <v>380</v>
      </c>
      <c r="AJ64" t="s">
        <v>252</v>
      </c>
      <c r="AK64" t="s">
        <v>221</v>
      </c>
      <c r="AM64">
        <v>1897</v>
      </c>
      <c r="AN64">
        <v>1943</v>
      </c>
    </row>
    <row r="65" spans="15:40" x14ac:dyDescent="0.25">
      <c r="O65" t="s">
        <v>377</v>
      </c>
      <c r="AC65" t="s">
        <v>379</v>
      </c>
      <c r="AD65" t="s">
        <v>378</v>
      </c>
      <c r="AE65">
        <v>50</v>
      </c>
      <c r="AF65">
        <v>14</v>
      </c>
      <c r="AH65" t="s">
        <v>380</v>
      </c>
      <c r="AJ65" t="s">
        <v>252</v>
      </c>
      <c r="AK65" t="s">
        <v>221</v>
      </c>
      <c r="AM65">
        <v>1765</v>
      </c>
      <c r="AN65">
        <v>2120</v>
      </c>
    </row>
    <row r="66" spans="15:40" x14ac:dyDescent="0.25">
      <c r="O66" t="s">
        <v>377</v>
      </c>
      <c r="AC66" t="s">
        <v>379</v>
      </c>
      <c r="AD66" t="s">
        <v>378</v>
      </c>
      <c r="AE66">
        <v>50</v>
      </c>
      <c r="AF66">
        <v>15</v>
      </c>
      <c r="AH66" t="s">
        <v>372</v>
      </c>
      <c r="AJ66" t="s">
        <v>238</v>
      </c>
      <c r="AK66" t="s">
        <v>218</v>
      </c>
      <c r="AM66">
        <v>1738</v>
      </c>
      <c r="AN66">
        <v>2328</v>
      </c>
    </row>
    <row r="67" spans="15:40" x14ac:dyDescent="0.25">
      <c r="O67" t="s">
        <v>377</v>
      </c>
      <c r="AC67" t="s">
        <v>379</v>
      </c>
      <c r="AD67" t="s">
        <v>378</v>
      </c>
      <c r="AE67">
        <v>50</v>
      </c>
      <c r="AF67">
        <v>16</v>
      </c>
      <c r="AH67" t="s">
        <v>376</v>
      </c>
      <c r="AJ67" t="s">
        <v>244</v>
      </c>
      <c r="AK67" t="s">
        <v>220</v>
      </c>
      <c r="AM67">
        <v>2035</v>
      </c>
      <c r="AN67">
        <v>933</v>
      </c>
    </row>
    <row r="68" spans="15:40" x14ac:dyDescent="0.25">
      <c r="O68" t="s">
        <v>377</v>
      </c>
      <c r="AC68" t="s">
        <v>379</v>
      </c>
      <c r="AD68" t="s">
        <v>378</v>
      </c>
      <c r="AE68">
        <v>50</v>
      </c>
      <c r="AF68">
        <v>17</v>
      </c>
      <c r="AH68" t="s">
        <v>369</v>
      </c>
      <c r="AJ68" t="s">
        <v>240</v>
      </c>
      <c r="AK68" t="s">
        <v>219</v>
      </c>
      <c r="AM68">
        <v>2063</v>
      </c>
      <c r="AN68">
        <v>1581</v>
      </c>
    </row>
    <row r="69" spans="15:40" x14ac:dyDescent="0.25">
      <c r="O69" t="s">
        <v>377</v>
      </c>
      <c r="AC69" t="s">
        <v>379</v>
      </c>
      <c r="AD69" t="s">
        <v>378</v>
      </c>
      <c r="AE69">
        <v>50</v>
      </c>
      <c r="AF69">
        <v>18</v>
      </c>
      <c r="AH69" t="s">
        <v>380</v>
      </c>
      <c r="AJ69" t="s">
        <v>252</v>
      </c>
      <c r="AK69" t="s">
        <v>221</v>
      </c>
      <c r="AM69">
        <v>2007</v>
      </c>
      <c r="AN69">
        <v>1754</v>
      </c>
    </row>
    <row r="70" spans="15:40" x14ac:dyDescent="0.25">
      <c r="O70" t="s">
        <v>377</v>
      </c>
      <c r="AC70" t="s">
        <v>379</v>
      </c>
      <c r="AD70" t="s">
        <v>378</v>
      </c>
      <c r="AE70">
        <v>50</v>
      </c>
      <c r="AF70">
        <v>19</v>
      </c>
      <c r="AH70" t="s">
        <v>380</v>
      </c>
      <c r="AJ70" t="s">
        <v>252</v>
      </c>
      <c r="AK70" t="s">
        <v>221</v>
      </c>
      <c r="AM70">
        <v>1989</v>
      </c>
      <c r="AN70">
        <v>2008</v>
      </c>
    </row>
    <row r="71" spans="15:40" x14ac:dyDescent="0.25">
      <c r="O71" t="s">
        <v>377</v>
      </c>
      <c r="AC71" t="s">
        <v>379</v>
      </c>
      <c r="AD71" t="s">
        <v>378</v>
      </c>
      <c r="AE71">
        <v>50</v>
      </c>
      <c r="AF71">
        <v>20</v>
      </c>
      <c r="AH71" t="s">
        <v>380</v>
      </c>
      <c r="AJ71" t="s">
        <v>252</v>
      </c>
      <c r="AK71" t="s">
        <v>221</v>
      </c>
      <c r="AM71">
        <v>1984</v>
      </c>
      <c r="AN71">
        <v>2488</v>
      </c>
    </row>
    <row r="72" spans="15:40" x14ac:dyDescent="0.25">
      <c r="O72" t="s">
        <v>377</v>
      </c>
      <c r="AC72" t="s">
        <v>379</v>
      </c>
      <c r="AD72" t="s">
        <v>378</v>
      </c>
      <c r="AE72">
        <v>50</v>
      </c>
      <c r="AF72">
        <v>21</v>
      </c>
      <c r="AH72" t="s">
        <v>372</v>
      </c>
      <c r="AJ72" t="s">
        <v>238</v>
      </c>
      <c r="AK72" t="s">
        <v>218</v>
      </c>
      <c r="AM72">
        <v>2294</v>
      </c>
      <c r="AN72">
        <v>1093</v>
      </c>
    </row>
    <row r="73" spans="15:40" x14ac:dyDescent="0.25">
      <c r="O73" t="s">
        <v>377</v>
      </c>
      <c r="AC73" t="s">
        <v>379</v>
      </c>
      <c r="AD73" t="s">
        <v>378</v>
      </c>
      <c r="AE73">
        <v>50</v>
      </c>
      <c r="AF73">
        <v>22</v>
      </c>
      <c r="AH73" t="s">
        <v>372</v>
      </c>
      <c r="AJ73" t="s">
        <v>238</v>
      </c>
      <c r="AK73" t="s">
        <v>218</v>
      </c>
      <c r="AM73">
        <v>2153</v>
      </c>
      <c r="AN73">
        <v>1362</v>
      </c>
    </row>
    <row r="74" spans="15:40" x14ac:dyDescent="0.25">
      <c r="O74" t="s">
        <v>377</v>
      </c>
      <c r="AC74" t="s">
        <v>379</v>
      </c>
      <c r="AD74" t="s">
        <v>378</v>
      </c>
      <c r="AE74">
        <v>50</v>
      </c>
      <c r="AF74">
        <v>23</v>
      </c>
      <c r="AH74" t="s">
        <v>372</v>
      </c>
      <c r="AJ74" t="s">
        <v>238</v>
      </c>
      <c r="AK74" t="s">
        <v>218</v>
      </c>
      <c r="AM74">
        <v>2136</v>
      </c>
      <c r="AN74">
        <v>1844</v>
      </c>
    </row>
    <row r="75" spans="15:40" x14ac:dyDescent="0.25">
      <c r="O75" t="s">
        <v>377</v>
      </c>
      <c r="AC75" t="s">
        <v>379</v>
      </c>
      <c r="AD75" t="s">
        <v>378</v>
      </c>
      <c r="AE75">
        <v>50</v>
      </c>
      <c r="AF75">
        <v>24</v>
      </c>
      <c r="AH75" t="s">
        <v>369</v>
      </c>
      <c r="AJ75" t="s">
        <v>240</v>
      </c>
      <c r="AK75" t="s">
        <v>219</v>
      </c>
      <c r="AM75">
        <v>2178</v>
      </c>
      <c r="AN75">
        <v>2160</v>
      </c>
    </row>
    <row r="76" spans="15:40" x14ac:dyDescent="0.25">
      <c r="O76" t="s">
        <v>377</v>
      </c>
      <c r="AC76" t="s">
        <v>379</v>
      </c>
      <c r="AD76" t="s">
        <v>378</v>
      </c>
      <c r="AE76">
        <v>50</v>
      </c>
      <c r="AF76">
        <v>25</v>
      </c>
      <c r="AH76" t="s">
        <v>380</v>
      </c>
      <c r="AJ76" t="s">
        <v>252</v>
      </c>
      <c r="AK76" t="s">
        <v>221</v>
      </c>
      <c r="AM76">
        <v>2289</v>
      </c>
      <c r="AN76">
        <v>2504</v>
      </c>
    </row>
    <row r="77" spans="15:40" x14ac:dyDescent="0.25">
      <c r="O77" t="s">
        <v>377</v>
      </c>
      <c r="AC77" t="s">
        <v>379</v>
      </c>
      <c r="AD77" t="s">
        <v>378</v>
      </c>
      <c r="AE77">
        <v>50</v>
      </c>
      <c r="AF77">
        <v>26</v>
      </c>
      <c r="AH77" t="s">
        <v>372</v>
      </c>
      <c r="AJ77" t="s">
        <v>238</v>
      </c>
      <c r="AK77" t="s">
        <v>218</v>
      </c>
      <c r="AM77">
        <v>2350</v>
      </c>
      <c r="AN77">
        <v>1276</v>
      </c>
    </row>
    <row r="78" spans="15:40" x14ac:dyDescent="0.25">
      <c r="O78" t="s">
        <v>377</v>
      </c>
      <c r="AC78" t="s">
        <v>379</v>
      </c>
      <c r="AD78" t="s">
        <v>378</v>
      </c>
      <c r="AE78">
        <v>50</v>
      </c>
      <c r="AF78">
        <v>27</v>
      </c>
      <c r="AH78" t="s">
        <v>372</v>
      </c>
      <c r="AJ78" t="s">
        <v>238</v>
      </c>
      <c r="AK78" t="s">
        <v>218</v>
      </c>
      <c r="AM78">
        <v>2444</v>
      </c>
      <c r="AN78">
        <v>1557</v>
      </c>
    </row>
    <row r="79" spans="15:40" x14ac:dyDescent="0.25">
      <c r="O79" t="s">
        <v>377</v>
      </c>
      <c r="AC79" t="s">
        <v>379</v>
      </c>
      <c r="AD79" t="s">
        <v>378</v>
      </c>
      <c r="AE79">
        <v>50</v>
      </c>
      <c r="AF79">
        <v>28</v>
      </c>
      <c r="AH79" t="s">
        <v>372</v>
      </c>
      <c r="AJ79" t="s">
        <v>238</v>
      </c>
      <c r="AK79" t="s">
        <v>218</v>
      </c>
      <c r="AM79">
        <v>2430</v>
      </c>
      <c r="AN79">
        <v>1662</v>
      </c>
    </row>
    <row r="80" spans="15:40" x14ac:dyDescent="0.25">
      <c r="O80" t="s">
        <v>377</v>
      </c>
      <c r="AC80" t="s">
        <v>379</v>
      </c>
      <c r="AD80" t="s">
        <v>378</v>
      </c>
      <c r="AE80">
        <v>50</v>
      </c>
      <c r="AF80">
        <v>29</v>
      </c>
      <c r="AH80" t="s">
        <v>369</v>
      </c>
      <c r="AJ80" t="s">
        <v>240</v>
      </c>
      <c r="AK80" t="s">
        <v>219</v>
      </c>
      <c r="AM80">
        <v>2411</v>
      </c>
      <c r="AN80">
        <v>2089</v>
      </c>
    </row>
    <row r="81" spans="15:40" x14ac:dyDescent="0.25">
      <c r="O81" t="s">
        <v>377</v>
      </c>
      <c r="AC81" t="s">
        <v>379</v>
      </c>
      <c r="AD81" t="s">
        <v>378</v>
      </c>
      <c r="AE81">
        <v>50</v>
      </c>
      <c r="AF81">
        <v>30</v>
      </c>
      <c r="AH81" t="s">
        <v>380</v>
      </c>
      <c r="AJ81" t="s">
        <v>252</v>
      </c>
      <c r="AK81" t="s">
        <v>221</v>
      </c>
      <c r="AM81">
        <v>2489</v>
      </c>
      <c r="AN81">
        <v>2590</v>
      </c>
    </row>
    <row r="82" spans="15:40" x14ac:dyDescent="0.25">
      <c r="O82" t="s">
        <v>377</v>
      </c>
      <c r="AC82" t="s">
        <v>379</v>
      </c>
      <c r="AD82" t="s">
        <v>378</v>
      </c>
      <c r="AE82">
        <v>50</v>
      </c>
      <c r="AF82">
        <v>31</v>
      </c>
      <c r="AH82" t="s">
        <v>372</v>
      </c>
      <c r="AJ82" t="s">
        <v>238</v>
      </c>
      <c r="AK82" t="s">
        <v>218</v>
      </c>
      <c r="AM82">
        <v>2624</v>
      </c>
      <c r="AN82">
        <v>1135</v>
      </c>
    </row>
    <row r="83" spans="15:40" x14ac:dyDescent="0.25">
      <c r="O83" t="s">
        <v>377</v>
      </c>
      <c r="AC83" t="s">
        <v>379</v>
      </c>
      <c r="AD83" t="s">
        <v>378</v>
      </c>
      <c r="AE83">
        <v>50</v>
      </c>
      <c r="AF83">
        <v>32</v>
      </c>
      <c r="AH83" t="s">
        <v>372</v>
      </c>
      <c r="AJ83" t="s">
        <v>238</v>
      </c>
      <c r="AK83" t="s">
        <v>218</v>
      </c>
      <c r="AM83">
        <v>2685</v>
      </c>
      <c r="AN83">
        <v>1461</v>
      </c>
    </row>
    <row r="84" spans="15:40" x14ac:dyDescent="0.25">
      <c r="O84" t="s">
        <v>377</v>
      </c>
      <c r="AC84" t="s">
        <v>379</v>
      </c>
      <c r="AD84" t="s">
        <v>378</v>
      </c>
      <c r="AE84">
        <v>50</v>
      </c>
      <c r="AF84">
        <v>33</v>
      </c>
      <c r="AH84" t="s">
        <v>372</v>
      </c>
      <c r="AJ84" t="s">
        <v>238</v>
      </c>
      <c r="AK84" t="s">
        <v>218</v>
      </c>
      <c r="AM84">
        <v>2721</v>
      </c>
      <c r="AN84">
        <v>1953</v>
      </c>
    </row>
    <row r="85" spans="15:40" x14ac:dyDescent="0.25">
      <c r="O85" t="s">
        <v>377</v>
      </c>
      <c r="AC85" t="s">
        <v>379</v>
      </c>
      <c r="AD85" t="s">
        <v>378</v>
      </c>
      <c r="AE85">
        <v>50</v>
      </c>
      <c r="AF85">
        <v>34</v>
      </c>
      <c r="AH85" t="s">
        <v>372</v>
      </c>
      <c r="AJ85" t="s">
        <v>238</v>
      </c>
      <c r="AK85" t="s">
        <v>218</v>
      </c>
      <c r="AM85">
        <v>2690</v>
      </c>
      <c r="AN85">
        <v>2183</v>
      </c>
    </row>
    <row r="86" spans="15:40" x14ac:dyDescent="0.25">
      <c r="O86" t="s">
        <v>377</v>
      </c>
      <c r="AC86" t="s">
        <v>379</v>
      </c>
      <c r="AD86" t="s">
        <v>378</v>
      </c>
      <c r="AE86">
        <v>50</v>
      </c>
      <c r="AF86">
        <v>35</v>
      </c>
      <c r="AH86" t="s">
        <v>370</v>
      </c>
      <c r="AJ86" t="s">
        <v>246</v>
      </c>
      <c r="AK86" t="s">
        <v>220</v>
      </c>
      <c r="AM86">
        <v>2596</v>
      </c>
      <c r="AN86">
        <v>2491</v>
      </c>
    </row>
    <row r="87" spans="15:40" x14ac:dyDescent="0.25">
      <c r="O87" t="s">
        <v>377</v>
      </c>
      <c r="AC87" t="s">
        <v>379</v>
      </c>
      <c r="AD87" t="s">
        <v>378</v>
      </c>
      <c r="AE87">
        <v>50</v>
      </c>
      <c r="AF87">
        <v>36</v>
      </c>
      <c r="AH87" t="s">
        <v>373</v>
      </c>
      <c r="AJ87" t="s">
        <v>269</v>
      </c>
      <c r="AK87" t="s">
        <v>222</v>
      </c>
      <c r="AM87">
        <v>2873</v>
      </c>
      <c r="AN87">
        <v>975</v>
      </c>
    </row>
    <row r="88" spans="15:40" x14ac:dyDescent="0.25">
      <c r="O88" t="s">
        <v>377</v>
      </c>
      <c r="AC88" t="s">
        <v>379</v>
      </c>
      <c r="AD88" t="s">
        <v>378</v>
      </c>
      <c r="AE88">
        <v>50</v>
      </c>
      <c r="AF88">
        <v>37</v>
      </c>
      <c r="AH88" t="s">
        <v>372</v>
      </c>
      <c r="AJ88" t="s">
        <v>238</v>
      </c>
      <c r="AK88" t="s">
        <v>218</v>
      </c>
      <c r="AM88">
        <v>2821</v>
      </c>
      <c r="AN88">
        <v>1318</v>
      </c>
    </row>
    <row r="89" spans="15:40" x14ac:dyDescent="0.25">
      <c r="O89" t="s">
        <v>377</v>
      </c>
      <c r="AC89" t="s">
        <v>379</v>
      </c>
      <c r="AD89" t="s">
        <v>378</v>
      </c>
      <c r="AE89">
        <v>50</v>
      </c>
      <c r="AF89">
        <v>38</v>
      </c>
      <c r="AH89" t="s">
        <v>373</v>
      </c>
      <c r="AJ89" t="s">
        <v>269</v>
      </c>
      <c r="AK89" t="s">
        <v>222</v>
      </c>
      <c r="AM89">
        <v>2859</v>
      </c>
      <c r="AN89">
        <v>1644</v>
      </c>
    </row>
    <row r="90" spans="15:40" x14ac:dyDescent="0.25">
      <c r="O90" t="s">
        <v>377</v>
      </c>
      <c r="AC90" t="s">
        <v>379</v>
      </c>
      <c r="AD90" t="s">
        <v>378</v>
      </c>
      <c r="AE90">
        <v>50</v>
      </c>
      <c r="AF90">
        <v>39</v>
      </c>
      <c r="AH90" t="s">
        <v>373</v>
      </c>
      <c r="AJ90" t="s">
        <v>269</v>
      </c>
      <c r="AK90" t="s">
        <v>222</v>
      </c>
      <c r="AM90">
        <v>2882</v>
      </c>
      <c r="AN90">
        <v>2102</v>
      </c>
    </row>
    <row r="91" spans="15:40" x14ac:dyDescent="0.25">
      <c r="O91" t="s">
        <v>377</v>
      </c>
      <c r="AC91" t="s">
        <v>379</v>
      </c>
      <c r="AD91" t="s">
        <v>378</v>
      </c>
      <c r="AE91">
        <v>50</v>
      </c>
      <c r="AF91">
        <v>40</v>
      </c>
      <c r="AH91" t="s">
        <v>370</v>
      </c>
      <c r="AJ91" t="s">
        <v>246</v>
      </c>
      <c r="AK91" t="s">
        <v>220</v>
      </c>
      <c r="AM91">
        <v>2982</v>
      </c>
      <c r="AN91">
        <v>2383</v>
      </c>
    </row>
    <row r="92" spans="15:40" x14ac:dyDescent="0.25">
      <c r="O92" t="s">
        <v>377</v>
      </c>
      <c r="AC92" t="s">
        <v>379</v>
      </c>
      <c r="AD92" t="s">
        <v>378</v>
      </c>
      <c r="AE92">
        <v>50</v>
      </c>
      <c r="AF92">
        <v>41</v>
      </c>
      <c r="AH92" t="s">
        <v>370</v>
      </c>
      <c r="AJ92" t="s">
        <v>246</v>
      </c>
      <c r="AK92" t="s">
        <v>220</v>
      </c>
      <c r="AM92">
        <v>3048</v>
      </c>
      <c r="AN92">
        <v>1176</v>
      </c>
    </row>
    <row r="93" spans="15:40" x14ac:dyDescent="0.25">
      <c r="O93" t="s">
        <v>377</v>
      </c>
      <c r="AC93" t="s">
        <v>379</v>
      </c>
      <c r="AD93" t="s">
        <v>378</v>
      </c>
      <c r="AE93">
        <v>50</v>
      </c>
      <c r="AF93">
        <v>42</v>
      </c>
      <c r="AH93" t="s">
        <v>372</v>
      </c>
      <c r="AJ93" t="s">
        <v>238</v>
      </c>
      <c r="AK93" t="s">
        <v>218</v>
      </c>
      <c r="AM93">
        <v>3093</v>
      </c>
      <c r="AN93">
        <v>1295</v>
      </c>
    </row>
    <row r="94" spans="15:40" x14ac:dyDescent="0.25">
      <c r="O94" t="s">
        <v>377</v>
      </c>
      <c r="AC94" t="s">
        <v>379</v>
      </c>
      <c r="AD94" t="s">
        <v>378</v>
      </c>
      <c r="AE94">
        <v>50</v>
      </c>
      <c r="AF94">
        <v>43</v>
      </c>
      <c r="AH94" t="s">
        <v>369</v>
      </c>
      <c r="AJ94" t="s">
        <v>240</v>
      </c>
      <c r="AK94" t="s">
        <v>219</v>
      </c>
      <c r="AM94">
        <v>3061</v>
      </c>
      <c r="AN94">
        <v>1727</v>
      </c>
    </row>
    <row r="95" spans="15:40" x14ac:dyDescent="0.25">
      <c r="O95" t="s">
        <v>377</v>
      </c>
      <c r="AC95" t="s">
        <v>379</v>
      </c>
      <c r="AD95" t="s">
        <v>378</v>
      </c>
      <c r="AE95">
        <v>50</v>
      </c>
      <c r="AF95">
        <v>44</v>
      </c>
      <c r="AH95" t="s">
        <v>373</v>
      </c>
      <c r="AJ95" t="s">
        <v>269</v>
      </c>
      <c r="AK95" t="s">
        <v>222</v>
      </c>
      <c r="AM95">
        <v>3174</v>
      </c>
      <c r="AN95">
        <v>2063</v>
      </c>
    </row>
    <row r="96" spans="15:40" x14ac:dyDescent="0.25">
      <c r="O96" t="s">
        <v>377</v>
      </c>
      <c r="AC96" t="s">
        <v>379</v>
      </c>
      <c r="AD96" t="s">
        <v>378</v>
      </c>
      <c r="AE96">
        <v>50</v>
      </c>
      <c r="AF96">
        <v>45</v>
      </c>
      <c r="AH96" t="s">
        <v>369</v>
      </c>
      <c r="AJ96" t="s">
        <v>240</v>
      </c>
      <c r="AK96" t="s">
        <v>219</v>
      </c>
      <c r="AM96">
        <v>3048</v>
      </c>
      <c r="AN96">
        <v>2669</v>
      </c>
    </row>
    <row r="97" spans="15:40" x14ac:dyDescent="0.25">
      <c r="O97" t="s">
        <v>377</v>
      </c>
      <c r="AC97" t="s">
        <v>379</v>
      </c>
      <c r="AD97" t="s">
        <v>378</v>
      </c>
      <c r="AE97">
        <v>50</v>
      </c>
      <c r="AF97">
        <v>46</v>
      </c>
      <c r="AH97" t="s">
        <v>371</v>
      </c>
      <c r="AJ97" t="s">
        <v>248</v>
      </c>
      <c r="AK97" t="s">
        <v>220</v>
      </c>
      <c r="AM97">
        <v>3267</v>
      </c>
      <c r="AN97">
        <v>987</v>
      </c>
    </row>
    <row r="98" spans="15:40" x14ac:dyDescent="0.25">
      <c r="O98" t="s">
        <v>377</v>
      </c>
      <c r="AC98" t="s">
        <v>379</v>
      </c>
      <c r="AD98" t="s">
        <v>378</v>
      </c>
      <c r="AE98">
        <v>50</v>
      </c>
      <c r="AF98">
        <v>47</v>
      </c>
      <c r="AH98" t="s">
        <v>370</v>
      </c>
      <c r="AJ98" t="s">
        <v>246</v>
      </c>
      <c r="AK98" t="s">
        <v>220</v>
      </c>
      <c r="AM98">
        <v>3217</v>
      </c>
      <c r="AN98">
        <v>1389</v>
      </c>
    </row>
    <row r="99" spans="15:40" x14ac:dyDescent="0.25">
      <c r="O99" t="s">
        <v>377</v>
      </c>
      <c r="AC99" t="s">
        <v>379</v>
      </c>
      <c r="AD99" t="s">
        <v>378</v>
      </c>
      <c r="AE99">
        <v>50</v>
      </c>
      <c r="AF99">
        <v>48</v>
      </c>
      <c r="AH99" t="s">
        <v>371</v>
      </c>
      <c r="AJ99" t="s">
        <v>248</v>
      </c>
      <c r="AK99" t="s">
        <v>220</v>
      </c>
      <c r="AM99">
        <v>3390</v>
      </c>
      <c r="AN99">
        <v>1727</v>
      </c>
    </row>
    <row r="100" spans="15:40" x14ac:dyDescent="0.25">
      <c r="O100" t="s">
        <v>377</v>
      </c>
      <c r="AC100" t="s">
        <v>379</v>
      </c>
      <c r="AD100" t="s">
        <v>378</v>
      </c>
      <c r="AE100">
        <v>50</v>
      </c>
      <c r="AF100">
        <v>49</v>
      </c>
      <c r="AH100" t="s">
        <v>370</v>
      </c>
      <c r="AJ100" t="s">
        <v>246</v>
      </c>
      <c r="AK100" t="s">
        <v>220</v>
      </c>
      <c r="AM100">
        <v>3274</v>
      </c>
      <c r="AN100">
        <v>2276</v>
      </c>
    </row>
    <row r="101" spans="15:40" x14ac:dyDescent="0.25">
      <c r="O101" t="s">
        <v>377</v>
      </c>
      <c r="AC101" t="s">
        <v>379</v>
      </c>
      <c r="AD101" t="s">
        <v>378</v>
      </c>
      <c r="AE101">
        <v>50</v>
      </c>
      <c r="AF101">
        <v>50</v>
      </c>
      <c r="AH101" t="s">
        <v>370</v>
      </c>
      <c r="AJ101" t="s">
        <v>246</v>
      </c>
      <c r="AK101" t="s">
        <v>220</v>
      </c>
      <c r="AM101">
        <v>3380</v>
      </c>
      <c r="AN101">
        <v>2631</v>
      </c>
    </row>
    <row r="102" spans="15:40" x14ac:dyDescent="0.25">
      <c r="O102" t="s">
        <v>381</v>
      </c>
      <c r="AC102" t="s">
        <v>383</v>
      </c>
      <c r="AD102" t="s">
        <v>382</v>
      </c>
      <c r="AE102">
        <v>50</v>
      </c>
      <c r="AF102">
        <v>1</v>
      </c>
      <c r="AH102" t="s">
        <v>371</v>
      </c>
      <c r="AJ102" t="s">
        <v>248</v>
      </c>
      <c r="AK102" t="s">
        <v>220</v>
      </c>
      <c r="AM102">
        <v>647</v>
      </c>
      <c r="AN102">
        <v>702</v>
      </c>
    </row>
    <row r="103" spans="15:40" x14ac:dyDescent="0.25">
      <c r="O103" t="s">
        <v>381</v>
      </c>
      <c r="AC103" t="s">
        <v>383</v>
      </c>
      <c r="AD103" t="s">
        <v>382</v>
      </c>
      <c r="AE103">
        <v>50</v>
      </c>
      <c r="AF103">
        <v>2</v>
      </c>
      <c r="AH103" t="s">
        <v>372</v>
      </c>
      <c r="AJ103" t="s">
        <v>238</v>
      </c>
      <c r="AK103" t="s">
        <v>218</v>
      </c>
      <c r="AM103">
        <v>457</v>
      </c>
      <c r="AN103">
        <v>1045</v>
      </c>
    </row>
    <row r="104" spans="15:40" x14ac:dyDescent="0.25">
      <c r="O104" t="s">
        <v>381</v>
      </c>
      <c r="AC104" t="s">
        <v>383</v>
      </c>
      <c r="AD104" t="s">
        <v>382</v>
      </c>
      <c r="AE104">
        <v>50</v>
      </c>
      <c r="AF104">
        <v>3</v>
      </c>
      <c r="AH104" t="s">
        <v>372</v>
      </c>
      <c r="AJ104" t="s">
        <v>238</v>
      </c>
      <c r="AK104" t="s">
        <v>218</v>
      </c>
      <c r="AM104">
        <v>551</v>
      </c>
      <c r="AN104">
        <v>1589</v>
      </c>
    </row>
    <row r="105" spans="15:40" x14ac:dyDescent="0.25">
      <c r="O105" t="s">
        <v>381</v>
      </c>
      <c r="AC105" t="s">
        <v>383</v>
      </c>
      <c r="AD105" t="s">
        <v>382</v>
      </c>
      <c r="AE105">
        <v>50</v>
      </c>
      <c r="AF105">
        <v>4</v>
      </c>
      <c r="AH105" t="s">
        <v>372</v>
      </c>
      <c r="AJ105" t="s">
        <v>238</v>
      </c>
      <c r="AK105" t="s">
        <v>218</v>
      </c>
      <c r="AM105">
        <v>693</v>
      </c>
      <c r="AN105">
        <v>1765</v>
      </c>
    </row>
    <row r="106" spans="15:40" x14ac:dyDescent="0.25">
      <c r="O106" t="s">
        <v>381</v>
      </c>
      <c r="AC106" t="s">
        <v>383</v>
      </c>
      <c r="AD106" t="s">
        <v>382</v>
      </c>
      <c r="AE106">
        <v>50</v>
      </c>
      <c r="AF106">
        <v>5</v>
      </c>
      <c r="AH106" t="s">
        <v>371</v>
      </c>
      <c r="AJ106" t="s">
        <v>248</v>
      </c>
      <c r="AK106" t="s">
        <v>220</v>
      </c>
      <c r="AM106">
        <v>472</v>
      </c>
      <c r="AN106">
        <v>2428</v>
      </c>
    </row>
    <row r="107" spans="15:40" x14ac:dyDescent="0.25">
      <c r="O107" t="s">
        <v>381</v>
      </c>
      <c r="AC107" t="s">
        <v>383</v>
      </c>
      <c r="AD107" t="s">
        <v>382</v>
      </c>
      <c r="AE107">
        <v>50</v>
      </c>
      <c r="AF107">
        <v>6</v>
      </c>
      <c r="AH107" t="s">
        <v>371</v>
      </c>
      <c r="AJ107" t="s">
        <v>248</v>
      </c>
      <c r="AK107" t="s">
        <v>220</v>
      </c>
      <c r="AM107">
        <v>957</v>
      </c>
      <c r="AN107">
        <v>380</v>
      </c>
    </row>
    <row r="108" spans="15:40" x14ac:dyDescent="0.25">
      <c r="O108" t="s">
        <v>381</v>
      </c>
      <c r="AC108" t="s">
        <v>383</v>
      </c>
      <c r="AD108" t="s">
        <v>382</v>
      </c>
      <c r="AE108">
        <v>50</v>
      </c>
      <c r="AF108">
        <v>7</v>
      </c>
      <c r="AH108" t="s">
        <v>384</v>
      </c>
      <c r="AJ108" t="s">
        <v>231</v>
      </c>
      <c r="AK108" t="s">
        <v>218</v>
      </c>
      <c r="AM108">
        <v>839</v>
      </c>
      <c r="AN108">
        <v>1139</v>
      </c>
    </row>
    <row r="109" spans="15:40" x14ac:dyDescent="0.25">
      <c r="O109" t="s">
        <v>381</v>
      </c>
      <c r="AC109" t="s">
        <v>383</v>
      </c>
      <c r="AD109" t="s">
        <v>382</v>
      </c>
      <c r="AE109">
        <v>50</v>
      </c>
      <c r="AF109">
        <v>8</v>
      </c>
      <c r="AH109" t="s">
        <v>385</v>
      </c>
      <c r="AJ109" t="s">
        <v>235</v>
      </c>
      <c r="AK109" t="s">
        <v>218</v>
      </c>
      <c r="AM109">
        <v>963</v>
      </c>
      <c r="AN109">
        <v>1235</v>
      </c>
    </row>
    <row r="110" spans="15:40" x14ac:dyDescent="0.25">
      <c r="O110" t="s">
        <v>381</v>
      </c>
      <c r="AC110" t="s">
        <v>383</v>
      </c>
      <c r="AD110" t="s">
        <v>382</v>
      </c>
      <c r="AE110">
        <v>50</v>
      </c>
      <c r="AF110">
        <v>9</v>
      </c>
      <c r="AH110" t="s">
        <v>372</v>
      </c>
      <c r="AJ110" t="s">
        <v>238</v>
      </c>
      <c r="AK110" t="s">
        <v>218</v>
      </c>
      <c r="AM110">
        <v>1027</v>
      </c>
      <c r="AN110">
        <v>1728</v>
      </c>
    </row>
    <row r="111" spans="15:40" x14ac:dyDescent="0.25">
      <c r="O111" t="s">
        <v>381</v>
      </c>
      <c r="AC111" t="s">
        <v>383</v>
      </c>
      <c r="AD111" t="s">
        <v>382</v>
      </c>
      <c r="AE111">
        <v>50</v>
      </c>
      <c r="AF111">
        <v>10</v>
      </c>
      <c r="AH111" t="s">
        <v>372</v>
      </c>
      <c r="AJ111" t="s">
        <v>238</v>
      </c>
      <c r="AK111" t="s">
        <v>218</v>
      </c>
      <c r="AM111">
        <v>769</v>
      </c>
      <c r="AN111">
        <v>2415</v>
      </c>
    </row>
    <row r="112" spans="15:40" x14ac:dyDescent="0.25">
      <c r="O112" t="s">
        <v>381</v>
      </c>
      <c r="AC112" t="s">
        <v>383</v>
      </c>
      <c r="AD112" t="s">
        <v>382</v>
      </c>
      <c r="AE112">
        <v>50</v>
      </c>
      <c r="AF112">
        <v>11</v>
      </c>
      <c r="AH112" t="s">
        <v>371</v>
      </c>
      <c r="AJ112" t="s">
        <v>248</v>
      </c>
      <c r="AK112" t="s">
        <v>220</v>
      </c>
      <c r="AM112">
        <v>1054</v>
      </c>
      <c r="AN112">
        <v>367</v>
      </c>
    </row>
    <row r="113" spans="15:40" x14ac:dyDescent="0.25">
      <c r="O113" t="s">
        <v>381</v>
      </c>
      <c r="AC113" t="s">
        <v>383</v>
      </c>
      <c r="AD113" t="s">
        <v>382</v>
      </c>
      <c r="AE113">
        <v>50</v>
      </c>
      <c r="AF113">
        <v>12</v>
      </c>
      <c r="AH113" t="s">
        <v>371</v>
      </c>
      <c r="AJ113" t="s">
        <v>248</v>
      </c>
      <c r="AK113" t="s">
        <v>220</v>
      </c>
      <c r="AM113">
        <v>1056</v>
      </c>
      <c r="AN113">
        <v>799</v>
      </c>
    </row>
    <row r="114" spans="15:40" x14ac:dyDescent="0.25">
      <c r="O114" t="s">
        <v>381</v>
      </c>
      <c r="AC114" t="s">
        <v>383</v>
      </c>
      <c r="AD114" t="s">
        <v>382</v>
      </c>
      <c r="AE114">
        <v>50</v>
      </c>
      <c r="AF114">
        <v>13</v>
      </c>
      <c r="AH114" t="s">
        <v>371</v>
      </c>
      <c r="AJ114" t="s">
        <v>248</v>
      </c>
      <c r="AK114" t="s">
        <v>220</v>
      </c>
      <c r="AM114">
        <v>1362</v>
      </c>
      <c r="AN114">
        <v>1368</v>
      </c>
    </row>
    <row r="115" spans="15:40" x14ac:dyDescent="0.25">
      <c r="O115" t="s">
        <v>381</v>
      </c>
      <c r="AC115" t="s">
        <v>383</v>
      </c>
      <c r="AD115" t="s">
        <v>382</v>
      </c>
      <c r="AE115">
        <v>50</v>
      </c>
      <c r="AF115">
        <v>14</v>
      </c>
      <c r="AH115" t="s">
        <v>385</v>
      </c>
      <c r="AJ115" t="s">
        <v>235</v>
      </c>
      <c r="AK115" t="s">
        <v>218</v>
      </c>
      <c r="AM115">
        <v>1243</v>
      </c>
      <c r="AN115">
        <v>1677</v>
      </c>
    </row>
    <row r="116" spans="15:40" x14ac:dyDescent="0.25">
      <c r="O116" t="s">
        <v>381</v>
      </c>
      <c r="AC116" t="s">
        <v>383</v>
      </c>
      <c r="AD116" t="s">
        <v>382</v>
      </c>
      <c r="AE116">
        <v>50</v>
      </c>
      <c r="AF116">
        <v>15</v>
      </c>
      <c r="AH116" t="s">
        <v>371</v>
      </c>
      <c r="AJ116" t="s">
        <v>248</v>
      </c>
      <c r="AK116" t="s">
        <v>220</v>
      </c>
      <c r="AM116">
        <v>1282</v>
      </c>
      <c r="AN116">
        <v>2181</v>
      </c>
    </row>
    <row r="117" spans="15:40" x14ac:dyDescent="0.25">
      <c r="O117" t="s">
        <v>381</v>
      </c>
      <c r="AC117" t="s">
        <v>383</v>
      </c>
      <c r="AD117" t="s">
        <v>382</v>
      </c>
      <c r="AE117">
        <v>50</v>
      </c>
      <c r="AF117">
        <v>16</v>
      </c>
      <c r="AH117" t="s">
        <v>372</v>
      </c>
      <c r="AJ117" t="s">
        <v>238</v>
      </c>
      <c r="AK117" t="s">
        <v>218</v>
      </c>
      <c r="AM117">
        <v>1682</v>
      </c>
      <c r="AN117">
        <v>457</v>
      </c>
    </row>
    <row r="118" spans="15:40" x14ac:dyDescent="0.25">
      <c r="O118" t="s">
        <v>381</v>
      </c>
      <c r="AC118" t="s">
        <v>383</v>
      </c>
      <c r="AD118" t="s">
        <v>382</v>
      </c>
      <c r="AE118">
        <v>50</v>
      </c>
      <c r="AF118">
        <v>17</v>
      </c>
      <c r="AH118" t="s">
        <v>375</v>
      </c>
      <c r="AJ118" t="s">
        <v>265</v>
      </c>
      <c r="AK118" t="s">
        <v>222</v>
      </c>
      <c r="AM118">
        <v>1420</v>
      </c>
      <c r="AN118">
        <v>803</v>
      </c>
    </row>
    <row r="119" spans="15:40" x14ac:dyDescent="0.25">
      <c r="O119" t="s">
        <v>381</v>
      </c>
      <c r="AC119" t="s">
        <v>383</v>
      </c>
      <c r="AD119" t="s">
        <v>382</v>
      </c>
      <c r="AE119">
        <v>50</v>
      </c>
      <c r="AF119">
        <v>18</v>
      </c>
      <c r="AH119" t="s">
        <v>372</v>
      </c>
      <c r="AJ119" t="s">
        <v>238</v>
      </c>
      <c r="AK119" t="s">
        <v>218</v>
      </c>
      <c r="AM119">
        <v>1508</v>
      </c>
      <c r="AN119">
        <v>1515</v>
      </c>
    </row>
    <row r="120" spans="15:40" x14ac:dyDescent="0.25">
      <c r="O120" t="s">
        <v>381</v>
      </c>
      <c r="AC120" t="s">
        <v>383</v>
      </c>
      <c r="AD120" t="s">
        <v>382</v>
      </c>
      <c r="AE120">
        <v>50</v>
      </c>
      <c r="AF120">
        <v>19</v>
      </c>
      <c r="AH120" t="s">
        <v>375</v>
      </c>
      <c r="AJ120" t="s">
        <v>265</v>
      </c>
      <c r="AK120" t="s">
        <v>222</v>
      </c>
      <c r="AM120">
        <v>1406</v>
      </c>
      <c r="AN120">
        <v>1851</v>
      </c>
    </row>
    <row r="121" spans="15:40" x14ac:dyDescent="0.25">
      <c r="O121" t="s">
        <v>381</v>
      </c>
      <c r="AC121" t="s">
        <v>383</v>
      </c>
      <c r="AD121" t="s">
        <v>382</v>
      </c>
      <c r="AE121">
        <v>50</v>
      </c>
      <c r="AF121">
        <v>20</v>
      </c>
      <c r="AH121" t="s">
        <v>372</v>
      </c>
      <c r="AJ121" t="s">
        <v>238</v>
      </c>
      <c r="AK121" t="s">
        <v>218</v>
      </c>
      <c r="AM121">
        <v>1453</v>
      </c>
      <c r="AN121">
        <v>2301</v>
      </c>
    </row>
    <row r="122" spans="15:40" x14ac:dyDescent="0.25">
      <c r="O122" t="s">
        <v>381</v>
      </c>
      <c r="AC122" t="s">
        <v>383</v>
      </c>
      <c r="AD122" t="s">
        <v>382</v>
      </c>
      <c r="AE122">
        <v>50</v>
      </c>
      <c r="AF122">
        <v>21</v>
      </c>
      <c r="AH122" t="s">
        <v>375</v>
      </c>
      <c r="AJ122" t="s">
        <v>265</v>
      </c>
      <c r="AK122" t="s">
        <v>222</v>
      </c>
      <c r="AM122">
        <v>1755</v>
      </c>
      <c r="AN122">
        <v>482</v>
      </c>
    </row>
    <row r="123" spans="15:40" x14ac:dyDescent="0.25">
      <c r="O123" t="s">
        <v>381</v>
      </c>
      <c r="AC123" t="s">
        <v>383</v>
      </c>
      <c r="AD123" t="s">
        <v>382</v>
      </c>
      <c r="AE123">
        <v>50</v>
      </c>
      <c r="AF123">
        <v>22</v>
      </c>
      <c r="AH123" t="s">
        <v>371</v>
      </c>
      <c r="AJ123" t="s">
        <v>248</v>
      </c>
      <c r="AK123" t="s">
        <v>220</v>
      </c>
      <c r="AM123">
        <v>1699</v>
      </c>
      <c r="AN123">
        <v>987</v>
      </c>
    </row>
    <row r="124" spans="15:40" x14ac:dyDescent="0.25">
      <c r="O124" t="s">
        <v>381</v>
      </c>
      <c r="AC124" t="s">
        <v>383</v>
      </c>
      <c r="AD124" t="s">
        <v>382</v>
      </c>
      <c r="AE124">
        <v>50</v>
      </c>
      <c r="AF124">
        <v>23</v>
      </c>
      <c r="AH124" t="s">
        <v>370</v>
      </c>
      <c r="AJ124" t="s">
        <v>246</v>
      </c>
      <c r="AK124" t="s">
        <v>220</v>
      </c>
      <c r="AM124">
        <v>1820</v>
      </c>
      <c r="AN124">
        <v>1504</v>
      </c>
    </row>
    <row r="125" spans="15:40" x14ac:dyDescent="0.25">
      <c r="O125" t="s">
        <v>381</v>
      </c>
      <c r="AC125" t="s">
        <v>383</v>
      </c>
      <c r="AD125" t="s">
        <v>382</v>
      </c>
      <c r="AE125">
        <v>50</v>
      </c>
      <c r="AF125">
        <v>24</v>
      </c>
      <c r="AH125" t="s">
        <v>372</v>
      </c>
      <c r="AJ125" t="s">
        <v>238</v>
      </c>
      <c r="AK125" t="s">
        <v>218</v>
      </c>
      <c r="AM125">
        <v>1819</v>
      </c>
      <c r="AN125">
        <v>1975</v>
      </c>
    </row>
    <row r="126" spans="15:40" x14ac:dyDescent="0.25">
      <c r="O126" t="s">
        <v>381</v>
      </c>
      <c r="AC126" t="s">
        <v>383</v>
      </c>
      <c r="AD126" t="s">
        <v>382</v>
      </c>
      <c r="AE126">
        <v>50</v>
      </c>
      <c r="AF126">
        <v>25</v>
      </c>
      <c r="AH126" t="s">
        <v>369</v>
      </c>
      <c r="AJ126" t="s">
        <v>240</v>
      </c>
      <c r="AK126" t="s">
        <v>219</v>
      </c>
      <c r="AM126">
        <v>1707</v>
      </c>
      <c r="AN126">
        <v>2300</v>
      </c>
    </row>
    <row r="127" spans="15:40" x14ac:dyDescent="0.25">
      <c r="O127" t="s">
        <v>381</v>
      </c>
      <c r="AC127" t="s">
        <v>383</v>
      </c>
      <c r="AD127" t="s">
        <v>382</v>
      </c>
      <c r="AE127">
        <v>50</v>
      </c>
      <c r="AF127">
        <v>26</v>
      </c>
      <c r="AH127" t="s">
        <v>369</v>
      </c>
      <c r="AJ127" t="s">
        <v>240</v>
      </c>
      <c r="AK127" t="s">
        <v>219</v>
      </c>
      <c r="AM127">
        <v>2191</v>
      </c>
      <c r="AN127">
        <v>630</v>
      </c>
    </row>
    <row r="128" spans="15:40" x14ac:dyDescent="0.25">
      <c r="O128" t="s">
        <v>381</v>
      </c>
      <c r="AC128" t="s">
        <v>383</v>
      </c>
      <c r="AD128" t="s">
        <v>382</v>
      </c>
      <c r="AE128">
        <v>50</v>
      </c>
      <c r="AF128">
        <v>27</v>
      </c>
      <c r="AH128" t="s">
        <v>375</v>
      </c>
      <c r="AJ128" t="s">
        <v>265</v>
      </c>
      <c r="AK128" t="s">
        <v>222</v>
      </c>
      <c r="AM128">
        <v>2219</v>
      </c>
      <c r="AN128">
        <v>886</v>
      </c>
    </row>
    <row r="129" spans="15:40" x14ac:dyDescent="0.25">
      <c r="O129" t="s">
        <v>381</v>
      </c>
      <c r="AC129" t="s">
        <v>383</v>
      </c>
      <c r="AD129" t="s">
        <v>382</v>
      </c>
      <c r="AE129">
        <v>50</v>
      </c>
      <c r="AF129">
        <v>28</v>
      </c>
      <c r="AH129" t="s">
        <v>371</v>
      </c>
      <c r="AJ129" t="s">
        <v>248</v>
      </c>
      <c r="AK129" t="s">
        <v>220</v>
      </c>
      <c r="AM129">
        <v>2213</v>
      </c>
      <c r="AN129">
        <v>1274</v>
      </c>
    </row>
    <row r="130" spans="15:40" x14ac:dyDescent="0.25">
      <c r="O130" t="s">
        <v>381</v>
      </c>
      <c r="AC130" t="s">
        <v>383</v>
      </c>
      <c r="AD130" t="s">
        <v>382</v>
      </c>
      <c r="AE130">
        <v>50</v>
      </c>
      <c r="AF130">
        <v>29</v>
      </c>
      <c r="AH130" t="s">
        <v>386</v>
      </c>
      <c r="AJ130" t="s">
        <v>273</v>
      </c>
      <c r="AK130" t="s">
        <v>224</v>
      </c>
      <c r="AM130">
        <v>2282</v>
      </c>
      <c r="AN130">
        <v>1657</v>
      </c>
    </row>
    <row r="131" spans="15:40" x14ac:dyDescent="0.25">
      <c r="O131" t="s">
        <v>381</v>
      </c>
      <c r="AC131" t="s">
        <v>383</v>
      </c>
      <c r="AD131" t="s">
        <v>382</v>
      </c>
      <c r="AE131">
        <v>50</v>
      </c>
      <c r="AF131">
        <v>30</v>
      </c>
      <c r="AH131" t="s">
        <v>373</v>
      </c>
      <c r="AJ131" t="s">
        <v>269</v>
      </c>
      <c r="AK131" t="s">
        <v>222</v>
      </c>
      <c r="AM131">
        <v>2098</v>
      </c>
      <c r="AN131">
        <v>2057</v>
      </c>
    </row>
    <row r="132" spans="15:40" x14ac:dyDescent="0.25">
      <c r="O132" t="s">
        <v>381</v>
      </c>
      <c r="AC132" t="s">
        <v>383</v>
      </c>
      <c r="AD132" t="s">
        <v>382</v>
      </c>
      <c r="AE132">
        <v>50</v>
      </c>
      <c r="AF132">
        <v>31</v>
      </c>
      <c r="AH132" t="s">
        <v>375</v>
      </c>
      <c r="AJ132" t="s">
        <v>265</v>
      </c>
      <c r="AK132" t="s">
        <v>222</v>
      </c>
      <c r="AM132">
        <v>2324</v>
      </c>
      <c r="AN132">
        <v>766</v>
      </c>
    </row>
    <row r="133" spans="15:40" x14ac:dyDescent="0.25">
      <c r="O133" t="s">
        <v>381</v>
      </c>
      <c r="AC133" t="s">
        <v>383</v>
      </c>
      <c r="AD133" t="s">
        <v>382</v>
      </c>
      <c r="AE133">
        <v>50</v>
      </c>
      <c r="AF133">
        <v>32</v>
      </c>
      <c r="AH133" t="s">
        <v>373</v>
      </c>
      <c r="AJ133" t="s">
        <v>269</v>
      </c>
      <c r="AK133" t="s">
        <v>222</v>
      </c>
      <c r="AM133">
        <v>2441</v>
      </c>
      <c r="AN133">
        <v>782</v>
      </c>
    </row>
    <row r="134" spans="15:40" x14ac:dyDescent="0.25">
      <c r="O134" t="s">
        <v>381</v>
      </c>
      <c r="AC134" t="s">
        <v>383</v>
      </c>
      <c r="AD134" t="s">
        <v>382</v>
      </c>
      <c r="AE134">
        <v>50</v>
      </c>
      <c r="AF134">
        <v>33</v>
      </c>
      <c r="AH134" t="s">
        <v>375</v>
      </c>
      <c r="AJ134" t="s">
        <v>265</v>
      </c>
      <c r="AK134" t="s">
        <v>222</v>
      </c>
      <c r="AM134">
        <v>2493</v>
      </c>
      <c r="AN134">
        <v>1245</v>
      </c>
    </row>
    <row r="135" spans="15:40" x14ac:dyDescent="0.25">
      <c r="O135" t="s">
        <v>381</v>
      </c>
      <c r="AC135" t="s">
        <v>383</v>
      </c>
      <c r="AD135" t="s">
        <v>382</v>
      </c>
      <c r="AE135">
        <v>50</v>
      </c>
      <c r="AF135">
        <v>34</v>
      </c>
      <c r="AH135" t="s">
        <v>372</v>
      </c>
      <c r="AJ135" t="s">
        <v>238</v>
      </c>
      <c r="AK135" t="s">
        <v>218</v>
      </c>
      <c r="AM135">
        <v>2619</v>
      </c>
      <c r="AN135">
        <v>1747</v>
      </c>
    </row>
    <row r="136" spans="15:40" x14ac:dyDescent="0.25">
      <c r="O136" t="s">
        <v>381</v>
      </c>
      <c r="AC136" t="s">
        <v>383</v>
      </c>
      <c r="AD136" t="s">
        <v>382</v>
      </c>
      <c r="AE136">
        <v>50</v>
      </c>
      <c r="AF136">
        <v>35</v>
      </c>
      <c r="AH136" t="s">
        <v>373</v>
      </c>
      <c r="AJ136" t="s">
        <v>269</v>
      </c>
      <c r="AK136" t="s">
        <v>222</v>
      </c>
      <c r="AM136">
        <v>2620</v>
      </c>
      <c r="AN136">
        <v>2288</v>
      </c>
    </row>
    <row r="137" spans="15:40" x14ac:dyDescent="0.25">
      <c r="O137" t="s">
        <v>381</v>
      </c>
      <c r="AC137" t="s">
        <v>383</v>
      </c>
      <c r="AD137" t="s">
        <v>382</v>
      </c>
      <c r="AE137">
        <v>50</v>
      </c>
      <c r="AF137">
        <v>36</v>
      </c>
      <c r="AH137" t="s">
        <v>375</v>
      </c>
      <c r="AJ137" t="s">
        <v>265</v>
      </c>
      <c r="AK137" t="s">
        <v>222</v>
      </c>
      <c r="AM137">
        <v>2824</v>
      </c>
      <c r="AN137">
        <v>652</v>
      </c>
    </row>
    <row r="138" spans="15:40" x14ac:dyDescent="0.25">
      <c r="O138" t="s">
        <v>381</v>
      </c>
      <c r="AC138" t="s">
        <v>383</v>
      </c>
      <c r="AD138" t="s">
        <v>382</v>
      </c>
      <c r="AE138">
        <v>50</v>
      </c>
      <c r="AF138">
        <v>37</v>
      </c>
      <c r="AH138" t="s">
        <v>372</v>
      </c>
      <c r="AJ138" t="s">
        <v>238</v>
      </c>
      <c r="AK138" t="s">
        <v>218</v>
      </c>
      <c r="AM138">
        <v>2774</v>
      </c>
      <c r="AN138">
        <v>831</v>
      </c>
    </row>
    <row r="139" spans="15:40" x14ac:dyDescent="0.25">
      <c r="O139" t="s">
        <v>381</v>
      </c>
      <c r="AC139" t="s">
        <v>383</v>
      </c>
      <c r="AD139" t="s">
        <v>382</v>
      </c>
      <c r="AE139">
        <v>50</v>
      </c>
      <c r="AF139">
        <v>38</v>
      </c>
      <c r="AH139" t="s">
        <v>375</v>
      </c>
      <c r="AJ139" t="s">
        <v>265</v>
      </c>
      <c r="AK139" t="s">
        <v>222</v>
      </c>
      <c r="AM139">
        <v>2913</v>
      </c>
      <c r="AN139">
        <v>1426</v>
      </c>
    </row>
    <row r="140" spans="15:40" x14ac:dyDescent="0.25">
      <c r="O140" t="s">
        <v>381</v>
      </c>
      <c r="AC140" t="s">
        <v>383</v>
      </c>
      <c r="AD140" t="s">
        <v>382</v>
      </c>
      <c r="AE140">
        <v>50</v>
      </c>
      <c r="AF140">
        <v>39</v>
      </c>
      <c r="AH140" t="s">
        <v>372</v>
      </c>
      <c r="AJ140" t="s">
        <v>238</v>
      </c>
      <c r="AK140" t="s">
        <v>218</v>
      </c>
      <c r="AM140">
        <v>2933</v>
      </c>
      <c r="AN140">
        <v>1839</v>
      </c>
    </row>
    <row r="141" spans="15:40" x14ac:dyDescent="0.25">
      <c r="O141" t="s">
        <v>381</v>
      </c>
      <c r="AC141" t="s">
        <v>383</v>
      </c>
      <c r="AD141" t="s">
        <v>382</v>
      </c>
      <c r="AE141">
        <v>50</v>
      </c>
      <c r="AF141">
        <v>40</v>
      </c>
      <c r="AH141" t="s">
        <v>385</v>
      </c>
      <c r="AJ141" t="s">
        <v>235</v>
      </c>
      <c r="AK141" t="s">
        <v>218</v>
      </c>
      <c r="AM141">
        <v>2761</v>
      </c>
      <c r="AN141">
        <v>2265</v>
      </c>
    </row>
    <row r="142" spans="15:40" x14ac:dyDescent="0.25">
      <c r="O142" t="s">
        <v>381</v>
      </c>
      <c r="AC142" t="s">
        <v>383</v>
      </c>
      <c r="AD142" t="s">
        <v>382</v>
      </c>
      <c r="AE142">
        <v>50</v>
      </c>
      <c r="AF142">
        <v>41</v>
      </c>
      <c r="AH142" t="s">
        <v>387</v>
      </c>
      <c r="AJ142" t="s">
        <v>178</v>
      </c>
      <c r="AK142" t="s">
        <v>225</v>
      </c>
      <c r="AM142">
        <v>3230</v>
      </c>
      <c r="AN142">
        <v>397</v>
      </c>
    </row>
    <row r="143" spans="15:40" x14ac:dyDescent="0.25">
      <c r="O143" t="s">
        <v>381</v>
      </c>
      <c r="AC143" t="s">
        <v>383</v>
      </c>
      <c r="AD143" t="s">
        <v>382</v>
      </c>
      <c r="AE143">
        <v>50</v>
      </c>
      <c r="AF143">
        <v>42</v>
      </c>
      <c r="AH143" t="s">
        <v>388</v>
      </c>
      <c r="AJ143" t="s">
        <v>179</v>
      </c>
      <c r="AK143" t="s">
        <v>218</v>
      </c>
      <c r="AM143">
        <v>3229</v>
      </c>
      <c r="AN143">
        <v>944</v>
      </c>
    </row>
    <row r="144" spans="15:40" x14ac:dyDescent="0.25">
      <c r="O144" t="s">
        <v>381</v>
      </c>
      <c r="AC144" t="s">
        <v>383</v>
      </c>
      <c r="AD144" t="s">
        <v>382</v>
      </c>
      <c r="AE144">
        <v>50</v>
      </c>
      <c r="AF144">
        <v>43</v>
      </c>
      <c r="AH144" t="s">
        <v>369</v>
      </c>
      <c r="AJ144" t="s">
        <v>240</v>
      </c>
      <c r="AK144" t="s">
        <v>219</v>
      </c>
      <c r="AM144">
        <v>3100</v>
      </c>
      <c r="AN144">
        <v>1481</v>
      </c>
    </row>
    <row r="145" spans="15:40" x14ac:dyDescent="0.25">
      <c r="O145" t="s">
        <v>381</v>
      </c>
      <c r="AC145" t="s">
        <v>383</v>
      </c>
      <c r="AD145" t="s">
        <v>382</v>
      </c>
      <c r="AE145">
        <v>50</v>
      </c>
      <c r="AF145">
        <v>44</v>
      </c>
      <c r="AH145" t="s">
        <v>370</v>
      </c>
      <c r="AJ145" t="s">
        <v>246</v>
      </c>
      <c r="AK145" t="s">
        <v>220</v>
      </c>
      <c r="AM145">
        <v>3039</v>
      </c>
      <c r="AN145">
        <v>1968</v>
      </c>
    </row>
    <row r="146" spans="15:40" x14ac:dyDescent="0.25">
      <c r="O146" t="s">
        <v>381</v>
      </c>
      <c r="AC146" t="s">
        <v>383</v>
      </c>
      <c r="AD146" t="s">
        <v>382</v>
      </c>
      <c r="AE146">
        <v>50</v>
      </c>
      <c r="AF146">
        <v>45</v>
      </c>
      <c r="AH146" t="s">
        <v>374</v>
      </c>
      <c r="AJ146" t="s">
        <v>255</v>
      </c>
      <c r="AK146" t="s">
        <v>221</v>
      </c>
      <c r="AM146">
        <v>3178</v>
      </c>
      <c r="AN146">
        <v>2261</v>
      </c>
    </row>
    <row r="147" spans="15:40" x14ac:dyDescent="0.25">
      <c r="O147" t="s">
        <v>381</v>
      </c>
      <c r="AC147" t="s">
        <v>383</v>
      </c>
      <c r="AD147" t="s">
        <v>382</v>
      </c>
      <c r="AE147">
        <v>50</v>
      </c>
      <c r="AF147">
        <v>46</v>
      </c>
      <c r="AH147" t="s">
        <v>387</v>
      </c>
      <c r="AJ147" t="s">
        <v>178</v>
      </c>
      <c r="AK147" t="s">
        <v>225</v>
      </c>
      <c r="AM147">
        <v>3381</v>
      </c>
      <c r="AN147">
        <v>447</v>
      </c>
    </row>
    <row r="148" spans="15:40" x14ac:dyDescent="0.25">
      <c r="O148" t="s">
        <v>381</v>
      </c>
      <c r="AC148" t="s">
        <v>383</v>
      </c>
      <c r="AD148" t="s">
        <v>382</v>
      </c>
      <c r="AE148">
        <v>50</v>
      </c>
      <c r="AF148">
        <v>47</v>
      </c>
      <c r="AH148" t="s">
        <v>372</v>
      </c>
      <c r="AJ148" t="s">
        <v>238</v>
      </c>
      <c r="AK148" t="s">
        <v>218</v>
      </c>
      <c r="AM148">
        <v>3538</v>
      </c>
      <c r="AN148">
        <v>774</v>
      </c>
    </row>
    <row r="149" spans="15:40" x14ac:dyDescent="0.25">
      <c r="O149" t="s">
        <v>381</v>
      </c>
      <c r="AC149" t="s">
        <v>383</v>
      </c>
      <c r="AD149" t="s">
        <v>382</v>
      </c>
      <c r="AE149">
        <v>50</v>
      </c>
      <c r="AF149">
        <v>48</v>
      </c>
      <c r="AH149" t="s">
        <v>375</v>
      </c>
      <c r="AJ149" t="s">
        <v>265</v>
      </c>
      <c r="AK149" t="s">
        <v>222</v>
      </c>
      <c r="AM149">
        <v>3442</v>
      </c>
      <c r="AN149">
        <v>1452</v>
      </c>
    </row>
    <row r="150" spans="15:40" x14ac:dyDescent="0.25">
      <c r="O150" t="s">
        <v>381</v>
      </c>
      <c r="AC150" t="s">
        <v>383</v>
      </c>
      <c r="AD150" t="s">
        <v>382</v>
      </c>
      <c r="AE150">
        <v>50</v>
      </c>
      <c r="AF150">
        <v>49</v>
      </c>
      <c r="AH150" t="s">
        <v>375</v>
      </c>
      <c r="AJ150" t="s">
        <v>265</v>
      </c>
      <c r="AK150" t="s">
        <v>222</v>
      </c>
      <c r="AM150">
        <v>3574</v>
      </c>
      <c r="AN150">
        <v>1865</v>
      </c>
    </row>
    <row r="151" spans="15:40" x14ac:dyDescent="0.25">
      <c r="O151" t="s">
        <v>381</v>
      </c>
      <c r="AC151" t="s">
        <v>383</v>
      </c>
      <c r="AD151" t="s">
        <v>382</v>
      </c>
      <c r="AE151">
        <v>50</v>
      </c>
      <c r="AF151">
        <v>50</v>
      </c>
      <c r="AH151" t="s">
        <v>374</v>
      </c>
      <c r="AJ151" t="s">
        <v>255</v>
      </c>
      <c r="AK151" t="s">
        <v>221</v>
      </c>
      <c r="AM151">
        <v>3289</v>
      </c>
      <c r="AN151">
        <v>2347</v>
      </c>
    </row>
    <row r="152" spans="15:40" x14ac:dyDescent="0.25">
      <c r="O152" t="s">
        <v>389</v>
      </c>
      <c r="AC152" t="s">
        <v>391</v>
      </c>
      <c r="AD152" t="s">
        <v>390</v>
      </c>
      <c r="AE152">
        <v>50</v>
      </c>
      <c r="AF152">
        <v>1</v>
      </c>
      <c r="AH152" t="s">
        <v>372</v>
      </c>
      <c r="AJ152" t="s">
        <v>238</v>
      </c>
      <c r="AK152" t="s">
        <v>218</v>
      </c>
      <c r="AM152">
        <v>1366</v>
      </c>
      <c r="AN152">
        <v>760</v>
      </c>
    </row>
    <row r="153" spans="15:40" x14ac:dyDescent="0.25">
      <c r="O153" t="s">
        <v>389</v>
      </c>
      <c r="AC153" t="s">
        <v>391</v>
      </c>
      <c r="AD153" t="s">
        <v>390</v>
      </c>
      <c r="AE153">
        <v>50</v>
      </c>
      <c r="AF153">
        <v>2</v>
      </c>
      <c r="AH153" t="s">
        <v>372</v>
      </c>
      <c r="AJ153" t="s">
        <v>238</v>
      </c>
      <c r="AK153" t="s">
        <v>218</v>
      </c>
      <c r="AM153">
        <v>1296</v>
      </c>
      <c r="AN153">
        <v>888</v>
      </c>
    </row>
    <row r="154" spans="15:40" x14ac:dyDescent="0.25">
      <c r="O154" t="s">
        <v>389</v>
      </c>
      <c r="AC154" t="s">
        <v>391</v>
      </c>
      <c r="AD154" t="s">
        <v>390</v>
      </c>
      <c r="AE154">
        <v>50</v>
      </c>
      <c r="AF154">
        <v>3</v>
      </c>
      <c r="AH154" t="s">
        <v>371</v>
      </c>
      <c r="AJ154" t="s">
        <v>248</v>
      </c>
      <c r="AK154" t="s">
        <v>220</v>
      </c>
      <c r="AM154">
        <v>1261</v>
      </c>
      <c r="AN154">
        <v>1630</v>
      </c>
    </row>
    <row r="155" spans="15:40" x14ac:dyDescent="0.25">
      <c r="O155" t="s">
        <v>389</v>
      </c>
      <c r="AC155" t="s">
        <v>391</v>
      </c>
      <c r="AD155" t="s">
        <v>390</v>
      </c>
      <c r="AE155">
        <v>50</v>
      </c>
      <c r="AF155">
        <v>4</v>
      </c>
      <c r="AH155" t="s">
        <v>374</v>
      </c>
      <c r="AJ155" t="s">
        <v>255</v>
      </c>
      <c r="AK155" t="s">
        <v>221</v>
      </c>
      <c r="AM155">
        <v>1141</v>
      </c>
      <c r="AN155">
        <v>1923</v>
      </c>
    </row>
    <row r="156" spans="15:40" x14ac:dyDescent="0.25">
      <c r="O156" t="s">
        <v>389</v>
      </c>
      <c r="AC156" t="s">
        <v>391</v>
      </c>
      <c r="AD156" t="s">
        <v>390</v>
      </c>
      <c r="AE156">
        <v>50</v>
      </c>
      <c r="AF156">
        <v>5</v>
      </c>
      <c r="AH156" t="s">
        <v>371</v>
      </c>
      <c r="AJ156" t="s">
        <v>248</v>
      </c>
      <c r="AK156" t="s">
        <v>220</v>
      </c>
      <c r="AM156">
        <v>1231</v>
      </c>
      <c r="AN156">
        <v>2319</v>
      </c>
    </row>
    <row r="157" spans="15:40" x14ac:dyDescent="0.25">
      <c r="O157" t="s">
        <v>389</v>
      </c>
      <c r="AC157" t="s">
        <v>391</v>
      </c>
      <c r="AD157" t="s">
        <v>390</v>
      </c>
      <c r="AE157">
        <v>50</v>
      </c>
      <c r="AF157">
        <v>6</v>
      </c>
      <c r="AH157" t="s">
        <v>372</v>
      </c>
      <c r="AJ157" t="s">
        <v>238</v>
      </c>
      <c r="AK157" t="s">
        <v>218</v>
      </c>
      <c r="AM157">
        <v>1596</v>
      </c>
      <c r="AN157">
        <v>484</v>
      </c>
    </row>
    <row r="158" spans="15:40" x14ac:dyDescent="0.25">
      <c r="O158" t="s">
        <v>389</v>
      </c>
      <c r="AC158" t="s">
        <v>391</v>
      </c>
      <c r="AD158" t="s">
        <v>390</v>
      </c>
      <c r="AE158">
        <v>50</v>
      </c>
      <c r="AF158">
        <v>7</v>
      </c>
      <c r="AH158" t="s">
        <v>372</v>
      </c>
      <c r="AJ158" t="s">
        <v>238</v>
      </c>
      <c r="AK158" t="s">
        <v>218</v>
      </c>
      <c r="AM158">
        <v>1521</v>
      </c>
      <c r="AN158">
        <v>955</v>
      </c>
    </row>
    <row r="159" spans="15:40" x14ac:dyDescent="0.25">
      <c r="O159" t="s">
        <v>389</v>
      </c>
      <c r="AC159" t="s">
        <v>391</v>
      </c>
      <c r="AD159" t="s">
        <v>390</v>
      </c>
      <c r="AE159">
        <v>50</v>
      </c>
      <c r="AF159">
        <v>8</v>
      </c>
      <c r="AH159" t="s">
        <v>372</v>
      </c>
      <c r="AJ159" t="s">
        <v>238</v>
      </c>
      <c r="AK159" t="s">
        <v>218</v>
      </c>
      <c r="AM159">
        <v>1394</v>
      </c>
      <c r="AN159">
        <v>1285</v>
      </c>
    </row>
    <row r="160" spans="15:40" x14ac:dyDescent="0.25">
      <c r="O160" t="s">
        <v>389</v>
      </c>
      <c r="AC160" t="s">
        <v>391</v>
      </c>
      <c r="AD160" t="s">
        <v>390</v>
      </c>
      <c r="AE160">
        <v>50</v>
      </c>
      <c r="AF160">
        <v>9</v>
      </c>
      <c r="AH160" t="s">
        <v>371</v>
      </c>
      <c r="AJ160" t="s">
        <v>248</v>
      </c>
      <c r="AK160" t="s">
        <v>220</v>
      </c>
      <c r="AM160">
        <v>1382</v>
      </c>
      <c r="AN160">
        <v>1770</v>
      </c>
    </row>
    <row r="161" spans="15:40" x14ac:dyDescent="0.25">
      <c r="O161" t="s">
        <v>389</v>
      </c>
      <c r="AC161" t="s">
        <v>391</v>
      </c>
      <c r="AD161" t="s">
        <v>390</v>
      </c>
      <c r="AE161">
        <v>50</v>
      </c>
      <c r="AF161">
        <v>10</v>
      </c>
      <c r="AH161" t="s">
        <v>371</v>
      </c>
      <c r="AJ161" t="s">
        <v>248</v>
      </c>
      <c r="AK161" t="s">
        <v>220</v>
      </c>
      <c r="AM161">
        <v>1415</v>
      </c>
      <c r="AN161">
        <v>2308</v>
      </c>
    </row>
    <row r="162" spans="15:40" x14ac:dyDescent="0.25">
      <c r="O162" t="s">
        <v>389</v>
      </c>
      <c r="AC162" t="s">
        <v>391</v>
      </c>
      <c r="AD162" t="s">
        <v>390</v>
      </c>
      <c r="AE162">
        <v>50</v>
      </c>
      <c r="AF162">
        <v>11</v>
      </c>
      <c r="AH162" t="s">
        <v>372</v>
      </c>
      <c r="AJ162" t="s">
        <v>238</v>
      </c>
      <c r="AK162" t="s">
        <v>218</v>
      </c>
      <c r="AM162">
        <v>1720</v>
      </c>
      <c r="AN162">
        <v>526</v>
      </c>
    </row>
    <row r="163" spans="15:40" x14ac:dyDescent="0.25">
      <c r="O163" t="s">
        <v>389</v>
      </c>
      <c r="AC163" t="s">
        <v>391</v>
      </c>
      <c r="AD163" t="s">
        <v>390</v>
      </c>
      <c r="AE163">
        <v>50</v>
      </c>
      <c r="AF163">
        <v>12</v>
      </c>
      <c r="AH163" t="s">
        <v>372</v>
      </c>
      <c r="AJ163" t="s">
        <v>238</v>
      </c>
      <c r="AK163" t="s">
        <v>218</v>
      </c>
      <c r="AM163">
        <v>1636</v>
      </c>
      <c r="AN163">
        <v>1215</v>
      </c>
    </row>
    <row r="164" spans="15:40" x14ac:dyDescent="0.25">
      <c r="O164" t="s">
        <v>389</v>
      </c>
      <c r="AC164" t="s">
        <v>391</v>
      </c>
      <c r="AD164" t="s">
        <v>390</v>
      </c>
      <c r="AE164">
        <v>50</v>
      </c>
      <c r="AF164">
        <v>13</v>
      </c>
      <c r="AH164" t="s">
        <v>372</v>
      </c>
      <c r="AJ164" t="s">
        <v>238</v>
      </c>
      <c r="AK164" t="s">
        <v>218</v>
      </c>
      <c r="AM164">
        <v>1697</v>
      </c>
      <c r="AN164">
        <v>1385</v>
      </c>
    </row>
    <row r="165" spans="15:40" x14ac:dyDescent="0.25">
      <c r="O165" t="s">
        <v>389</v>
      </c>
      <c r="AC165" t="s">
        <v>391</v>
      </c>
      <c r="AD165" t="s">
        <v>390</v>
      </c>
      <c r="AE165">
        <v>50</v>
      </c>
      <c r="AF165">
        <v>14</v>
      </c>
      <c r="AH165" t="s">
        <v>374</v>
      </c>
      <c r="AJ165" t="s">
        <v>255</v>
      </c>
      <c r="AK165" t="s">
        <v>221</v>
      </c>
      <c r="AM165">
        <v>1727</v>
      </c>
      <c r="AN165">
        <v>1858</v>
      </c>
    </row>
    <row r="166" spans="15:40" x14ac:dyDescent="0.25">
      <c r="O166" t="s">
        <v>389</v>
      </c>
      <c r="AC166" t="s">
        <v>391</v>
      </c>
      <c r="AD166" t="s">
        <v>390</v>
      </c>
      <c r="AE166">
        <v>50</v>
      </c>
      <c r="AF166">
        <v>15</v>
      </c>
      <c r="AH166" t="s">
        <v>371</v>
      </c>
      <c r="AJ166" t="s">
        <v>248</v>
      </c>
      <c r="AK166" t="s">
        <v>220</v>
      </c>
      <c r="AM166">
        <v>1749</v>
      </c>
      <c r="AN166">
        <v>2147</v>
      </c>
    </row>
    <row r="167" spans="15:40" x14ac:dyDescent="0.25">
      <c r="O167" t="s">
        <v>389</v>
      </c>
      <c r="AC167" t="s">
        <v>391</v>
      </c>
      <c r="AD167" t="s">
        <v>390</v>
      </c>
      <c r="AE167">
        <v>50</v>
      </c>
      <c r="AF167">
        <v>16</v>
      </c>
      <c r="AH167" t="s">
        <v>372</v>
      </c>
      <c r="AJ167" t="s">
        <v>238</v>
      </c>
      <c r="AK167" t="s">
        <v>218</v>
      </c>
      <c r="AM167">
        <v>2008</v>
      </c>
      <c r="AN167">
        <v>475</v>
      </c>
    </row>
    <row r="168" spans="15:40" x14ac:dyDescent="0.25">
      <c r="O168" t="s">
        <v>389</v>
      </c>
      <c r="AC168" t="s">
        <v>391</v>
      </c>
      <c r="AD168" t="s">
        <v>390</v>
      </c>
      <c r="AE168">
        <v>50</v>
      </c>
      <c r="AF168">
        <v>17</v>
      </c>
      <c r="AH168" t="s">
        <v>373</v>
      </c>
      <c r="AJ168" t="s">
        <v>269</v>
      </c>
      <c r="AK168" t="s">
        <v>222</v>
      </c>
      <c r="AM168">
        <v>1963</v>
      </c>
      <c r="AN168">
        <v>1127</v>
      </c>
    </row>
    <row r="169" spans="15:40" x14ac:dyDescent="0.25">
      <c r="O169" t="s">
        <v>389</v>
      </c>
      <c r="AC169" t="s">
        <v>391</v>
      </c>
      <c r="AD169" t="s">
        <v>390</v>
      </c>
      <c r="AE169">
        <v>50</v>
      </c>
      <c r="AF169">
        <v>18</v>
      </c>
      <c r="AH169" t="s">
        <v>372</v>
      </c>
      <c r="AJ169" t="s">
        <v>238</v>
      </c>
      <c r="AK169" t="s">
        <v>218</v>
      </c>
      <c r="AM169">
        <v>2088</v>
      </c>
      <c r="AN169">
        <v>1361</v>
      </c>
    </row>
    <row r="170" spans="15:40" x14ac:dyDescent="0.25">
      <c r="O170" t="s">
        <v>389</v>
      </c>
      <c r="AC170" t="s">
        <v>391</v>
      </c>
      <c r="AD170" t="s">
        <v>390</v>
      </c>
      <c r="AE170">
        <v>50</v>
      </c>
      <c r="AF170">
        <v>19</v>
      </c>
      <c r="AH170" t="s">
        <v>374</v>
      </c>
      <c r="AJ170" t="s">
        <v>255</v>
      </c>
      <c r="AK170" t="s">
        <v>221</v>
      </c>
      <c r="AM170">
        <v>1935</v>
      </c>
      <c r="AN170">
        <v>1818</v>
      </c>
    </row>
    <row r="171" spans="15:40" x14ac:dyDescent="0.25">
      <c r="O171" t="s">
        <v>389</v>
      </c>
      <c r="AC171" t="s">
        <v>391</v>
      </c>
      <c r="AD171" t="s">
        <v>390</v>
      </c>
      <c r="AE171">
        <v>50</v>
      </c>
      <c r="AF171">
        <v>20</v>
      </c>
      <c r="AH171" t="s">
        <v>376</v>
      </c>
      <c r="AJ171" t="s">
        <v>244</v>
      </c>
      <c r="AK171" t="s">
        <v>220</v>
      </c>
      <c r="AM171">
        <v>1930</v>
      </c>
      <c r="AN171">
        <v>2100</v>
      </c>
    </row>
    <row r="172" spans="15:40" x14ac:dyDescent="0.25">
      <c r="O172" t="s">
        <v>389</v>
      </c>
      <c r="AC172" t="s">
        <v>391</v>
      </c>
      <c r="AD172" t="s">
        <v>390</v>
      </c>
      <c r="AE172">
        <v>50</v>
      </c>
      <c r="AF172">
        <v>21</v>
      </c>
      <c r="AH172" t="s">
        <v>372</v>
      </c>
      <c r="AJ172" t="s">
        <v>238</v>
      </c>
      <c r="AK172" t="s">
        <v>218</v>
      </c>
      <c r="AM172">
        <v>2178</v>
      </c>
      <c r="AN172">
        <v>826</v>
      </c>
    </row>
    <row r="173" spans="15:40" x14ac:dyDescent="0.25">
      <c r="O173" t="s">
        <v>389</v>
      </c>
      <c r="AC173" t="s">
        <v>391</v>
      </c>
      <c r="AD173" t="s">
        <v>390</v>
      </c>
      <c r="AE173">
        <v>50</v>
      </c>
      <c r="AF173">
        <v>22</v>
      </c>
      <c r="AH173" t="s">
        <v>372</v>
      </c>
      <c r="AJ173" t="s">
        <v>238</v>
      </c>
      <c r="AK173" t="s">
        <v>218</v>
      </c>
      <c r="AM173">
        <v>2258</v>
      </c>
      <c r="AN173">
        <v>929</v>
      </c>
    </row>
    <row r="174" spans="15:40" x14ac:dyDescent="0.25">
      <c r="O174" t="s">
        <v>389</v>
      </c>
      <c r="AC174" t="s">
        <v>391</v>
      </c>
      <c r="AD174" t="s">
        <v>390</v>
      </c>
      <c r="AE174">
        <v>50</v>
      </c>
      <c r="AF174">
        <v>23</v>
      </c>
      <c r="AH174" t="s">
        <v>372</v>
      </c>
      <c r="AJ174" t="s">
        <v>238</v>
      </c>
      <c r="AK174" t="s">
        <v>218</v>
      </c>
      <c r="AM174">
        <v>2180</v>
      </c>
      <c r="AN174">
        <v>1245</v>
      </c>
    </row>
    <row r="175" spans="15:40" x14ac:dyDescent="0.25">
      <c r="O175" t="s">
        <v>389</v>
      </c>
      <c r="AC175" t="s">
        <v>391</v>
      </c>
      <c r="AD175" t="s">
        <v>390</v>
      </c>
      <c r="AE175">
        <v>50</v>
      </c>
      <c r="AF175">
        <v>24</v>
      </c>
      <c r="AH175" t="s">
        <v>369</v>
      </c>
      <c r="AJ175" t="s">
        <v>240</v>
      </c>
      <c r="AK175" t="s">
        <v>219</v>
      </c>
      <c r="AM175">
        <v>2144</v>
      </c>
      <c r="AN175">
        <v>2027</v>
      </c>
    </row>
    <row r="176" spans="15:40" x14ac:dyDescent="0.25">
      <c r="O176" t="s">
        <v>389</v>
      </c>
      <c r="AC176" t="s">
        <v>391</v>
      </c>
      <c r="AD176" t="s">
        <v>390</v>
      </c>
      <c r="AE176">
        <v>50</v>
      </c>
      <c r="AF176">
        <v>25</v>
      </c>
      <c r="AH176" t="s">
        <v>374</v>
      </c>
      <c r="AJ176" t="s">
        <v>255</v>
      </c>
      <c r="AK176" t="s">
        <v>221</v>
      </c>
      <c r="AM176">
        <v>2205</v>
      </c>
      <c r="AN176">
        <v>2095</v>
      </c>
    </row>
    <row r="177" spans="15:40" x14ac:dyDescent="0.25">
      <c r="O177" t="s">
        <v>389</v>
      </c>
      <c r="AC177" t="s">
        <v>391</v>
      </c>
      <c r="AD177" t="s">
        <v>390</v>
      </c>
      <c r="AE177">
        <v>50</v>
      </c>
      <c r="AF177">
        <v>26</v>
      </c>
      <c r="AH177" t="s">
        <v>372</v>
      </c>
      <c r="AJ177" t="s">
        <v>238</v>
      </c>
      <c r="AK177" t="s">
        <v>218</v>
      </c>
      <c r="AM177">
        <v>2492</v>
      </c>
      <c r="AN177">
        <v>546</v>
      </c>
    </row>
    <row r="178" spans="15:40" x14ac:dyDescent="0.25">
      <c r="O178" t="s">
        <v>389</v>
      </c>
      <c r="AC178" t="s">
        <v>391</v>
      </c>
      <c r="AD178" t="s">
        <v>390</v>
      </c>
      <c r="AE178">
        <v>50</v>
      </c>
      <c r="AF178">
        <v>27</v>
      </c>
      <c r="AH178" t="s">
        <v>372</v>
      </c>
      <c r="AJ178" t="s">
        <v>238</v>
      </c>
      <c r="AK178" t="s">
        <v>218</v>
      </c>
      <c r="AM178">
        <v>2509</v>
      </c>
      <c r="AN178">
        <v>1234</v>
      </c>
    </row>
    <row r="179" spans="15:40" x14ac:dyDescent="0.25">
      <c r="O179" t="s">
        <v>389</v>
      </c>
      <c r="AC179" t="s">
        <v>391</v>
      </c>
      <c r="AD179" t="s">
        <v>390</v>
      </c>
      <c r="AE179">
        <v>50</v>
      </c>
      <c r="AF179">
        <v>28</v>
      </c>
      <c r="AH179" t="s">
        <v>372</v>
      </c>
      <c r="AJ179" t="s">
        <v>238</v>
      </c>
      <c r="AK179" t="s">
        <v>218</v>
      </c>
      <c r="AM179">
        <v>2603</v>
      </c>
      <c r="AN179">
        <v>1381</v>
      </c>
    </row>
    <row r="180" spans="15:40" x14ac:dyDescent="0.25">
      <c r="O180" t="s">
        <v>389</v>
      </c>
      <c r="AC180" t="s">
        <v>391</v>
      </c>
      <c r="AD180" t="s">
        <v>390</v>
      </c>
      <c r="AE180">
        <v>50</v>
      </c>
      <c r="AF180">
        <v>29</v>
      </c>
      <c r="AH180" t="s">
        <v>372</v>
      </c>
      <c r="AJ180" t="s">
        <v>238</v>
      </c>
      <c r="AK180" t="s">
        <v>218</v>
      </c>
      <c r="AM180">
        <v>2451</v>
      </c>
      <c r="AN180">
        <v>1751</v>
      </c>
    </row>
    <row r="181" spans="15:40" x14ac:dyDescent="0.25">
      <c r="O181" t="s">
        <v>389</v>
      </c>
      <c r="AC181" t="s">
        <v>391</v>
      </c>
      <c r="AD181" t="s">
        <v>390</v>
      </c>
      <c r="AE181">
        <v>50</v>
      </c>
      <c r="AF181">
        <v>30</v>
      </c>
      <c r="AH181" t="s">
        <v>372</v>
      </c>
      <c r="AJ181" t="s">
        <v>238</v>
      </c>
      <c r="AK181" t="s">
        <v>218</v>
      </c>
      <c r="AM181">
        <v>2495</v>
      </c>
      <c r="AN181">
        <v>2427</v>
      </c>
    </row>
    <row r="182" spans="15:40" x14ac:dyDescent="0.25">
      <c r="O182" t="s">
        <v>389</v>
      </c>
      <c r="AC182" t="s">
        <v>391</v>
      </c>
      <c r="AD182" t="s">
        <v>390</v>
      </c>
      <c r="AE182">
        <v>50</v>
      </c>
      <c r="AF182">
        <v>31</v>
      </c>
      <c r="AH182" t="s">
        <v>372</v>
      </c>
      <c r="AJ182" t="s">
        <v>238</v>
      </c>
      <c r="AK182" t="s">
        <v>218</v>
      </c>
      <c r="AM182">
        <v>2823</v>
      </c>
      <c r="AN182">
        <v>509</v>
      </c>
    </row>
    <row r="183" spans="15:40" x14ac:dyDescent="0.25">
      <c r="O183" t="s">
        <v>389</v>
      </c>
      <c r="AC183" t="s">
        <v>391</v>
      </c>
      <c r="AD183" t="s">
        <v>390</v>
      </c>
      <c r="AE183">
        <v>50</v>
      </c>
      <c r="AF183">
        <v>32</v>
      </c>
      <c r="AH183" t="s">
        <v>373</v>
      </c>
      <c r="AJ183" t="s">
        <v>269</v>
      </c>
      <c r="AK183" t="s">
        <v>222</v>
      </c>
      <c r="AM183">
        <v>2746</v>
      </c>
      <c r="AN183">
        <v>852</v>
      </c>
    </row>
    <row r="184" spans="15:40" x14ac:dyDescent="0.25">
      <c r="O184" t="s">
        <v>389</v>
      </c>
      <c r="AC184" t="s">
        <v>391</v>
      </c>
      <c r="AD184" t="s">
        <v>390</v>
      </c>
      <c r="AE184">
        <v>50</v>
      </c>
      <c r="AF184">
        <v>33</v>
      </c>
      <c r="AH184" t="s">
        <v>372</v>
      </c>
      <c r="AJ184" t="s">
        <v>238</v>
      </c>
      <c r="AK184" t="s">
        <v>218</v>
      </c>
      <c r="AM184">
        <v>2767</v>
      </c>
      <c r="AN184">
        <v>1288</v>
      </c>
    </row>
    <row r="185" spans="15:40" x14ac:dyDescent="0.25">
      <c r="O185" t="s">
        <v>389</v>
      </c>
      <c r="AC185" t="s">
        <v>391</v>
      </c>
      <c r="AD185" t="s">
        <v>390</v>
      </c>
      <c r="AE185">
        <v>50</v>
      </c>
      <c r="AF185">
        <v>34</v>
      </c>
      <c r="AH185" t="s">
        <v>373</v>
      </c>
      <c r="AJ185" t="s">
        <v>269</v>
      </c>
      <c r="AK185" t="s">
        <v>222</v>
      </c>
      <c r="AM185">
        <v>2747</v>
      </c>
      <c r="AN185">
        <v>1885</v>
      </c>
    </row>
    <row r="186" spans="15:40" x14ac:dyDescent="0.25">
      <c r="O186" t="s">
        <v>389</v>
      </c>
      <c r="AC186" t="s">
        <v>391</v>
      </c>
      <c r="AD186" t="s">
        <v>390</v>
      </c>
      <c r="AE186">
        <v>50</v>
      </c>
      <c r="AF186">
        <v>35</v>
      </c>
      <c r="AH186" t="s">
        <v>370</v>
      </c>
      <c r="AJ186" t="s">
        <v>246</v>
      </c>
      <c r="AK186" t="s">
        <v>220</v>
      </c>
      <c r="AM186">
        <v>2650</v>
      </c>
      <c r="AN186">
        <v>2294</v>
      </c>
    </row>
    <row r="187" spans="15:40" x14ac:dyDescent="0.25">
      <c r="O187" t="s">
        <v>389</v>
      </c>
      <c r="AC187" t="s">
        <v>391</v>
      </c>
      <c r="AD187" t="s">
        <v>390</v>
      </c>
      <c r="AE187">
        <v>50</v>
      </c>
      <c r="AF187">
        <v>36</v>
      </c>
      <c r="AH187" t="s">
        <v>372</v>
      </c>
      <c r="AJ187" t="s">
        <v>238</v>
      </c>
      <c r="AK187" t="s">
        <v>218</v>
      </c>
      <c r="AM187">
        <v>3110</v>
      </c>
      <c r="AN187">
        <v>583</v>
      </c>
    </row>
    <row r="188" spans="15:40" x14ac:dyDescent="0.25">
      <c r="O188" t="s">
        <v>389</v>
      </c>
      <c r="AC188" t="s">
        <v>391</v>
      </c>
      <c r="AD188" t="s">
        <v>390</v>
      </c>
      <c r="AE188">
        <v>50</v>
      </c>
      <c r="AF188">
        <v>37</v>
      </c>
      <c r="AH188" t="s">
        <v>372</v>
      </c>
      <c r="AJ188" t="s">
        <v>238</v>
      </c>
      <c r="AK188" t="s">
        <v>218</v>
      </c>
      <c r="AM188">
        <v>3010</v>
      </c>
      <c r="AN188">
        <v>1027</v>
      </c>
    </row>
    <row r="189" spans="15:40" x14ac:dyDescent="0.25">
      <c r="O189" t="s">
        <v>389</v>
      </c>
      <c r="AC189" t="s">
        <v>391</v>
      </c>
      <c r="AD189" t="s">
        <v>390</v>
      </c>
      <c r="AE189">
        <v>50</v>
      </c>
      <c r="AF189">
        <v>38</v>
      </c>
      <c r="AH189" t="s">
        <v>372</v>
      </c>
      <c r="AJ189" t="s">
        <v>238</v>
      </c>
      <c r="AK189" t="s">
        <v>218</v>
      </c>
      <c r="AM189">
        <v>2971</v>
      </c>
      <c r="AN189">
        <v>1641</v>
      </c>
    </row>
    <row r="190" spans="15:40" x14ac:dyDescent="0.25">
      <c r="O190" t="s">
        <v>389</v>
      </c>
      <c r="AC190" t="s">
        <v>391</v>
      </c>
      <c r="AD190" t="s">
        <v>390</v>
      </c>
      <c r="AE190">
        <v>50</v>
      </c>
      <c r="AF190">
        <v>39</v>
      </c>
      <c r="AH190" t="s">
        <v>385</v>
      </c>
      <c r="AJ190" t="s">
        <v>235</v>
      </c>
      <c r="AK190" t="s">
        <v>218</v>
      </c>
      <c r="AM190">
        <v>2978</v>
      </c>
      <c r="AN190">
        <v>2024</v>
      </c>
    </row>
    <row r="191" spans="15:40" x14ac:dyDescent="0.25">
      <c r="O191" t="s">
        <v>389</v>
      </c>
      <c r="AC191" t="s">
        <v>391</v>
      </c>
      <c r="AD191" t="s">
        <v>390</v>
      </c>
      <c r="AE191">
        <v>50</v>
      </c>
      <c r="AF191">
        <v>40</v>
      </c>
      <c r="AH191" t="s">
        <v>373</v>
      </c>
      <c r="AJ191" t="s">
        <v>269</v>
      </c>
      <c r="AK191" t="s">
        <v>222</v>
      </c>
      <c r="AM191">
        <v>2909</v>
      </c>
      <c r="AN191">
        <v>2071</v>
      </c>
    </row>
    <row r="192" spans="15:40" x14ac:dyDescent="0.25">
      <c r="O192" t="s">
        <v>389</v>
      </c>
      <c r="AC192" t="s">
        <v>391</v>
      </c>
      <c r="AD192" t="s">
        <v>390</v>
      </c>
      <c r="AE192">
        <v>50</v>
      </c>
      <c r="AF192">
        <v>41</v>
      </c>
      <c r="AH192" t="s">
        <v>372</v>
      </c>
      <c r="AJ192" t="s">
        <v>238</v>
      </c>
      <c r="AK192" t="s">
        <v>218</v>
      </c>
      <c r="AM192">
        <v>3238</v>
      </c>
      <c r="AN192">
        <v>707</v>
      </c>
    </row>
    <row r="193" spans="15:40" x14ac:dyDescent="0.25">
      <c r="O193" t="s">
        <v>389</v>
      </c>
      <c r="AC193" t="s">
        <v>391</v>
      </c>
      <c r="AD193" t="s">
        <v>390</v>
      </c>
      <c r="AE193">
        <v>50</v>
      </c>
      <c r="AF193">
        <v>42</v>
      </c>
      <c r="AH193" t="s">
        <v>372</v>
      </c>
      <c r="AJ193" t="s">
        <v>238</v>
      </c>
      <c r="AK193" t="s">
        <v>218</v>
      </c>
      <c r="AM193">
        <v>3138</v>
      </c>
      <c r="AN193">
        <v>946</v>
      </c>
    </row>
    <row r="194" spans="15:40" x14ac:dyDescent="0.25">
      <c r="O194" t="s">
        <v>389</v>
      </c>
      <c r="AC194" t="s">
        <v>391</v>
      </c>
      <c r="AD194" t="s">
        <v>390</v>
      </c>
      <c r="AE194">
        <v>50</v>
      </c>
      <c r="AF194">
        <v>43</v>
      </c>
      <c r="AH194" t="s">
        <v>373</v>
      </c>
      <c r="AJ194" t="s">
        <v>269</v>
      </c>
      <c r="AK194" t="s">
        <v>222</v>
      </c>
      <c r="AM194">
        <v>3342</v>
      </c>
      <c r="AN194">
        <v>1365</v>
      </c>
    </row>
    <row r="195" spans="15:40" x14ac:dyDescent="0.25">
      <c r="O195" t="s">
        <v>389</v>
      </c>
      <c r="AC195" t="s">
        <v>391</v>
      </c>
      <c r="AD195" t="s">
        <v>390</v>
      </c>
      <c r="AE195">
        <v>50</v>
      </c>
      <c r="AF195">
        <v>44</v>
      </c>
      <c r="AH195" t="s">
        <v>372</v>
      </c>
      <c r="AJ195" t="s">
        <v>238</v>
      </c>
      <c r="AK195" t="s">
        <v>218</v>
      </c>
      <c r="AM195">
        <v>3263</v>
      </c>
      <c r="AN195">
        <v>1683</v>
      </c>
    </row>
    <row r="196" spans="15:40" x14ac:dyDescent="0.25">
      <c r="O196" t="s">
        <v>389</v>
      </c>
      <c r="AC196" t="s">
        <v>391</v>
      </c>
      <c r="AD196" t="s">
        <v>390</v>
      </c>
      <c r="AE196">
        <v>50</v>
      </c>
      <c r="AF196">
        <v>45</v>
      </c>
      <c r="AH196" t="s">
        <v>372</v>
      </c>
      <c r="AJ196" t="s">
        <v>238</v>
      </c>
      <c r="AK196" t="s">
        <v>218</v>
      </c>
      <c r="AM196">
        <v>3161</v>
      </c>
      <c r="AN196">
        <v>2364</v>
      </c>
    </row>
    <row r="197" spans="15:40" x14ac:dyDescent="0.25">
      <c r="O197" t="s">
        <v>389</v>
      </c>
      <c r="AC197" t="s">
        <v>391</v>
      </c>
      <c r="AD197" t="s">
        <v>390</v>
      </c>
      <c r="AE197">
        <v>50</v>
      </c>
      <c r="AF197">
        <v>46</v>
      </c>
      <c r="AH197" t="s">
        <v>372</v>
      </c>
      <c r="AJ197" t="s">
        <v>238</v>
      </c>
      <c r="AK197" t="s">
        <v>218</v>
      </c>
      <c r="AM197">
        <v>3391</v>
      </c>
      <c r="AN197">
        <v>533</v>
      </c>
    </row>
    <row r="198" spans="15:40" x14ac:dyDescent="0.25">
      <c r="O198" t="s">
        <v>389</v>
      </c>
      <c r="AC198" t="s">
        <v>391</v>
      </c>
      <c r="AD198" t="s">
        <v>390</v>
      </c>
      <c r="AE198">
        <v>50</v>
      </c>
      <c r="AF198">
        <v>47</v>
      </c>
      <c r="AH198" t="s">
        <v>370</v>
      </c>
      <c r="AJ198" t="s">
        <v>246</v>
      </c>
      <c r="AK198" t="s">
        <v>220</v>
      </c>
      <c r="AM198">
        <v>3424</v>
      </c>
      <c r="AN198">
        <v>947</v>
      </c>
    </row>
    <row r="199" spans="15:40" x14ac:dyDescent="0.25">
      <c r="O199" t="s">
        <v>389</v>
      </c>
      <c r="AC199" t="s">
        <v>391</v>
      </c>
      <c r="AD199" t="s">
        <v>390</v>
      </c>
      <c r="AE199">
        <v>50</v>
      </c>
      <c r="AF199">
        <v>48</v>
      </c>
      <c r="AH199" t="s">
        <v>375</v>
      </c>
      <c r="AJ199" t="s">
        <v>265</v>
      </c>
      <c r="AK199" t="s">
        <v>222</v>
      </c>
      <c r="AM199">
        <v>3589</v>
      </c>
      <c r="AN199">
        <v>1413</v>
      </c>
    </row>
    <row r="200" spans="15:40" x14ac:dyDescent="0.25">
      <c r="O200" t="s">
        <v>389</v>
      </c>
      <c r="AC200" t="s">
        <v>391</v>
      </c>
      <c r="AD200" t="s">
        <v>390</v>
      </c>
      <c r="AE200">
        <v>50</v>
      </c>
      <c r="AF200">
        <v>49</v>
      </c>
      <c r="AH200" t="s">
        <v>370</v>
      </c>
      <c r="AJ200" t="s">
        <v>246</v>
      </c>
      <c r="AK200" t="s">
        <v>220</v>
      </c>
      <c r="AM200">
        <v>3506</v>
      </c>
      <c r="AN200">
        <v>1681</v>
      </c>
    </row>
    <row r="201" spans="15:40" x14ac:dyDescent="0.25">
      <c r="O201" t="s">
        <v>389</v>
      </c>
      <c r="AC201" t="s">
        <v>391</v>
      </c>
      <c r="AD201" t="s">
        <v>390</v>
      </c>
      <c r="AE201">
        <v>50</v>
      </c>
      <c r="AF201">
        <v>50</v>
      </c>
      <c r="AH201" t="s">
        <v>372</v>
      </c>
      <c r="AJ201" t="s">
        <v>238</v>
      </c>
      <c r="AK201" t="s">
        <v>218</v>
      </c>
      <c r="AM201">
        <v>3614</v>
      </c>
      <c r="AN201">
        <v>2387</v>
      </c>
    </row>
    <row r="202" spans="15:40" x14ac:dyDescent="0.25">
      <c r="O202" t="s">
        <v>392</v>
      </c>
      <c r="AC202" t="s">
        <v>394</v>
      </c>
      <c r="AD202" t="s">
        <v>393</v>
      </c>
      <c r="AE202">
        <v>50</v>
      </c>
      <c r="AF202">
        <v>1</v>
      </c>
      <c r="AH202" t="s">
        <v>372</v>
      </c>
      <c r="AJ202" t="s">
        <v>238</v>
      </c>
      <c r="AK202" t="s">
        <v>218</v>
      </c>
      <c r="AM202">
        <v>541</v>
      </c>
      <c r="AN202">
        <v>1096</v>
      </c>
    </row>
    <row r="203" spans="15:40" x14ac:dyDescent="0.25">
      <c r="O203" t="s">
        <v>392</v>
      </c>
      <c r="AC203" t="s">
        <v>394</v>
      </c>
      <c r="AD203" t="s">
        <v>393</v>
      </c>
      <c r="AE203">
        <v>50</v>
      </c>
      <c r="AF203">
        <v>2</v>
      </c>
      <c r="AH203" t="s">
        <v>375</v>
      </c>
      <c r="AJ203" t="s">
        <v>265</v>
      </c>
      <c r="AK203" t="s">
        <v>222</v>
      </c>
      <c r="AM203">
        <v>267</v>
      </c>
      <c r="AN203">
        <v>1420</v>
      </c>
    </row>
    <row r="204" spans="15:40" x14ac:dyDescent="0.25">
      <c r="O204" t="s">
        <v>392</v>
      </c>
      <c r="AC204" t="s">
        <v>394</v>
      </c>
      <c r="AD204" t="s">
        <v>393</v>
      </c>
      <c r="AE204">
        <v>50</v>
      </c>
      <c r="AF204">
        <v>3</v>
      </c>
      <c r="AH204" t="s">
        <v>372</v>
      </c>
      <c r="AJ204" t="s">
        <v>238</v>
      </c>
      <c r="AK204" t="s">
        <v>218</v>
      </c>
      <c r="AM204">
        <v>353</v>
      </c>
      <c r="AN204">
        <v>1501</v>
      </c>
    </row>
    <row r="205" spans="15:40" x14ac:dyDescent="0.25">
      <c r="O205" t="s">
        <v>392</v>
      </c>
      <c r="AC205" t="s">
        <v>394</v>
      </c>
      <c r="AD205" t="s">
        <v>393</v>
      </c>
      <c r="AE205">
        <v>50</v>
      </c>
      <c r="AF205">
        <v>4</v>
      </c>
      <c r="AH205" t="s">
        <v>372</v>
      </c>
      <c r="AJ205" t="s">
        <v>238</v>
      </c>
      <c r="AK205" t="s">
        <v>218</v>
      </c>
      <c r="AM205">
        <v>490</v>
      </c>
      <c r="AN205">
        <v>1896</v>
      </c>
    </row>
    <row r="206" spans="15:40" x14ac:dyDescent="0.25">
      <c r="O206" t="s">
        <v>392</v>
      </c>
      <c r="AC206" t="s">
        <v>394</v>
      </c>
      <c r="AD206" t="s">
        <v>393</v>
      </c>
      <c r="AE206">
        <v>50</v>
      </c>
      <c r="AF206">
        <v>5</v>
      </c>
      <c r="AH206" t="s">
        <v>375</v>
      </c>
      <c r="AJ206" t="s">
        <v>265</v>
      </c>
      <c r="AK206" t="s">
        <v>222</v>
      </c>
      <c r="AM206">
        <v>474</v>
      </c>
      <c r="AN206">
        <v>2305</v>
      </c>
    </row>
    <row r="207" spans="15:40" x14ac:dyDescent="0.25">
      <c r="O207" t="s">
        <v>392</v>
      </c>
      <c r="AC207" t="s">
        <v>394</v>
      </c>
      <c r="AD207" t="s">
        <v>393</v>
      </c>
      <c r="AE207">
        <v>50</v>
      </c>
      <c r="AF207">
        <v>6</v>
      </c>
      <c r="AH207" t="s">
        <v>372</v>
      </c>
      <c r="AJ207" t="s">
        <v>238</v>
      </c>
      <c r="AK207" t="s">
        <v>218</v>
      </c>
      <c r="AM207">
        <v>762</v>
      </c>
      <c r="AN207">
        <v>1052</v>
      </c>
    </row>
    <row r="208" spans="15:40" x14ac:dyDescent="0.25">
      <c r="O208" t="s">
        <v>392</v>
      </c>
      <c r="AC208" t="s">
        <v>394</v>
      </c>
      <c r="AD208" t="s">
        <v>393</v>
      </c>
      <c r="AE208">
        <v>50</v>
      </c>
      <c r="AF208">
        <v>7</v>
      </c>
      <c r="AH208" t="s">
        <v>370</v>
      </c>
      <c r="AJ208" t="s">
        <v>246</v>
      </c>
      <c r="AK208" t="s">
        <v>220</v>
      </c>
      <c r="AM208">
        <v>809</v>
      </c>
      <c r="AN208">
        <v>1389</v>
      </c>
    </row>
    <row r="209" spans="15:40" x14ac:dyDescent="0.25">
      <c r="O209" t="s">
        <v>392</v>
      </c>
      <c r="AC209" t="s">
        <v>394</v>
      </c>
      <c r="AD209" t="s">
        <v>393</v>
      </c>
      <c r="AE209">
        <v>50</v>
      </c>
      <c r="AF209">
        <v>8</v>
      </c>
      <c r="AH209" t="s">
        <v>375</v>
      </c>
      <c r="AJ209" t="s">
        <v>265</v>
      </c>
      <c r="AK209" t="s">
        <v>222</v>
      </c>
      <c r="AM209">
        <v>651</v>
      </c>
      <c r="AN209">
        <v>1717</v>
      </c>
    </row>
    <row r="210" spans="15:40" x14ac:dyDescent="0.25">
      <c r="O210" t="s">
        <v>392</v>
      </c>
      <c r="AC210" t="s">
        <v>394</v>
      </c>
      <c r="AD210" t="s">
        <v>393</v>
      </c>
      <c r="AE210">
        <v>50</v>
      </c>
      <c r="AF210">
        <v>9</v>
      </c>
      <c r="AH210" t="s">
        <v>375</v>
      </c>
      <c r="AJ210" t="s">
        <v>265</v>
      </c>
      <c r="AK210" t="s">
        <v>222</v>
      </c>
      <c r="AM210">
        <v>677</v>
      </c>
      <c r="AN210">
        <v>2032</v>
      </c>
    </row>
    <row r="211" spans="15:40" x14ac:dyDescent="0.25">
      <c r="O211" t="s">
        <v>392</v>
      </c>
      <c r="AC211" t="s">
        <v>394</v>
      </c>
      <c r="AD211" t="s">
        <v>393</v>
      </c>
      <c r="AE211">
        <v>50</v>
      </c>
      <c r="AF211">
        <v>10</v>
      </c>
      <c r="AH211" t="s">
        <v>372</v>
      </c>
      <c r="AJ211" t="s">
        <v>238</v>
      </c>
      <c r="AK211" t="s">
        <v>218</v>
      </c>
      <c r="AM211">
        <v>641</v>
      </c>
      <c r="AN211">
        <v>2526</v>
      </c>
    </row>
    <row r="212" spans="15:40" x14ac:dyDescent="0.25">
      <c r="O212" t="s">
        <v>392</v>
      </c>
      <c r="AC212" t="s">
        <v>394</v>
      </c>
      <c r="AD212" t="s">
        <v>393</v>
      </c>
      <c r="AE212">
        <v>50</v>
      </c>
      <c r="AF212">
        <v>11</v>
      </c>
      <c r="AH212" t="s">
        <v>372</v>
      </c>
      <c r="AJ212" t="s">
        <v>238</v>
      </c>
      <c r="AK212" t="s">
        <v>218</v>
      </c>
      <c r="AM212">
        <v>892</v>
      </c>
      <c r="AN212">
        <v>910</v>
      </c>
    </row>
    <row r="213" spans="15:40" x14ac:dyDescent="0.25">
      <c r="O213" t="s">
        <v>392</v>
      </c>
      <c r="AC213" t="s">
        <v>394</v>
      </c>
      <c r="AD213" t="s">
        <v>393</v>
      </c>
      <c r="AE213">
        <v>50</v>
      </c>
      <c r="AF213">
        <v>12</v>
      </c>
      <c r="AH213" t="s">
        <v>375</v>
      </c>
      <c r="AJ213" t="s">
        <v>265</v>
      </c>
      <c r="AK213" t="s">
        <v>222</v>
      </c>
      <c r="AM213">
        <v>1107</v>
      </c>
      <c r="AN213">
        <v>1373</v>
      </c>
    </row>
    <row r="214" spans="15:40" x14ac:dyDescent="0.25">
      <c r="O214" t="s">
        <v>392</v>
      </c>
      <c r="AC214" t="s">
        <v>394</v>
      </c>
      <c r="AD214" t="s">
        <v>393</v>
      </c>
      <c r="AE214">
        <v>50</v>
      </c>
      <c r="AF214">
        <v>13</v>
      </c>
      <c r="AH214" t="s">
        <v>370</v>
      </c>
      <c r="AJ214" t="s">
        <v>246</v>
      </c>
      <c r="AK214" t="s">
        <v>220</v>
      </c>
      <c r="AM214">
        <v>861</v>
      </c>
      <c r="AN214">
        <v>1604</v>
      </c>
    </row>
    <row r="215" spans="15:40" x14ac:dyDescent="0.25">
      <c r="O215" t="s">
        <v>392</v>
      </c>
      <c r="AC215" t="s">
        <v>394</v>
      </c>
      <c r="AD215" t="s">
        <v>393</v>
      </c>
      <c r="AE215">
        <v>50</v>
      </c>
      <c r="AF215">
        <v>14</v>
      </c>
      <c r="AH215" t="s">
        <v>386</v>
      </c>
      <c r="AJ215" t="s">
        <v>273</v>
      </c>
      <c r="AK215" t="s">
        <v>224</v>
      </c>
      <c r="AM215">
        <v>846</v>
      </c>
      <c r="AN215">
        <v>1982</v>
      </c>
    </row>
    <row r="216" spans="15:40" x14ac:dyDescent="0.25">
      <c r="O216" t="s">
        <v>392</v>
      </c>
      <c r="AC216" t="s">
        <v>394</v>
      </c>
      <c r="AD216" t="s">
        <v>393</v>
      </c>
      <c r="AE216">
        <v>50</v>
      </c>
      <c r="AF216">
        <v>15</v>
      </c>
      <c r="AH216" t="s">
        <v>372</v>
      </c>
      <c r="AJ216" t="s">
        <v>238</v>
      </c>
      <c r="AK216" t="s">
        <v>218</v>
      </c>
      <c r="AM216">
        <v>891</v>
      </c>
      <c r="AN216">
        <v>2513</v>
      </c>
    </row>
    <row r="217" spans="15:40" x14ac:dyDescent="0.25">
      <c r="O217" t="s">
        <v>392</v>
      </c>
      <c r="AC217" t="s">
        <v>394</v>
      </c>
      <c r="AD217" t="s">
        <v>393</v>
      </c>
      <c r="AE217">
        <v>50</v>
      </c>
      <c r="AF217">
        <v>16</v>
      </c>
      <c r="AH217" t="s">
        <v>372</v>
      </c>
      <c r="AJ217" t="s">
        <v>238</v>
      </c>
      <c r="AK217" t="s">
        <v>218</v>
      </c>
      <c r="AM217">
        <v>1370</v>
      </c>
      <c r="AN217">
        <v>1117</v>
      </c>
    </row>
    <row r="218" spans="15:40" x14ac:dyDescent="0.25">
      <c r="O218" t="s">
        <v>392</v>
      </c>
      <c r="AC218" t="s">
        <v>394</v>
      </c>
      <c r="AD218" t="s">
        <v>393</v>
      </c>
      <c r="AE218">
        <v>50</v>
      </c>
      <c r="AF218">
        <v>17</v>
      </c>
      <c r="AH218" t="s">
        <v>384</v>
      </c>
      <c r="AJ218" t="s">
        <v>231</v>
      </c>
      <c r="AK218" t="s">
        <v>218</v>
      </c>
      <c r="AM218">
        <v>1144</v>
      </c>
      <c r="AN218">
        <v>1443</v>
      </c>
    </row>
    <row r="219" spans="15:40" x14ac:dyDescent="0.25">
      <c r="O219" t="s">
        <v>392</v>
      </c>
      <c r="AC219" t="s">
        <v>394</v>
      </c>
      <c r="AD219" t="s">
        <v>393</v>
      </c>
      <c r="AE219">
        <v>50</v>
      </c>
      <c r="AF219">
        <v>18</v>
      </c>
      <c r="AH219" t="s">
        <v>374</v>
      </c>
      <c r="AJ219" t="s">
        <v>255</v>
      </c>
      <c r="AK219" t="s">
        <v>221</v>
      </c>
      <c r="AM219">
        <v>1235</v>
      </c>
      <c r="AN219">
        <v>1725</v>
      </c>
    </row>
    <row r="220" spans="15:40" x14ac:dyDescent="0.25">
      <c r="O220" t="s">
        <v>392</v>
      </c>
      <c r="AC220" t="s">
        <v>394</v>
      </c>
      <c r="AD220" t="s">
        <v>393</v>
      </c>
      <c r="AE220">
        <v>50</v>
      </c>
      <c r="AF220">
        <v>19</v>
      </c>
      <c r="AH220" t="s">
        <v>375</v>
      </c>
      <c r="AJ220" t="s">
        <v>265</v>
      </c>
      <c r="AK220" t="s">
        <v>222</v>
      </c>
      <c r="AM220">
        <v>1277</v>
      </c>
      <c r="AN220">
        <v>1968</v>
      </c>
    </row>
    <row r="221" spans="15:40" x14ac:dyDescent="0.25">
      <c r="O221" t="s">
        <v>392</v>
      </c>
      <c r="AC221" t="s">
        <v>394</v>
      </c>
      <c r="AD221" t="s">
        <v>393</v>
      </c>
      <c r="AE221">
        <v>50</v>
      </c>
      <c r="AF221">
        <v>20</v>
      </c>
      <c r="AH221" t="s">
        <v>375</v>
      </c>
      <c r="AJ221" t="s">
        <v>265</v>
      </c>
      <c r="AK221" t="s">
        <v>222</v>
      </c>
      <c r="AM221">
        <v>1265</v>
      </c>
      <c r="AN221">
        <v>2318</v>
      </c>
    </row>
    <row r="222" spans="15:40" x14ac:dyDescent="0.25">
      <c r="O222" t="s">
        <v>392</v>
      </c>
      <c r="AC222" t="s">
        <v>394</v>
      </c>
      <c r="AD222" t="s">
        <v>393</v>
      </c>
      <c r="AE222">
        <v>50</v>
      </c>
      <c r="AF222">
        <v>21</v>
      </c>
      <c r="AH222" t="s">
        <v>372</v>
      </c>
      <c r="AJ222" t="s">
        <v>238</v>
      </c>
      <c r="AK222" t="s">
        <v>218</v>
      </c>
      <c r="AM222">
        <v>1461</v>
      </c>
      <c r="AN222">
        <v>908</v>
      </c>
    </row>
    <row r="223" spans="15:40" x14ac:dyDescent="0.25">
      <c r="O223" t="s">
        <v>392</v>
      </c>
      <c r="AC223" t="s">
        <v>394</v>
      </c>
      <c r="AD223" t="s">
        <v>393</v>
      </c>
      <c r="AE223">
        <v>50</v>
      </c>
      <c r="AF223">
        <v>22</v>
      </c>
      <c r="AH223" t="s">
        <v>372</v>
      </c>
      <c r="AJ223" t="s">
        <v>238</v>
      </c>
      <c r="AK223" t="s">
        <v>218</v>
      </c>
      <c r="AM223">
        <v>1664</v>
      </c>
      <c r="AN223">
        <v>1297</v>
      </c>
    </row>
    <row r="224" spans="15:40" x14ac:dyDescent="0.25">
      <c r="O224" t="s">
        <v>392</v>
      </c>
      <c r="AC224" t="s">
        <v>394</v>
      </c>
      <c r="AD224" t="s">
        <v>393</v>
      </c>
      <c r="AE224">
        <v>50</v>
      </c>
      <c r="AF224">
        <v>23</v>
      </c>
      <c r="AH224" t="s">
        <v>374</v>
      </c>
      <c r="AJ224" t="s">
        <v>255</v>
      </c>
      <c r="AK224" t="s">
        <v>221</v>
      </c>
      <c r="AM224">
        <v>1489</v>
      </c>
      <c r="AN224">
        <v>1497</v>
      </c>
    </row>
    <row r="225" spans="15:40" x14ac:dyDescent="0.25">
      <c r="O225" t="s">
        <v>392</v>
      </c>
      <c r="AC225" t="s">
        <v>394</v>
      </c>
      <c r="AD225" t="s">
        <v>393</v>
      </c>
      <c r="AE225">
        <v>50</v>
      </c>
      <c r="AF225">
        <v>24</v>
      </c>
      <c r="AH225" t="s">
        <v>372</v>
      </c>
      <c r="AJ225" t="s">
        <v>238</v>
      </c>
      <c r="AK225" t="s">
        <v>218</v>
      </c>
      <c r="AM225">
        <v>1634</v>
      </c>
      <c r="AN225">
        <v>1909</v>
      </c>
    </row>
    <row r="226" spans="15:40" x14ac:dyDescent="0.25">
      <c r="O226" t="s">
        <v>392</v>
      </c>
      <c r="AC226" t="s">
        <v>394</v>
      </c>
      <c r="AD226" t="s">
        <v>393</v>
      </c>
      <c r="AE226">
        <v>50</v>
      </c>
      <c r="AF226">
        <v>25</v>
      </c>
      <c r="AH226" t="s">
        <v>386</v>
      </c>
      <c r="AJ226" t="s">
        <v>273</v>
      </c>
      <c r="AK226" t="s">
        <v>224</v>
      </c>
      <c r="AM226">
        <v>1431</v>
      </c>
      <c r="AN226">
        <v>2266</v>
      </c>
    </row>
    <row r="227" spans="15:40" x14ac:dyDescent="0.25">
      <c r="O227" t="s">
        <v>392</v>
      </c>
      <c r="AC227" t="s">
        <v>394</v>
      </c>
      <c r="AD227" t="s">
        <v>393</v>
      </c>
      <c r="AE227">
        <v>50</v>
      </c>
      <c r="AF227">
        <v>26</v>
      </c>
      <c r="AH227" t="s">
        <v>374</v>
      </c>
      <c r="AJ227" t="s">
        <v>255</v>
      </c>
      <c r="AK227" t="s">
        <v>221</v>
      </c>
      <c r="AM227">
        <v>1907</v>
      </c>
      <c r="AN227">
        <v>872</v>
      </c>
    </row>
    <row r="228" spans="15:40" x14ac:dyDescent="0.25">
      <c r="O228" t="s">
        <v>392</v>
      </c>
      <c r="AC228" t="s">
        <v>394</v>
      </c>
      <c r="AD228" t="s">
        <v>393</v>
      </c>
      <c r="AE228">
        <v>50</v>
      </c>
      <c r="AF228">
        <v>27</v>
      </c>
      <c r="AH228" t="s">
        <v>374</v>
      </c>
      <c r="AJ228" t="s">
        <v>255</v>
      </c>
      <c r="AK228" t="s">
        <v>221</v>
      </c>
      <c r="AM228">
        <v>1914</v>
      </c>
      <c r="AN228">
        <v>1202</v>
      </c>
    </row>
    <row r="229" spans="15:40" x14ac:dyDescent="0.25">
      <c r="O229" t="s">
        <v>392</v>
      </c>
      <c r="AC229" t="s">
        <v>394</v>
      </c>
      <c r="AD229" t="s">
        <v>393</v>
      </c>
      <c r="AE229">
        <v>50</v>
      </c>
      <c r="AF229">
        <v>28</v>
      </c>
      <c r="AH229" t="s">
        <v>374</v>
      </c>
      <c r="AJ229" t="s">
        <v>255</v>
      </c>
      <c r="AK229" t="s">
        <v>221</v>
      </c>
      <c r="AM229">
        <v>1754</v>
      </c>
      <c r="AN229">
        <v>1835</v>
      </c>
    </row>
    <row r="230" spans="15:40" x14ac:dyDescent="0.25">
      <c r="O230" t="s">
        <v>392</v>
      </c>
      <c r="AC230" t="s">
        <v>394</v>
      </c>
      <c r="AD230" t="s">
        <v>393</v>
      </c>
      <c r="AE230">
        <v>50</v>
      </c>
      <c r="AF230">
        <v>29</v>
      </c>
      <c r="AH230" t="s">
        <v>372</v>
      </c>
      <c r="AJ230" t="s">
        <v>238</v>
      </c>
      <c r="AK230" t="s">
        <v>218</v>
      </c>
      <c r="AM230">
        <v>1881</v>
      </c>
      <c r="AN230">
        <v>1939</v>
      </c>
    </row>
    <row r="231" spans="15:40" x14ac:dyDescent="0.25">
      <c r="O231" t="s">
        <v>392</v>
      </c>
      <c r="AC231" t="s">
        <v>394</v>
      </c>
      <c r="AD231" t="s">
        <v>393</v>
      </c>
      <c r="AE231">
        <v>50</v>
      </c>
      <c r="AF231">
        <v>30</v>
      </c>
      <c r="AH231" t="s">
        <v>380</v>
      </c>
      <c r="AJ231" t="s">
        <v>252</v>
      </c>
      <c r="AK231" t="s">
        <v>221</v>
      </c>
      <c r="AM231">
        <v>1829</v>
      </c>
      <c r="AN231">
        <v>2482</v>
      </c>
    </row>
    <row r="232" spans="15:40" x14ac:dyDescent="0.25">
      <c r="O232" t="s">
        <v>392</v>
      </c>
      <c r="AC232" t="s">
        <v>394</v>
      </c>
      <c r="AD232" t="s">
        <v>393</v>
      </c>
      <c r="AE232">
        <v>50</v>
      </c>
      <c r="AF232">
        <v>31</v>
      </c>
      <c r="AH232" t="s">
        <v>372</v>
      </c>
      <c r="AJ232" t="s">
        <v>238</v>
      </c>
      <c r="AK232" t="s">
        <v>218</v>
      </c>
      <c r="AM232">
        <v>2131</v>
      </c>
      <c r="AN232">
        <v>1127</v>
      </c>
    </row>
    <row r="233" spans="15:40" x14ac:dyDescent="0.25">
      <c r="O233" t="s">
        <v>392</v>
      </c>
      <c r="AC233" t="s">
        <v>394</v>
      </c>
      <c r="AD233" t="s">
        <v>393</v>
      </c>
      <c r="AE233">
        <v>50</v>
      </c>
      <c r="AF233">
        <v>32</v>
      </c>
      <c r="AH233" t="s">
        <v>375</v>
      </c>
      <c r="AJ233" t="s">
        <v>265</v>
      </c>
      <c r="AK233" t="s">
        <v>222</v>
      </c>
      <c r="AM233">
        <v>2005</v>
      </c>
      <c r="AN233">
        <v>1480</v>
      </c>
    </row>
    <row r="234" spans="15:40" x14ac:dyDescent="0.25">
      <c r="O234" t="s">
        <v>392</v>
      </c>
      <c r="AC234" t="s">
        <v>394</v>
      </c>
      <c r="AD234" t="s">
        <v>393</v>
      </c>
      <c r="AE234">
        <v>50</v>
      </c>
      <c r="AF234">
        <v>33</v>
      </c>
      <c r="AH234" t="s">
        <v>385</v>
      </c>
      <c r="AJ234" t="s">
        <v>235</v>
      </c>
      <c r="AK234" t="s">
        <v>218</v>
      </c>
      <c r="AM234">
        <v>2118</v>
      </c>
      <c r="AN234">
        <v>1721</v>
      </c>
    </row>
    <row r="235" spans="15:40" x14ac:dyDescent="0.25">
      <c r="O235" t="s">
        <v>392</v>
      </c>
      <c r="AC235" t="s">
        <v>394</v>
      </c>
      <c r="AD235" t="s">
        <v>393</v>
      </c>
      <c r="AE235">
        <v>50</v>
      </c>
      <c r="AF235">
        <v>34</v>
      </c>
      <c r="AH235" t="s">
        <v>369</v>
      </c>
      <c r="AJ235" t="s">
        <v>240</v>
      </c>
      <c r="AK235" t="s">
        <v>219</v>
      </c>
      <c r="AM235">
        <v>1986</v>
      </c>
      <c r="AN235">
        <v>2104</v>
      </c>
    </row>
    <row r="236" spans="15:40" x14ac:dyDescent="0.25">
      <c r="O236" t="s">
        <v>392</v>
      </c>
      <c r="AC236" t="s">
        <v>394</v>
      </c>
      <c r="AD236" t="s">
        <v>393</v>
      </c>
      <c r="AE236">
        <v>50</v>
      </c>
      <c r="AF236">
        <v>35</v>
      </c>
      <c r="AH236" t="s">
        <v>395</v>
      </c>
      <c r="AJ236" t="s">
        <v>259</v>
      </c>
      <c r="AK236" t="s">
        <v>222</v>
      </c>
      <c r="AM236">
        <v>2073</v>
      </c>
      <c r="AN236">
        <v>2481</v>
      </c>
    </row>
    <row r="237" spans="15:40" x14ac:dyDescent="0.25">
      <c r="O237" t="s">
        <v>392</v>
      </c>
      <c r="AC237" t="s">
        <v>394</v>
      </c>
      <c r="AD237" t="s">
        <v>393</v>
      </c>
      <c r="AE237">
        <v>50</v>
      </c>
      <c r="AF237">
        <v>36</v>
      </c>
      <c r="AH237" t="s">
        <v>369</v>
      </c>
      <c r="AJ237" t="s">
        <v>240</v>
      </c>
      <c r="AK237" t="s">
        <v>219</v>
      </c>
      <c r="AM237">
        <v>2407</v>
      </c>
      <c r="AN237">
        <v>843</v>
      </c>
    </row>
    <row r="238" spans="15:40" x14ac:dyDescent="0.25">
      <c r="O238" t="s">
        <v>392</v>
      </c>
      <c r="AC238" t="s">
        <v>394</v>
      </c>
      <c r="AD238" t="s">
        <v>393</v>
      </c>
      <c r="AE238">
        <v>50</v>
      </c>
      <c r="AF238">
        <v>37</v>
      </c>
      <c r="AH238" t="s">
        <v>372</v>
      </c>
      <c r="AJ238" t="s">
        <v>238</v>
      </c>
      <c r="AK238" t="s">
        <v>218</v>
      </c>
      <c r="AM238">
        <v>2342</v>
      </c>
      <c r="AN238">
        <v>1201</v>
      </c>
    </row>
    <row r="239" spans="15:40" x14ac:dyDescent="0.25">
      <c r="O239" t="s">
        <v>392</v>
      </c>
      <c r="AC239" t="s">
        <v>394</v>
      </c>
      <c r="AD239" t="s">
        <v>393</v>
      </c>
      <c r="AE239">
        <v>50</v>
      </c>
      <c r="AF239">
        <v>38</v>
      </c>
      <c r="AH239" t="s">
        <v>369</v>
      </c>
      <c r="AJ239" t="s">
        <v>240</v>
      </c>
      <c r="AK239" t="s">
        <v>219</v>
      </c>
      <c r="AM239">
        <v>2522</v>
      </c>
      <c r="AN239">
        <v>1495</v>
      </c>
    </row>
    <row r="240" spans="15:40" x14ac:dyDescent="0.25">
      <c r="O240" t="s">
        <v>392</v>
      </c>
      <c r="AC240" t="s">
        <v>394</v>
      </c>
      <c r="AD240" t="s">
        <v>393</v>
      </c>
      <c r="AE240">
        <v>50</v>
      </c>
      <c r="AF240">
        <v>39</v>
      </c>
      <c r="AH240" t="s">
        <v>374</v>
      </c>
      <c r="AJ240" t="s">
        <v>255</v>
      </c>
      <c r="AK240" t="s">
        <v>221</v>
      </c>
      <c r="AM240">
        <v>2320</v>
      </c>
      <c r="AN240">
        <v>2082</v>
      </c>
    </row>
    <row r="241" spans="15:40" x14ac:dyDescent="0.25">
      <c r="O241" t="s">
        <v>392</v>
      </c>
      <c r="AC241" t="s">
        <v>394</v>
      </c>
      <c r="AD241" t="s">
        <v>393</v>
      </c>
      <c r="AE241">
        <v>50</v>
      </c>
      <c r="AF241">
        <v>40</v>
      </c>
      <c r="AH241" t="s">
        <v>395</v>
      </c>
      <c r="AJ241" t="s">
        <v>259</v>
      </c>
      <c r="AK241" t="s">
        <v>222</v>
      </c>
      <c r="AM241">
        <v>2475</v>
      </c>
      <c r="AN241">
        <v>2364</v>
      </c>
    </row>
    <row r="242" spans="15:40" x14ac:dyDescent="0.25">
      <c r="O242" t="s">
        <v>392</v>
      </c>
      <c r="AC242" t="s">
        <v>394</v>
      </c>
      <c r="AD242" t="s">
        <v>393</v>
      </c>
      <c r="AE242">
        <v>50</v>
      </c>
      <c r="AF242">
        <v>41</v>
      </c>
      <c r="AH242" t="s">
        <v>375</v>
      </c>
      <c r="AJ242" t="s">
        <v>265</v>
      </c>
      <c r="AK242" t="s">
        <v>222</v>
      </c>
      <c r="AM242">
        <v>2618</v>
      </c>
      <c r="AN242">
        <v>979</v>
      </c>
    </row>
    <row r="243" spans="15:40" x14ac:dyDescent="0.25">
      <c r="O243" t="s">
        <v>392</v>
      </c>
      <c r="AC243" t="s">
        <v>394</v>
      </c>
      <c r="AD243" t="s">
        <v>393</v>
      </c>
      <c r="AE243">
        <v>50</v>
      </c>
      <c r="AF243">
        <v>42</v>
      </c>
      <c r="AH243" t="s">
        <v>380</v>
      </c>
      <c r="AJ243" t="s">
        <v>252</v>
      </c>
      <c r="AK243" t="s">
        <v>221</v>
      </c>
      <c r="AM243">
        <v>2664</v>
      </c>
      <c r="AN243">
        <v>1273</v>
      </c>
    </row>
    <row r="244" spans="15:40" x14ac:dyDescent="0.25">
      <c r="O244" t="s">
        <v>392</v>
      </c>
      <c r="AC244" t="s">
        <v>394</v>
      </c>
      <c r="AD244" t="s">
        <v>393</v>
      </c>
      <c r="AE244">
        <v>50</v>
      </c>
      <c r="AF244">
        <v>43</v>
      </c>
      <c r="AH244" t="s">
        <v>374</v>
      </c>
      <c r="AJ244" t="s">
        <v>255</v>
      </c>
      <c r="AK244" t="s">
        <v>221</v>
      </c>
      <c r="AM244">
        <v>2789</v>
      </c>
      <c r="AN244">
        <v>1783</v>
      </c>
    </row>
    <row r="245" spans="15:40" x14ac:dyDescent="0.25">
      <c r="O245" t="s">
        <v>392</v>
      </c>
      <c r="AC245" t="s">
        <v>394</v>
      </c>
      <c r="AD245" t="s">
        <v>393</v>
      </c>
      <c r="AE245">
        <v>50</v>
      </c>
      <c r="AF245">
        <v>44</v>
      </c>
      <c r="AH245" t="s">
        <v>375</v>
      </c>
      <c r="AJ245" t="s">
        <v>265</v>
      </c>
      <c r="AK245" t="s">
        <v>222</v>
      </c>
      <c r="AM245">
        <v>2776</v>
      </c>
      <c r="AN245">
        <v>1990</v>
      </c>
    </row>
    <row r="246" spans="15:40" x14ac:dyDescent="0.25">
      <c r="O246" t="s">
        <v>392</v>
      </c>
      <c r="AC246" t="s">
        <v>394</v>
      </c>
      <c r="AD246" t="s">
        <v>393</v>
      </c>
      <c r="AE246">
        <v>50</v>
      </c>
      <c r="AF246">
        <v>45</v>
      </c>
      <c r="AH246" t="s">
        <v>369</v>
      </c>
      <c r="AJ246" t="s">
        <v>240</v>
      </c>
      <c r="AK246" t="s">
        <v>219</v>
      </c>
      <c r="AM246">
        <v>2558</v>
      </c>
      <c r="AN246">
        <v>2289</v>
      </c>
    </row>
    <row r="247" spans="15:40" x14ac:dyDescent="0.25">
      <c r="O247" t="s">
        <v>392</v>
      </c>
      <c r="AC247" t="s">
        <v>394</v>
      </c>
      <c r="AD247" t="s">
        <v>393</v>
      </c>
      <c r="AE247">
        <v>50</v>
      </c>
      <c r="AF247">
        <v>46</v>
      </c>
      <c r="AH247" t="s">
        <v>375</v>
      </c>
      <c r="AJ247" t="s">
        <v>265</v>
      </c>
      <c r="AK247" t="s">
        <v>222</v>
      </c>
      <c r="AM247">
        <v>2977</v>
      </c>
      <c r="AN247">
        <v>887</v>
      </c>
    </row>
    <row r="248" spans="15:40" x14ac:dyDescent="0.25">
      <c r="O248" t="s">
        <v>392</v>
      </c>
      <c r="AC248" t="s">
        <v>394</v>
      </c>
      <c r="AD248" t="s">
        <v>393</v>
      </c>
      <c r="AE248">
        <v>50</v>
      </c>
      <c r="AF248">
        <v>47</v>
      </c>
      <c r="AH248" t="s">
        <v>373</v>
      </c>
      <c r="AJ248" t="s">
        <v>269</v>
      </c>
      <c r="AK248" t="s">
        <v>222</v>
      </c>
      <c r="AM248">
        <v>2848</v>
      </c>
      <c r="AN248">
        <v>1148</v>
      </c>
    </row>
    <row r="249" spans="15:40" x14ac:dyDescent="0.25">
      <c r="O249" t="s">
        <v>392</v>
      </c>
      <c r="AC249" t="s">
        <v>394</v>
      </c>
      <c r="AD249" t="s">
        <v>393</v>
      </c>
      <c r="AE249">
        <v>50</v>
      </c>
      <c r="AF249">
        <v>48</v>
      </c>
      <c r="AH249" t="s">
        <v>380</v>
      </c>
      <c r="AJ249" t="s">
        <v>252</v>
      </c>
      <c r="AK249" t="s">
        <v>221</v>
      </c>
      <c r="AM249">
        <v>2933</v>
      </c>
      <c r="AN249">
        <v>1661</v>
      </c>
    </row>
    <row r="250" spans="15:40" x14ac:dyDescent="0.25">
      <c r="O250" t="s">
        <v>392</v>
      </c>
      <c r="AC250" t="s">
        <v>394</v>
      </c>
      <c r="AD250" t="s">
        <v>393</v>
      </c>
      <c r="AE250">
        <v>50</v>
      </c>
      <c r="AF250">
        <v>49</v>
      </c>
      <c r="AH250" t="s">
        <v>380</v>
      </c>
      <c r="AJ250" t="s">
        <v>252</v>
      </c>
      <c r="AK250" t="s">
        <v>221</v>
      </c>
      <c r="AM250">
        <v>3026</v>
      </c>
      <c r="AN250">
        <v>2000</v>
      </c>
    </row>
    <row r="251" spans="15:40" x14ac:dyDescent="0.25">
      <c r="O251" t="s">
        <v>392</v>
      </c>
      <c r="AC251" t="s">
        <v>394</v>
      </c>
      <c r="AD251" t="s">
        <v>393</v>
      </c>
      <c r="AE251">
        <v>50</v>
      </c>
      <c r="AF251">
        <v>50</v>
      </c>
      <c r="AH251" t="s">
        <v>375</v>
      </c>
      <c r="AJ251" t="s">
        <v>265</v>
      </c>
      <c r="AK251" t="s">
        <v>222</v>
      </c>
      <c r="AM251">
        <v>3055</v>
      </c>
      <c r="AN251">
        <v>2203</v>
      </c>
    </row>
    <row r="252" spans="15:40" x14ac:dyDescent="0.25">
      <c r="O252" t="s">
        <v>396</v>
      </c>
      <c r="AC252" t="s">
        <v>398</v>
      </c>
      <c r="AD252" t="s">
        <v>397</v>
      </c>
      <c r="AE252">
        <v>50</v>
      </c>
      <c r="AF252">
        <v>1</v>
      </c>
      <c r="AH252" t="s">
        <v>369</v>
      </c>
      <c r="AJ252" t="s">
        <v>240</v>
      </c>
      <c r="AK252" t="s">
        <v>219</v>
      </c>
      <c r="AM252">
        <v>594</v>
      </c>
      <c r="AN252">
        <v>755</v>
      </c>
    </row>
    <row r="253" spans="15:40" x14ac:dyDescent="0.25">
      <c r="O253" t="s">
        <v>396</v>
      </c>
      <c r="AC253" t="s">
        <v>398</v>
      </c>
      <c r="AD253" t="s">
        <v>397</v>
      </c>
      <c r="AE253">
        <v>50</v>
      </c>
      <c r="AF253">
        <v>2</v>
      </c>
      <c r="AH253" t="s">
        <v>370</v>
      </c>
      <c r="AJ253" t="s">
        <v>246</v>
      </c>
      <c r="AK253" t="s">
        <v>220</v>
      </c>
      <c r="AM253">
        <v>698</v>
      </c>
      <c r="AN253">
        <v>1111</v>
      </c>
    </row>
    <row r="254" spans="15:40" x14ac:dyDescent="0.25">
      <c r="O254" t="s">
        <v>396</v>
      </c>
      <c r="AC254" t="s">
        <v>398</v>
      </c>
      <c r="AD254" t="s">
        <v>397</v>
      </c>
      <c r="AE254">
        <v>50</v>
      </c>
      <c r="AF254">
        <v>3</v>
      </c>
      <c r="AH254" t="s">
        <v>371</v>
      </c>
      <c r="AJ254" t="s">
        <v>248</v>
      </c>
      <c r="AK254" t="s">
        <v>220</v>
      </c>
      <c r="AM254">
        <v>662</v>
      </c>
      <c r="AN254">
        <v>1507</v>
      </c>
    </row>
    <row r="255" spans="15:40" x14ac:dyDescent="0.25">
      <c r="O255" t="s">
        <v>396</v>
      </c>
      <c r="AC255" t="s">
        <v>398</v>
      </c>
      <c r="AD255" t="s">
        <v>397</v>
      </c>
      <c r="AE255">
        <v>50</v>
      </c>
      <c r="AF255">
        <v>4</v>
      </c>
      <c r="AH255" t="s">
        <v>371</v>
      </c>
      <c r="AJ255" t="s">
        <v>248</v>
      </c>
      <c r="AK255" t="s">
        <v>220</v>
      </c>
      <c r="AM255">
        <v>578</v>
      </c>
      <c r="AN255">
        <v>1771</v>
      </c>
    </row>
    <row r="256" spans="15:40" x14ac:dyDescent="0.25">
      <c r="O256" t="s">
        <v>396</v>
      </c>
      <c r="AC256" t="s">
        <v>398</v>
      </c>
      <c r="AD256" t="s">
        <v>397</v>
      </c>
      <c r="AE256">
        <v>50</v>
      </c>
      <c r="AF256">
        <v>5</v>
      </c>
      <c r="AH256" t="s">
        <v>371</v>
      </c>
      <c r="AJ256" t="s">
        <v>248</v>
      </c>
      <c r="AK256" t="s">
        <v>220</v>
      </c>
      <c r="AM256">
        <v>609</v>
      </c>
      <c r="AN256">
        <v>2125</v>
      </c>
    </row>
    <row r="257" spans="15:40" x14ac:dyDescent="0.25">
      <c r="O257" t="s">
        <v>396</v>
      </c>
      <c r="AC257" t="s">
        <v>398</v>
      </c>
      <c r="AD257" t="s">
        <v>397</v>
      </c>
      <c r="AE257">
        <v>50</v>
      </c>
      <c r="AF257">
        <v>6</v>
      </c>
      <c r="AH257" t="s">
        <v>372</v>
      </c>
      <c r="AJ257" t="s">
        <v>238</v>
      </c>
      <c r="AK257" t="s">
        <v>218</v>
      </c>
      <c r="AM257">
        <v>893</v>
      </c>
      <c r="AN257">
        <v>563</v>
      </c>
    </row>
    <row r="258" spans="15:40" x14ac:dyDescent="0.25">
      <c r="O258" t="s">
        <v>396</v>
      </c>
      <c r="AC258" t="s">
        <v>398</v>
      </c>
      <c r="AD258" t="s">
        <v>397</v>
      </c>
      <c r="AE258">
        <v>50</v>
      </c>
      <c r="AF258">
        <v>7</v>
      </c>
      <c r="AH258" t="s">
        <v>372</v>
      </c>
      <c r="AJ258" t="s">
        <v>238</v>
      </c>
      <c r="AK258" t="s">
        <v>218</v>
      </c>
      <c r="AM258">
        <v>823</v>
      </c>
      <c r="AN258">
        <v>932</v>
      </c>
    </row>
    <row r="259" spans="15:40" x14ac:dyDescent="0.25">
      <c r="O259" t="s">
        <v>396</v>
      </c>
      <c r="AC259" t="s">
        <v>398</v>
      </c>
      <c r="AD259" t="s">
        <v>397</v>
      </c>
      <c r="AE259">
        <v>50</v>
      </c>
      <c r="AF259">
        <v>8</v>
      </c>
      <c r="AH259" t="s">
        <v>371</v>
      </c>
      <c r="AJ259" t="s">
        <v>248</v>
      </c>
      <c r="AK259" t="s">
        <v>220</v>
      </c>
      <c r="AM259">
        <v>910</v>
      </c>
      <c r="AN259">
        <v>1477</v>
      </c>
    </row>
    <row r="260" spans="15:40" x14ac:dyDescent="0.25">
      <c r="O260" t="s">
        <v>396</v>
      </c>
      <c r="AC260" t="s">
        <v>398</v>
      </c>
      <c r="AD260" t="s">
        <v>397</v>
      </c>
      <c r="AE260">
        <v>50</v>
      </c>
      <c r="AF260">
        <v>9</v>
      </c>
      <c r="AH260" t="s">
        <v>371</v>
      </c>
      <c r="AJ260" t="s">
        <v>248</v>
      </c>
      <c r="AK260" t="s">
        <v>220</v>
      </c>
      <c r="AM260">
        <v>1013</v>
      </c>
      <c r="AN260">
        <v>1738</v>
      </c>
    </row>
    <row r="261" spans="15:40" x14ac:dyDescent="0.25">
      <c r="O261" t="s">
        <v>396</v>
      </c>
      <c r="AC261" t="s">
        <v>398</v>
      </c>
      <c r="AD261" t="s">
        <v>397</v>
      </c>
      <c r="AE261">
        <v>50</v>
      </c>
      <c r="AF261">
        <v>10</v>
      </c>
      <c r="AH261" t="s">
        <v>371</v>
      </c>
      <c r="AJ261" t="s">
        <v>248</v>
      </c>
      <c r="AK261" t="s">
        <v>220</v>
      </c>
      <c r="AM261">
        <v>893</v>
      </c>
      <c r="AN261">
        <v>2058</v>
      </c>
    </row>
    <row r="262" spans="15:40" x14ac:dyDescent="0.25">
      <c r="O262" t="s">
        <v>396</v>
      </c>
      <c r="AC262" t="s">
        <v>398</v>
      </c>
      <c r="AD262" t="s">
        <v>397</v>
      </c>
      <c r="AE262">
        <v>50</v>
      </c>
      <c r="AF262">
        <v>11</v>
      </c>
      <c r="AH262" t="s">
        <v>372</v>
      </c>
      <c r="AJ262" t="s">
        <v>238</v>
      </c>
      <c r="AK262" t="s">
        <v>218</v>
      </c>
      <c r="AM262">
        <v>1279</v>
      </c>
      <c r="AN262">
        <v>830</v>
      </c>
    </row>
    <row r="263" spans="15:40" x14ac:dyDescent="0.25">
      <c r="O263" t="s">
        <v>396</v>
      </c>
      <c r="AC263" t="s">
        <v>398</v>
      </c>
      <c r="AD263" t="s">
        <v>397</v>
      </c>
      <c r="AE263">
        <v>50</v>
      </c>
      <c r="AF263">
        <v>12</v>
      </c>
      <c r="AH263" t="s">
        <v>369</v>
      </c>
      <c r="AJ263" t="s">
        <v>240</v>
      </c>
      <c r="AK263" t="s">
        <v>219</v>
      </c>
      <c r="AM263">
        <v>1222</v>
      </c>
      <c r="AN263">
        <v>1130</v>
      </c>
    </row>
    <row r="264" spans="15:40" x14ac:dyDescent="0.25">
      <c r="O264" t="s">
        <v>396</v>
      </c>
      <c r="AC264" t="s">
        <v>398</v>
      </c>
      <c r="AD264" t="s">
        <v>397</v>
      </c>
      <c r="AE264">
        <v>50</v>
      </c>
      <c r="AF264">
        <v>13</v>
      </c>
      <c r="AH264" t="s">
        <v>372</v>
      </c>
      <c r="AJ264" t="s">
        <v>238</v>
      </c>
      <c r="AK264" t="s">
        <v>218</v>
      </c>
      <c r="AM264">
        <v>1194</v>
      </c>
      <c r="AN264">
        <v>1523</v>
      </c>
    </row>
    <row r="265" spans="15:40" x14ac:dyDescent="0.25">
      <c r="O265" t="s">
        <v>396</v>
      </c>
      <c r="AC265" t="s">
        <v>398</v>
      </c>
      <c r="AD265" t="s">
        <v>397</v>
      </c>
      <c r="AE265">
        <v>50</v>
      </c>
      <c r="AF265">
        <v>14</v>
      </c>
      <c r="AH265" t="s">
        <v>369</v>
      </c>
      <c r="AJ265" t="s">
        <v>240</v>
      </c>
      <c r="AK265" t="s">
        <v>219</v>
      </c>
      <c r="AM265">
        <v>1240</v>
      </c>
      <c r="AN265">
        <v>1766</v>
      </c>
    </row>
    <row r="266" spans="15:40" x14ac:dyDescent="0.25">
      <c r="O266" t="s">
        <v>396</v>
      </c>
      <c r="AC266" t="s">
        <v>398</v>
      </c>
      <c r="AD266" t="s">
        <v>397</v>
      </c>
      <c r="AE266">
        <v>50</v>
      </c>
      <c r="AF266">
        <v>15</v>
      </c>
      <c r="AH266" t="s">
        <v>369</v>
      </c>
      <c r="AJ266" t="s">
        <v>240</v>
      </c>
      <c r="AK266" t="s">
        <v>219</v>
      </c>
      <c r="AM266">
        <v>1213</v>
      </c>
      <c r="AN266">
        <v>2176</v>
      </c>
    </row>
    <row r="267" spans="15:40" x14ac:dyDescent="0.25">
      <c r="O267" t="s">
        <v>396</v>
      </c>
      <c r="AC267" t="s">
        <v>398</v>
      </c>
      <c r="AD267" t="s">
        <v>397</v>
      </c>
      <c r="AE267">
        <v>50</v>
      </c>
      <c r="AF267">
        <v>16</v>
      </c>
      <c r="AH267" t="s">
        <v>372</v>
      </c>
      <c r="AJ267" t="s">
        <v>238</v>
      </c>
      <c r="AK267" t="s">
        <v>218</v>
      </c>
      <c r="AM267">
        <v>1478</v>
      </c>
      <c r="AN267">
        <v>694</v>
      </c>
    </row>
    <row r="268" spans="15:40" x14ac:dyDescent="0.25">
      <c r="O268" t="s">
        <v>396</v>
      </c>
      <c r="AC268" t="s">
        <v>398</v>
      </c>
      <c r="AD268" t="s">
        <v>397</v>
      </c>
      <c r="AE268">
        <v>50</v>
      </c>
      <c r="AF268">
        <v>17</v>
      </c>
      <c r="AH268" t="s">
        <v>372</v>
      </c>
      <c r="AJ268" t="s">
        <v>238</v>
      </c>
      <c r="AK268" t="s">
        <v>218</v>
      </c>
      <c r="AM268">
        <v>1464</v>
      </c>
      <c r="AN268">
        <v>982</v>
      </c>
    </row>
    <row r="269" spans="15:40" x14ac:dyDescent="0.25">
      <c r="O269" t="s">
        <v>396</v>
      </c>
      <c r="AC269" t="s">
        <v>398</v>
      </c>
      <c r="AD269" t="s">
        <v>397</v>
      </c>
      <c r="AE269">
        <v>50</v>
      </c>
      <c r="AF269">
        <v>18</v>
      </c>
      <c r="AH269" t="s">
        <v>371</v>
      </c>
      <c r="AJ269" t="s">
        <v>248</v>
      </c>
      <c r="AK269" t="s">
        <v>220</v>
      </c>
      <c r="AM269">
        <v>1578</v>
      </c>
      <c r="AN269">
        <v>1336</v>
      </c>
    </row>
    <row r="270" spans="15:40" x14ac:dyDescent="0.25">
      <c r="O270" t="s">
        <v>396</v>
      </c>
      <c r="AC270" t="s">
        <v>398</v>
      </c>
      <c r="AD270" t="s">
        <v>397</v>
      </c>
      <c r="AE270">
        <v>50</v>
      </c>
      <c r="AF270">
        <v>19</v>
      </c>
      <c r="AH270" t="s">
        <v>372</v>
      </c>
      <c r="AJ270" t="s">
        <v>238</v>
      </c>
      <c r="AK270" t="s">
        <v>218</v>
      </c>
      <c r="AM270">
        <v>1562</v>
      </c>
      <c r="AN270">
        <v>1618</v>
      </c>
    </row>
    <row r="271" spans="15:40" x14ac:dyDescent="0.25">
      <c r="O271" t="s">
        <v>396</v>
      </c>
      <c r="AC271" t="s">
        <v>398</v>
      </c>
      <c r="AD271" t="s">
        <v>397</v>
      </c>
      <c r="AE271">
        <v>50</v>
      </c>
      <c r="AF271">
        <v>20</v>
      </c>
      <c r="AH271" t="s">
        <v>372</v>
      </c>
      <c r="AJ271" t="s">
        <v>238</v>
      </c>
      <c r="AK271" t="s">
        <v>218</v>
      </c>
      <c r="AM271">
        <v>1522</v>
      </c>
      <c r="AN271">
        <v>2085</v>
      </c>
    </row>
    <row r="272" spans="15:40" x14ac:dyDescent="0.25">
      <c r="O272" t="s">
        <v>396</v>
      </c>
      <c r="AC272" t="s">
        <v>398</v>
      </c>
      <c r="AD272" t="s">
        <v>397</v>
      </c>
      <c r="AE272">
        <v>50</v>
      </c>
      <c r="AF272">
        <v>21</v>
      </c>
      <c r="AH272" t="s">
        <v>372</v>
      </c>
      <c r="AJ272" t="s">
        <v>238</v>
      </c>
      <c r="AK272" t="s">
        <v>218</v>
      </c>
      <c r="AM272">
        <v>1697</v>
      </c>
      <c r="AN272">
        <v>634</v>
      </c>
    </row>
    <row r="273" spans="15:40" x14ac:dyDescent="0.25">
      <c r="O273" t="s">
        <v>396</v>
      </c>
      <c r="AC273" t="s">
        <v>398</v>
      </c>
      <c r="AD273" t="s">
        <v>397</v>
      </c>
      <c r="AE273">
        <v>50</v>
      </c>
      <c r="AF273">
        <v>22</v>
      </c>
      <c r="AH273" t="s">
        <v>369</v>
      </c>
      <c r="AJ273" t="s">
        <v>240</v>
      </c>
      <c r="AK273" t="s">
        <v>219</v>
      </c>
      <c r="AM273">
        <v>1875</v>
      </c>
      <c r="AN273">
        <v>1198</v>
      </c>
    </row>
    <row r="274" spans="15:40" x14ac:dyDescent="0.25">
      <c r="O274" t="s">
        <v>396</v>
      </c>
      <c r="AC274" t="s">
        <v>398</v>
      </c>
      <c r="AD274" t="s">
        <v>397</v>
      </c>
      <c r="AE274">
        <v>50</v>
      </c>
      <c r="AF274">
        <v>23</v>
      </c>
      <c r="AH274" t="s">
        <v>373</v>
      </c>
      <c r="AJ274" t="s">
        <v>269</v>
      </c>
      <c r="AK274" t="s">
        <v>222</v>
      </c>
      <c r="AM274">
        <v>1794</v>
      </c>
      <c r="AN274">
        <v>1529</v>
      </c>
    </row>
    <row r="275" spans="15:40" x14ac:dyDescent="0.25">
      <c r="O275" t="s">
        <v>396</v>
      </c>
      <c r="AC275" t="s">
        <v>398</v>
      </c>
      <c r="AD275" t="s">
        <v>397</v>
      </c>
      <c r="AE275">
        <v>50</v>
      </c>
      <c r="AF275">
        <v>24</v>
      </c>
      <c r="AH275" t="s">
        <v>370</v>
      </c>
      <c r="AJ275" t="s">
        <v>246</v>
      </c>
      <c r="AK275" t="s">
        <v>220</v>
      </c>
      <c r="AM275">
        <v>1824</v>
      </c>
      <c r="AN275">
        <v>1921</v>
      </c>
    </row>
    <row r="276" spans="15:40" x14ac:dyDescent="0.25">
      <c r="O276" t="s">
        <v>396</v>
      </c>
      <c r="AC276" t="s">
        <v>398</v>
      </c>
      <c r="AD276" t="s">
        <v>397</v>
      </c>
      <c r="AE276">
        <v>50</v>
      </c>
      <c r="AF276">
        <v>25</v>
      </c>
      <c r="AH276" t="s">
        <v>370</v>
      </c>
      <c r="AJ276" t="s">
        <v>246</v>
      </c>
      <c r="AK276" t="s">
        <v>220</v>
      </c>
      <c r="AM276">
        <v>1664</v>
      </c>
      <c r="AN276">
        <v>2168</v>
      </c>
    </row>
    <row r="277" spans="15:40" x14ac:dyDescent="0.25">
      <c r="O277" t="s">
        <v>396</v>
      </c>
      <c r="AC277" t="s">
        <v>398</v>
      </c>
      <c r="AD277" t="s">
        <v>397</v>
      </c>
      <c r="AE277">
        <v>50</v>
      </c>
      <c r="AF277">
        <v>26</v>
      </c>
      <c r="AH277" t="s">
        <v>371</v>
      </c>
      <c r="AJ277" t="s">
        <v>248</v>
      </c>
      <c r="AK277" t="s">
        <v>220</v>
      </c>
      <c r="AM277">
        <v>2139</v>
      </c>
      <c r="AN277">
        <v>708</v>
      </c>
    </row>
    <row r="278" spans="15:40" x14ac:dyDescent="0.25">
      <c r="O278" t="s">
        <v>396</v>
      </c>
      <c r="AC278" t="s">
        <v>398</v>
      </c>
      <c r="AD278" t="s">
        <v>397</v>
      </c>
      <c r="AE278">
        <v>50</v>
      </c>
      <c r="AF278">
        <v>27</v>
      </c>
      <c r="AH278" t="s">
        <v>371</v>
      </c>
      <c r="AJ278" t="s">
        <v>248</v>
      </c>
      <c r="AK278" t="s">
        <v>220</v>
      </c>
      <c r="AM278">
        <v>2101</v>
      </c>
      <c r="AN278">
        <v>1099</v>
      </c>
    </row>
    <row r="279" spans="15:40" x14ac:dyDescent="0.25">
      <c r="O279" t="s">
        <v>396</v>
      </c>
      <c r="AC279" t="s">
        <v>398</v>
      </c>
      <c r="AD279" t="s">
        <v>397</v>
      </c>
      <c r="AE279">
        <v>50</v>
      </c>
      <c r="AF279">
        <v>28</v>
      </c>
      <c r="AH279" t="s">
        <v>399</v>
      </c>
      <c r="AJ279" t="s">
        <v>233</v>
      </c>
      <c r="AK279" t="s">
        <v>218</v>
      </c>
      <c r="AM279">
        <v>2080</v>
      </c>
      <c r="AN279">
        <v>1524</v>
      </c>
    </row>
    <row r="280" spans="15:40" x14ac:dyDescent="0.25">
      <c r="O280" t="s">
        <v>396</v>
      </c>
      <c r="AC280" t="s">
        <v>398</v>
      </c>
      <c r="AD280" t="s">
        <v>397</v>
      </c>
      <c r="AE280">
        <v>50</v>
      </c>
      <c r="AF280">
        <v>29</v>
      </c>
      <c r="AH280" t="s">
        <v>370</v>
      </c>
      <c r="AJ280" t="s">
        <v>246</v>
      </c>
      <c r="AK280" t="s">
        <v>220</v>
      </c>
      <c r="AM280">
        <v>1982</v>
      </c>
      <c r="AN280">
        <v>1844</v>
      </c>
    </row>
    <row r="281" spans="15:40" x14ac:dyDescent="0.25">
      <c r="O281" t="s">
        <v>396</v>
      </c>
      <c r="AC281" t="s">
        <v>398</v>
      </c>
      <c r="AD281" t="s">
        <v>397</v>
      </c>
      <c r="AE281">
        <v>50</v>
      </c>
      <c r="AF281">
        <v>30</v>
      </c>
      <c r="AH281" t="s">
        <v>369</v>
      </c>
      <c r="AJ281" t="s">
        <v>240</v>
      </c>
      <c r="AK281" t="s">
        <v>219</v>
      </c>
      <c r="AM281">
        <v>2169</v>
      </c>
      <c r="AN281">
        <v>2040</v>
      </c>
    </row>
    <row r="282" spans="15:40" x14ac:dyDescent="0.25">
      <c r="O282" t="s">
        <v>396</v>
      </c>
      <c r="AC282" t="s">
        <v>398</v>
      </c>
      <c r="AD282" t="s">
        <v>397</v>
      </c>
      <c r="AE282">
        <v>50</v>
      </c>
      <c r="AF282">
        <v>31</v>
      </c>
      <c r="AH282" t="s">
        <v>369</v>
      </c>
      <c r="AJ282" t="s">
        <v>240</v>
      </c>
      <c r="AK282" t="s">
        <v>219</v>
      </c>
      <c r="AM282">
        <v>2409</v>
      </c>
      <c r="AN282">
        <v>607</v>
      </c>
    </row>
    <row r="283" spans="15:40" x14ac:dyDescent="0.25">
      <c r="O283" t="s">
        <v>396</v>
      </c>
      <c r="AC283" t="s">
        <v>398</v>
      </c>
      <c r="AD283" t="s">
        <v>397</v>
      </c>
      <c r="AE283">
        <v>50</v>
      </c>
      <c r="AF283">
        <v>32</v>
      </c>
      <c r="AH283" t="s">
        <v>371</v>
      </c>
      <c r="AJ283" t="s">
        <v>248</v>
      </c>
      <c r="AK283" t="s">
        <v>220</v>
      </c>
      <c r="AM283">
        <v>2384</v>
      </c>
      <c r="AN283">
        <v>1080</v>
      </c>
    </row>
    <row r="284" spans="15:40" x14ac:dyDescent="0.25">
      <c r="O284" t="s">
        <v>396</v>
      </c>
      <c r="AC284" t="s">
        <v>398</v>
      </c>
      <c r="AD284" t="s">
        <v>397</v>
      </c>
      <c r="AE284">
        <v>50</v>
      </c>
      <c r="AF284">
        <v>33</v>
      </c>
      <c r="AH284" t="s">
        <v>371</v>
      </c>
      <c r="AJ284" t="s">
        <v>248</v>
      </c>
      <c r="AK284" t="s">
        <v>220</v>
      </c>
      <c r="AM284">
        <v>2335</v>
      </c>
      <c r="AN284">
        <v>1246</v>
      </c>
    </row>
    <row r="285" spans="15:40" x14ac:dyDescent="0.25">
      <c r="O285" t="s">
        <v>396</v>
      </c>
      <c r="AC285" t="s">
        <v>398</v>
      </c>
      <c r="AD285" t="s">
        <v>397</v>
      </c>
      <c r="AE285">
        <v>50</v>
      </c>
      <c r="AF285">
        <v>34</v>
      </c>
      <c r="AH285" t="s">
        <v>370</v>
      </c>
      <c r="AJ285" t="s">
        <v>246</v>
      </c>
      <c r="AK285" t="s">
        <v>220</v>
      </c>
      <c r="AM285">
        <v>2256</v>
      </c>
      <c r="AN285">
        <v>1811</v>
      </c>
    </row>
    <row r="286" spans="15:40" x14ac:dyDescent="0.25">
      <c r="O286" t="s">
        <v>396</v>
      </c>
      <c r="AC286" t="s">
        <v>398</v>
      </c>
      <c r="AD286" t="s">
        <v>397</v>
      </c>
      <c r="AE286">
        <v>50</v>
      </c>
      <c r="AF286">
        <v>35</v>
      </c>
      <c r="AH286" t="s">
        <v>369</v>
      </c>
      <c r="AJ286" t="s">
        <v>240</v>
      </c>
      <c r="AK286" t="s">
        <v>219</v>
      </c>
      <c r="AM286">
        <v>2184</v>
      </c>
      <c r="AN286">
        <v>1995</v>
      </c>
    </row>
    <row r="287" spans="15:40" x14ac:dyDescent="0.25">
      <c r="O287" t="s">
        <v>396</v>
      </c>
      <c r="AC287" t="s">
        <v>398</v>
      </c>
      <c r="AD287" t="s">
        <v>397</v>
      </c>
      <c r="AE287">
        <v>50</v>
      </c>
      <c r="AF287">
        <v>36</v>
      </c>
      <c r="AH287" t="s">
        <v>371</v>
      </c>
      <c r="AJ287" t="s">
        <v>248</v>
      </c>
      <c r="AK287" t="s">
        <v>220</v>
      </c>
      <c r="AM287">
        <v>2539</v>
      </c>
      <c r="AN287">
        <v>761</v>
      </c>
    </row>
    <row r="288" spans="15:40" x14ac:dyDescent="0.25">
      <c r="O288" t="s">
        <v>396</v>
      </c>
      <c r="AC288" t="s">
        <v>398</v>
      </c>
      <c r="AD288" t="s">
        <v>397</v>
      </c>
      <c r="AE288">
        <v>50</v>
      </c>
      <c r="AF288">
        <v>37</v>
      </c>
      <c r="AH288" t="s">
        <v>371</v>
      </c>
      <c r="AJ288" t="s">
        <v>248</v>
      </c>
      <c r="AK288" t="s">
        <v>220</v>
      </c>
      <c r="AM288">
        <v>2561</v>
      </c>
      <c r="AN288">
        <v>1078</v>
      </c>
    </row>
    <row r="289" spans="15:40" x14ac:dyDescent="0.25">
      <c r="O289" t="s">
        <v>396</v>
      </c>
      <c r="AC289" t="s">
        <v>398</v>
      </c>
      <c r="AD289" t="s">
        <v>397</v>
      </c>
      <c r="AE289">
        <v>50</v>
      </c>
      <c r="AF289">
        <v>38</v>
      </c>
      <c r="AH289" t="s">
        <v>371</v>
      </c>
      <c r="AJ289" t="s">
        <v>248</v>
      </c>
      <c r="AK289" t="s">
        <v>220</v>
      </c>
      <c r="AM289">
        <v>2547</v>
      </c>
      <c r="AN289">
        <v>1279</v>
      </c>
    </row>
    <row r="290" spans="15:40" x14ac:dyDescent="0.25">
      <c r="O290" t="s">
        <v>396</v>
      </c>
      <c r="AC290" t="s">
        <v>398</v>
      </c>
      <c r="AD290" t="s">
        <v>397</v>
      </c>
      <c r="AE290">
        <v>50</v>
      </c>
      <c r="AF290">
        <v>39</v>
      </c>
      <c r="AH290" t="s">
        <v>372</v>
      </c>
      <c r="AJ290" t="s">
        <v>238</v>
      </c>
      <c r="AK290" t="s">
        <v>218</v>
      </c>
      <c r="AM290">
        <v>2613</v>
      </c>
      <c r="AN290">
        <v>1753</v>
      </c>
    </row>
    <row r="291" spans="15:40" x14ac:dyDescent="0.25">
      <c r="O291" t="s">
        <v>396</v>
      </c>
      <c r="AC291" t="s">
        <v>398</v>
      </c>
      <c r="AD291" t="s">
        <v>397</v>
      </c>
      <c r="AE291">
        <v>50</v>
      </c>
      <c r="AF291">
        <v>40</v>
      </c>
      <c r="AH291" t="s">
        <v>372</v>
      </c>
      <c r="AJ291" t="s">
        <v>238</v>
      </c>
      <c r="AK291" t="s">
        <v>218</v>
      </c>
      <c r="AM291">
        <v>2760</v>
      </c>
      <c r="AN291">
        <v>2134</v>
      </c>
    </row>
    <row r="292" spans="15:40" x14ac:dyDescent="0.25">
      <c r="O292" t="s">
        <v>396</v>
      </c>
      <c r="AC292" t="s">
        <v>398</v>
      </c>
      <c r="AD292" t="s">
        <v>397</v>
      </c>
      <c r="AE292">
        <v>50</v>
      </c>
      <c r="AF292">
        <v>41</v>
      </c>
      <c r="AH292" t="s">
        <v>371</v>
      </c>
      <c r="AJ292" t="s">
        <v>248</v>
      </c>
      <c r="AK292" t="s">
        <v>220</v>
      </c>
      <c r="AM292">
        <v>3023</v>
      </c>
      <c r="AN292">
        <v>747</v>
      </c>
    </row>
    <row r="293" spans="15:40" x14ac:dyDescent="0.25">
      <c r="O293" t="s">
        <v>396</v>
      </c>
      <c r="AC293" t="s">
        <v>398</v>
      </c>
      <c r="AD293" t="s">
        <v>397</v>
      </c>
      <c r="AE293">
        <v>50</v>
      </c>
      <c r="AF293">
        <v>42</v>
      </c>
      <c r="AH293" t="s">
        <v>371</v>
      </c>
      <c r="AJ293" t="s">
        <v>248</v>
      </c>
      <c r="AK293" t="s">
        <v>220</v>
      </c>
      <c r="AM293">
        <v>2800</v>
      </c>
      <c r="AN293">
        <v>954</v>
      </c>
    </row>
    <row r="294" spans="15:40" x14ac:dyDescent="0.25">
      <c r="O294" t="s">
        <v>396</v>
      </c>
      <c r="AC294" t="s">
        <v>398</v>
      </c>
      <c r="AD294" t="s">
        <v>397</v>
      </c>
      <c r="AE294">
        <v>50</v>
      </c>
      <c r="AF294">
        <v>43</v>
      </c>
      <c r="AH294" t="s">
        <v>371</v>
      </c>
      <c r="AJ294" t="s">
        <v>248</v>
      </c>
      <c r="AK294" t="s">
        <v>220</v>
      </c>
      <c r="AM294">
        <v>2861</v>
      </c>
      <c r="AN294">
        <v>1251</v>
      </c>
    </row>
    <row r="295" spans="15:40" x14ac:dyDescent="0.25">
      <c r="O295" t="s">
        <v>396</v>
      </c>
      <c r="AC295" t="s">
        <v>398</v>
      </c>
      <c r="AD295" t="s">
        <v>397</v>
      </c>
      <c r="AE295">
        <v>50</v>
      </c>
      <c r="AF295">
        <v>44</v>
      </c>
      <c r="AH295" t="s">
        <v>375</v>
      </c>
      <c r="AJ295" t="s">
        <v>265</v>
      </c>
      <c r="AK295" t="s">
        <v>222</v>
      </c>
      <c r="AM295">
        <v>3032</v>
      </c>
      <c r="AN295">
        <v>1827</v>
      </c>
    </row>
    <row r="296" spans="15:40" x14ac:dyDescent="0.25">
      <c r="O296" t="s">
        <v>396</v>
      </c>
      <c r="AC296" t="s">
        <v>398</v>
      </c>
      <c r="AD296" t="s">
        <v>397</v>
      </c>
      <c r="AE296">
        <v>50</v>
      </c>
      <c r="AF296">
        <v>45</v>
      </c>
      <c r="AH296" t="s">
        <v>372</v>
      </c>
      <c r="AJ296" t="s">
        <v>238</v>
      </c>
      <c r="AK296" t="s">
        <v>218</v>
      </c>
      <c r="AM296">
        <v>2765</v>
      </c>
      <c r="AN296">
        <v>1975</v>
      </c>
    </row>
    <row r="297" spans="15:40" x14ac:dyDescent="0.25">
      <c r="O297" t="s">
        <v>396</v>
      </c>
      <c r="AC297" t="s">
        <v>398</v>
      </c>
      <c r="AD297" t="s">
        <v>397</v>
      </c>
      <c r="AE297">
        <v>50</v>
      </c>
      <c r="AF297">
        <v>46</v>
      </c>
      <c r="AH297" t="s">
        <v>369</v>
      </c>
      <c r="AJ297" t="s">
        <v>240</v>
      </c>
      <c r="AK297" t="s">
        <v>219</v>
      </c>
      <c r="AM297">
        <v>3304</v>
      </c>
      <c r="AN297">
        <v>643</v>
      </c>
    </row>
    <row r="298" spans="15:40" x14ac:dyDescent="0.25">
      <c r="O298" t="s">
        <v>396</v>
      </c>
      <c r="AC298" t="s">
        <v>398</v>
      </c>
      <c r="AD298" t="s">
        <v>397</v>
      </c>
      <c r="AE298">
        <v>50</v>
      </c>
      <c r="AF298">
        <v>47</v>
      </c>
      <c r="AH298" t="s">
        <v>371</v>
      </c>
      <c r="AJ298" t="s">
        <v>248</v>
      </c>
      <c r="AK298" t="s">
        <v>220</v>
      </c>
      <c r="AM298">
        <v>3192</v>
      </c>
      <c r="AN298">
        <v>953</v>
      </c>
    </row>
    <row r="299" spans="15:40" x14ac:dyDescent="0.25">
      <c r="O299" t="s">
        <v>396</v>
      </c>
      <c r="AC299" t="s">
        <v>398</v>
      </c>
      <c r="AD299" t="s">
        <v>397</v>
      </c>
      <c r="AE299">
        <v>50</v>
      </c>
      <c r="AF299">
        <v>48</v>
      </c>
      <c r="AH299" t="s">
        <v>371</v>
      </c>
      <c r="AJ299" t="s">
        <v>248</v>
      </c>
      <c r="AK299" t="s">
        <v>220</v>
      </c>
      <c r="AM299">
        <v>3131</v>
      </c>
      <c r="AN299">
        <v>1270</v>
      </c>
    </row>
    <row r="300" spans="15:40" x14ac:dyDescent="0.25">
      <c r="O300" t="s">
        <v>396</v>
      </c>
      <c r="AC300" t="s">
        <v>398</v>
      </c>
      <c r="AD300" t="s">
        <v>397</v>
      </c>
      <c r="AE300">
        <v>50</v>
      </c>
      <c r="AF300">
        <v>49</v>
      </c>
      <c r="AH300" t="s">
        <v>369</v>
      </c>
      <c r="AJ300" t="s">
        <v>240</v>
      </c>
      <c r="AK300" t="s">
        <v>219</v>
      </c>
      <c r="AM300">
        <v>3258</v>
      </c>
      <c r="AN300">
        <v>1741</v>
      </c>
    </row>
    <row r="301" spans="15:40" x14ac:dyDescent="0.25">
      <c r="O301" t="s">
        <v>396</v>
      </c>
      <c r="AC301" t="s">
        <v>398</v>
      </c>
      <c r="AD301" t="s">
        <v>397</v>
      </c>
      <c r="AE301">
        <v>50</v>
      </c>
      <c r="AF301">
        <v>50</v>
      </c>
      <c r="AH301" t="s">
        <v>369</v>
      </c>
      <c r="AJ301" t="s">
        <v>240</v>
      </c>
      <c r="AK301" t="s">
        <v>219</v>
      </c>
      <c r="AM301">
        <v>3306</v>
      </c>
      <c r="AN301">
        <v>2240</v>
      </c>
    </row>
    <row r="302" spans="15:40" x14ac:dyDescent="0.25">
      <c r="O302" t="s">
        <v>400</v>
      </c>
      <c r="AC302" t="s">
        <v>402</v>
      </c>
      <c r="AD302" t="s">
        <v>401</v>
      </c>
      <c r="AE302">
        <v>50</v>
      </c>
      <c r="AF302">
        <v>1</v>
      </c>
      <c r="AH302" t="s">
        <v>369</v>
      </c>
      <c r="AJ302" t="s">
        <v>240</v>
      </c>
      <c r="AK302" t="s">
        <v>219</v>
      </c>
      <c r="AM302">
        <v>590</v>
      </c>
      <c r="AN302">
        <v>993</v>
      </c>
    </row>
    <row r="303" spans="15:40" x14ac:dyDescent="0.25">
      <c r="O303" t="s">
        <v>400</v>
      </c>
      <c r="AC303" t="s">
        <v>402</v>
      </c>
      <c r="AD303" t="s">
        <v>401</v>
      </c>
      <c r="AE303">
        <v>50</v>
      </c>
      <c r="AF303">
        <v>2</v>
      </c>
      <c r="AH303" t="s">
        <v>370</v>
      </c>
      <c r="AJ303" t="s">
        <v>246</v>
      </c>
      <c r="AK303" t="s">
        <v>220</v>
      </c>
      <c r="AM303">
        <v>701</v>
      </c>
      <c r="AN303">
        <v>1375</v>
      </c>
    </row>
    <row r="304" spans="15:40" x14ac:dyDescent="0.25">
      <c r="O304" t="s">
        <v>400</v>
      </c>
      <c r="AC304" t="s">
        <v>402</v>
      </c>
      <c r="AD304" t="s">
        <v>401</v>
      </c>
      <c r="AE304">
        <v>50</v>
      </c>
      <c r="AF304">
        <v>3</v>
      </c>
      <c r="AH304" t="s">
        <v>370</v>
      </c>
      <c r="AJ304" t="s">
        <v>246</v>
      </c>
      <c r="AK304" t="s">
        <v>220</v>
      </c>
      <c r="AM304">
        <v>683</v>
      </c>
      <c r="AN304">
        <v>1463</v>
      </c>
    </row>
    <row r="305" spans="15:40" x14ac:dyDescent="0.25">
      <c r="O305" t="s">
        <v>400</v>
      </c>
      <c r="AC305" t="s">
        <v>402</v>
      </c>
      <c r="AD305" t="s">
        <v>401</v>
      </c>
      <c r="AE305">
        <v>50</v>
      </c>
      <c r="AF305">
        <v>4</v>
      </c>
      <c r="AH305" t="s">
        <v>369</v>
      </c>
      <c r="AJ305" t="s">
        <v>240</v>
      </c>
      <c r="AK305" t="s">
        <v>219</v>
      </c>
      <c r="AM305">
        <v>775</v>
      </c>
      <c r="AN305">
        <v>2067</v>
      </c>
    </row>
    <row r="306" spans="15:40" x14ac:dyDescent="0.25">
      <c r="O306" t="s">
        <v>400</v>
      </c>
      <c r="AC306" t="s">
        <v>402</v>
      </c>
      <c r="AD306" t="s">
        <v>401</v>
      </c>
      <c r="AE306">
        <v>50</v>
      </c>
      <c r="AF306">
        <v>5</v>
      </c>
      <c r="AH306" t="s">
        <v>369</v>
      </c>
      <c r="AJ306" t="s">
        <v>240</v>
      </c>
      <c r="AK306" t="s">
        <v>219</v>
      </c>
      <c r="AM306">
        <v>636</v>
      </c>
      <c r="AN306">
        <v>2161</v>
      </c>
    </row>
    <row r="307" spans="15:40" x14ac:dyDescent="0.25">
      <c r="O307" t="s">
        <v>400</v>
      </c>
      <c r="AC307" t="s">
        <v>402</v>
      </c>
      <c r="AD307" t="s">
        <v>401</v>
      </c>
      <c r="AE307">
        <v>50</v>
      </c>
      <c r="AF307">
        <v>6</v>
      </c>
      <c r="AH307" t="s">
        <v>371</v>
      </c>
      <c r="AJ307" t="s">
        <v>248</v>
      </c>
      <c r="AK307" t="s">
        <v>220</v>
      </c>
      <c r="AM307">
        <v>942</v>
      </c>
      <c r="AN307">
        <v>953</v>
      </c>
    </row>
    <row r="308" spans="15:40" x14ac:dyDescent="0.25">
      <c r="O308" t="s">
        <v>400</v>
      </c>
      <c r="AC308" t="s">
        <v>402</v>
      </c>
      <c r="AD308" t="s">
        <v>401</v>
      </c>
      <c r="AE308">
        <v>50</v>
      </c>
      <c r="AF308">
        <v>7</v>
      </c>
      <c r="AH308" t="s">
        <v>370</v>
      </c>
      <c r="AJ308" t="s">
        <v>246</v>
      </c>
      <c r="AK308" t="s">
        <v>220</v>
      </c>
      <c r="AM308">
        <v>844</v>
      </c>
      <c r="AN308">
        <v>1197</v>
      </c>
    </row>
    <row r="309" spans="15:40" x14ac:dyDescent="0.25">
      <c r="O309" t="s">
        <v>400</v>
      </c>
      <c r="AC309" t="s">
        <v>402</v>
      </c>
      <c r="AD309" t="s">
        <v>401</v>
      </c>
      <c r="AE309">
        <v>50</v>
      </c>
      <c r="AF309">
        <v>8</v>
      </c>
      <c r="AH309" t="s">
        <v>386</v>
      </c>
      <c r="AJ309" t="s">
        <v>273</v>
      </c>
      <c r="AK309" t="s">
        <v>224</v>
      </c>
      <c r="AM309">
        <v>837</v>
      </c>
      <c r="AN309">
        <v>1609</v>
      </c>
    </row>
    <row r="310" spans="15:40" x14ac:dyDescent="0.25">
      <c r="O310" t="s">
        <v>400</v>
      </c>
      <c r="AC310" t="s">
        <v>402</v>
      </c>
      <c r="AD310" t="s">
        <v>401</v>
      </c>
      <c r="AE310">
        <v>50</v>
      </c>
      <c r="AF310">
        <v>9</v>
      </c>
      <c r="AH310" t="s">
        <v>369</v>
      </c>
      <c r="AJ310" t="s">
        <v>240</v>
      </c>
      <c r="AK310" t="s">
        <v>219</v>
      </c>
      <c r="AM310">
        <v>833</v>
      </c>
      <c r="AN310">
        <v>2003</v>
      </c>
    </row>
    <row r="311" spans="15:40" x14ac:dyDescent="0.25">
      <c r="O311" t="s">
        <v>400</v>
      </c>
      <c r="AC311" t="s">
        <v>402</v>
      </c>
      <c r="AD311" t="s">
        <v>401</v>
      </c>
      <c r="AE311">
        <v>50</v>
      </c>
      <c r="AF311">
        <v>10</v>
      </c>
      <c r="AH311" t="s">
        <v>369</v>
      </c>
      <c r="AJ311" t="s">
        <v>240</v>
      </c>
      <c r="AK311" t="s">
        <v>219</v>
      </c>
      <c r="AM311">
        <v>1057</v>
      </c>
      <c r="AN311">
        <v>2297</v>
      </c>
    </row>
    <row r="312" spans="15:40" x14ac:dyDescent="0.25">
      <c r="O312" t="s">
        <v>400</v>
      </c>
      <c r="AC312" t="s">
        <v>402</v>
      </c>
      <c r="AD312" t="s">
        <v>401</v>
      </c>
      <c r="AE312">
        <v>50</v>
      </c>
      <c r="AF312">
        <v>11</v>
      </c>
      <c r="AH312" t="s">
        <v>386</v>
      </c>
      <c r="AJ312" t="s">
        <v>273</v>
      </c>
      <c r="AK312" t="s">
        <v>224</v>
      </c>
      <c r="AM312">
        <v>1226</v>
      </c>
      <c r="AN312">
        <v>1029</v>
      </c>
    </row>
    <row r="313" spans="15:40" x14ac:dyDescent="0.25">
      <c r="O313" t="s">
        <v>400</v>
      </c>
      <c r="AC313" t="s">
        <v>402</v>
      </c>
      <c r="AD313" t="s">
        <v>401</v>
      </c>
      <c r="AE313">
        <v>50</v>
      </c>
      <c r="AF313">
        <v>12</v>
      </c>
      <c r="AH313" t="s">
        <v>369</v>
      </c>
      <c r="AJ313" t="s">
        <v>240</v>
      </c>
      <c r="AK313" t="s">
        <v>219</v>
      </c>
      <c r="AM313">
        <v>1342</v>
      </c>
      <c r="AN313">
        <v>1103</v>
      </c>
    </row>
    <row r="314" spans="15:40" x14ac:dyDescent="0.25">
      <c r="O314" t="s">
        <v>400</v>
      </c>
      <c r="AC314" t="s">
        <v>402</v>
      </c>
      <c r="AD314" t="s">
        <v>401</v>
      </c>
      <c r="AE314">
        <v>50</v>
      </c>
      <c r="AF314">
        <v>13</v>
      </c>
      <c r="AH314" t="s">
        <v>372</v>
      </c>
      <c r="AJ314" t="s">
        <v>238</v>
      </c>
      <c r="AK314" t="s">
        <v>218</v>
      </c>
      <c r="AM314">
        <v>1370</v>
      </c>
      <c r="AN314">
        <v>1497</v>
      </c>
    </row>
    <row r="315" spans="15:40" x14ac:dyDescent="0.25">
      <c r="O315" t="s">
        <v>400</v>
      </c>
      <c r="AC315" t="s">
        <v>402</v>
      </c>
      <c r="AD315" t="s">
        <v>401</v>
      </c>
      <c r="AE315">
        <v>50</v>
      </c>
      <c r="AF315">
        <v>14</v>
      </c>
      <c r="AH315" t="s">
        <v>369</v>
      </c>
      <c r="AJ315" t="s">
        <v>240</v>
      </c>
      <c r="AK315" t="s">
        <v>219</v>
      </c>
      <c r="AM315">
        <v>1365</v>
      </c>
      <c r="AN315">
        <v>1749</v>
      </c>
    </row>
    <row r="316" spans="15:40" x14ac:dyDescent="0.25">
      <c r="O316" t="s">
        <v>400</v>
      </c>
      <c r="AC316" t="s">
        <v>402</v>
      </c>
      <c r="AD316" t="s">
        <v>401</v>
      </c>
      <c r="AE316">
        <v>50</v>
      </c>
      <c r="AF316">
        <v>15</v>
      </c>
      <c r="AH316" t="s">
        <v>376</v>
      </c>
      <c r="AJ316" t="s">
        <v>244</v>
      </c>
      <c r="AK316" t="s">
        <v>220</v>
      </c>
      <c r="AM316">
        <v>1170</v>
      </c>
      <c r="AN316">
        <v>2239</v>
      </c>
    </row>
    <row r="317" spans="15:40" x14ac:dyDescent="0.25">
      <c r="O317" t="s">
        <v>400</v>
      </c>
      <c r="AC317" t="s">
        <v>402</v>
      </c>
      <c r="AD317" t="s">
        <v>401</v>
      </c>
      <c r="AE317">
        <v>50</v>
      </c>
      <c r="AF317">
        <v>16</v>
      </c>
      <c r="AH317" t="s">
        <v>372</v>
      </c>
      <c r="AJ317" t="s">
        <v>238</v>
      </c>
      <c r="AK317" t="s">
        <v>218</v>
      </c>
      <c r="AM317">
        <v>1677</v>
      </c>
      <c r="AN317">
        <v>794</v>
      </c>
    </row>
    <row r="318" spans="15:40" x14ac:dyDescent="0.25">
      <c r="O318" t="s">
        <v>400</v>
      </c>
      <c r="AC318" t="s">
        <v>402</v>
      </c>
      <c r="AD318" t="s">
        <v>401</v>
      </c>
      <c r="AE318">
        <v>50</v>
      </c>
      <c r="AF318">
        <v>17</v>
      </c>
      <c r="AH318" t="s">
        <v>369</v>
      </c>
      <c r="AJ318" t="s">
        <v>240</v>
      </c>
      <c r="AK318" t="s">
        <v>219</v>
      </c>
      <c r="AM318">
        <v>1581</v>
      </c>
      <c r="AN318">
        <v>1274</v>
      </c>
    </row>
    <row r="319" spans="15:40" x14ac:dyDescent="0.25">
      <c r="O319" t="s">
        <v>400</v>
      </c>
      <c r="AC319" t="s">
        <v>402</v>
      </c>
      <c r="AD319" t="s">
        <v>401</v>
      </c>
      <c r="AE319">
        <v>50</v>
      </c>
      <c r="AF319">
        <v>18</v>
      </c>
      <c r="AH319" t="s">
        <v>370</v>
      </c>
      <c r="AJ319" t="s">
        <v>246</v>
      </c>
      <c r="AK319" t="s">
        <v>220</v>
      </c>
      <c r="AM319">
        <v>1428</v>
      </c>
      <c r="AN319">
        <v>1428</v>
      </c>
    </row>
    <row r="320" spans="15:40" x14ac:dyDescent="0.25">
      <c r="O320" t="s">
        <v>400</v>
      </c>
      <c r="AC320" t="s">
        <v>402</v>
      </c>
      <c r="AD320" t="s">
        <v>401</v>
      </c>
      <c r="AE320">
        <v>50</v>
      </c>
      <c r="AF320">
        <v>19</v>
      </c>
      <c r="AH320" t="s">
        <v>369</v>
      </c>
      <c r="AJ320" t="s">
        <v>240</v>
      </c>
      <c r="AK320" t="s">
        <v>219</v>
      </c>
      <c r="AM320">
        <v>1598</v>
      </c>
      <c r="AN320">
        <v>1734</v>
      </c>
    </row>
    <row r="321" spans="15:40" x14ac:dyDescent="0.25">
      <c r="O321" t="s">
        <v>400</v>
      </c>
      <c r="AC321" t="s">
        <v>402</v>
      </c>
      <c r="AD321" t="s">
        <v>401</v>
      </c>
      <c r="AE321">
        <v>50</v>
      </c>
      <c r="AF321">
        <v>20</v>
      </c>
      <c r="AH321" t="s">
        <v>371</v>
      </c>
      <c r="AJ321" t="s">
        <v>248</v>
      </c>
      <c r="AK321" t="s">
        <v>220</v>
      </c>
      <c r="AM321">
        <v>1621</v>
      </c>
      <c r="AN321">
        <v>2120</v>
      </c>
    </row>
    <row r="322" spans="15:40" x14ac:dyDescent="0.25">
      <c r="O322" t="s">
        <v>400</v>
      </c>
      <c r="AC322" t="s">
        <v>402</v>
      </c>
      <c r="AD322" t="s">
        <v>401</v>
      </c>
      <c r="AE322">
        <v>50</v>
      </c>
      <c r="AF322">
        <v>21</v>
      </c>
      <c r="AH322" t="s">
        <v>369</v>
      </c>
      <c r="AJ322" t="s">
        <v>240</v>
      </c>
      <c r="AK322" t="s">
        <v>219</v>
      </c>
      <c r="AM322">
        <v>1840</v>
      </c>
      <c r="AN322">
        <v>731</v>
      </c>
    </row>
    <row r="323" spans="15:40" x14ac:dyDescent="0.25">
      <c r="O323" t="s">
        <v>400</v>
      </c>
      <c r="AC323" t="s">
        <v>402</v>
      </c>
      <c r="AD323" t="s">
        <v>401</v>
      </c>
      <c r="AE323">
        <v>50</v>
      </c>
      <c r="AF323">
        <v>22</v>
      </c>
      <c r="AH323" t="s">
        <v>369</v>
      </c>
      <c r="AJ323" t="s">
        <v>240</v>
      </c>
      <c r="AK323" t="s">
        <v>219</v>
      </c>
      <c r="AM323">
        <v>1926</v>
      </c>
      <c r="AN323">
        <v>1098</v>
      </c>
    </row>
    <row r="324" spans="15:40" x14ac:dyDescent="0.25">
      <c r="O324" t="s">
        <v>400</v>
      </c>
      <c r="AC324" t="s">
        <v>402</v>
      </c>
      <c r="AD324" t="s">
        <v>401</v>
      </c>
      <c r="AE324">
        <v>50</v>
      </c>
      <c r="AF324">
        <v>23</v>
      </c>
      <c r="AH324" t="s">
        <v>369</v>
      </c>
      <c r="AJ324" t="s">
        <v>240</v>
      </c>
      <c r="AK324" t="s">
        <v>219</v>
      </c>
      <c r="AM324">
        <v>1853</v>
      </c>
      <c r="AN324">
        <v>1628</v>
      </c>
    </row>
    <row r="325" spans="15:40" x14ac:dyDescent="0.25">
      <c r="O325" t="s">
        <v>400</v>
      </c>
      <c r="AC325" t="s">
        <v>402</v>
      </c>
      <c r="AD325" t="s">
        <v>401</v>
      </c>
      <c r="AE325">
        <v>50</v>
      </c>
      <c r="AF325">
        <v>24</v>
      </c>
      <c r="AH325" t="s">
        <v>369</v>
      </c>
      <c r="AJ325" t="s">
        <v>240</v>
      </c>
      <c r="AK325" t="s">
        <v>219</v>
      </c>
      <c r="AM325">
        <v>1958</v>
      </c>
      <c r="AN325">
        <v>1930</v>
      </c>
    </row>
    <row r="326" spans="15:40" x14ac:dyDescent="0.25">
      <c r="O326" t="s">
        <v>400</v>
      </c>
      <c r="AC326" t="s">
        <v>402</v>
      </c>
      <c r="AD326" t="s">
        <v>401</v>
      </c>
      <c r="AE326">
        <v>50</v>
      </c>
      <c r="AF326">
        <v>25</v>
      </c>
      <c r="AH326" t="s">
        <v>369</v>
      </c>
      <c r="AJ326" t="s">
        <v>240</v>
      </c>
      <c r="AK326" t="s">
        <v>219</v>
      </c>
      <c r="AM326">
        <v>1901</v>
      </c>
      <c r="AN326">
        <v>2309</v>
      </c>
    </row>
    <row r="327" spans="15:40" x14ac:dyDescent="0.25">
      <c r="O327" t="s">
        <v>400</v>
      </c>
      <c r="AC327" t="s">
        <v>402</v>
      </c>
      <c r="AD327" t="s">
        <v>401</v>
      </c>
      <c r="AE327">
        <v>50</v>
      </c>
      <c r="AF327">
        <v>26</v>
      </c>
      <c r="AH327" t="s">
        <v>371</v>
      </c>
      <c r="AJ327" t="s">
        <v>248</v>
      </c>
      <c r="AK327" t="s">
        <v>220</v>
      </c>
      <c r="AM327">
        <v>2089</v>
      </c>
      <c r="AN327">
        <v>1009</v>
      </c>
    </row>
    <row r="328" spans="15:40" x14ac:dyDescent="0.25">
      <c r="O328" t="s">
        <v>400</v>
      </c>
      <c r="AC328" t="s">
        <v>402</v>
      </c>
      <c r="AD328" t="s">
        <v>401</v>
      </c>
      <c r="AE328">
        <v>50</v>
      </c>
      <c r="AF328">
        <v>27</v>
      </c>
      <c r="AH328" t="s">
        <v>369</v>
      </c>
      <c r="AJ328" t="s">
        <v>240</v>
      </c>
      <c r="AK328" t="s">
        <v>219</v>
      </c>
      <c r="AM328">
        <v>2021</v>
      </c>
      <c r="AN328">
        <v>1150</v>
      </c>
    </row>
    <row r="329" spans="15:40" x14ac:dyDescent="0.25">
      <c r="O329" t="s">
        <v>400</v>
      </c>
      <c r="AC329" t="s">
        <v>402</v>
      </c>
      <c r="AD329" t="s">
        <v>401</v>
      </c>
      <c r="AE329">
        <v>50</v>
      </c>
      <c r="AF329">
        <v>28</v>
      </c>
      <c r="AH329" t="s">
        <v>369</v>
      </c>
      <c r="AJ329" t="s">
        <v>240</v>
      </c>
      <c r="AK329" t="s">
        <v>219</v>
      </c>
      <c r="AM329">
        <v>2243</v>
      </c>
      <c r="AN329">
        <v>1415</v>
      </c>
    </row>
    <row r="330" spans="15:40" x14ac:dyDescent="0.25">
      <c r="O330" t="s">
        <v>400</v>
      </c>
      <c r="AC330" t="s">
        <v>402</v>
      </c>
      <c r="AD330" t="s">
        <v>401</v>
      </c>
      <c r="AE330">
        <v>50</v>
      </c>
      <c r="AF330">
        <v>29</v>
      </c>
      <c r="AH330" t="s">
        <v>369</v>
      </c>
      <c r="AJ330" t="s">
        <v>240</v>
      </c>
      <c r="AK330" t="s">
        <v>219</v>
      </c>
      <c r="AM330">
        <v>2200</v>
      </c>
      <c r="AN330">
        <v>1831</v>
      </c>
    </row>
    <row r="331" spans="15:40" x14ac:dyDescent="0.25">
      <c r="O331" t="s">
        <v>400</v>
      </c>
      <c r="AC331" t="s">
        <v>402</v>
      </c>
      <c r="AD331" t="s">
        <v>401</v>
      </c>
      <c r="AE331">
        <v>50</v>
      </c>
      <c r="AF331">
        <v>30</v>
      </c>
      <c r="AH331" t="s">
        <v>369</v>
      </c>
      <c r="AJ331" t="s">
        <v>240</v>
      </c>
      <c r="AK331" t="s">
        <v>219</v>
      </c>
      <c r="AM331">
        <v>2250</v>
      </c>
      <c r="AN331">
        <v>2355</v>
      </c>
    </row>
    <row r="332" spans="15:40" x14ac:dyDescent="0.25">
      <c r="O332" t="s">
        <v>400</v>
      </c>
      <c r="AC332" t="s">
        <v>402</v>
      </c>
      <c r="AD332" t="s">
        <v>401</v>
      </c>
      <c r="AE332">
        <v>50</v>
      </c>
      <c r="AF332">
        <v>31</v>
      </c>
      <c r="AH332" t="s">
        <v>371</v>
      </c>
      <c r="AJ332" t="s">
        <v>248</v>
      </c>
      <c r="AK332" t="s">
        <v>220</v>
      </c>
      <c r="AM332">
        <v>2360</v>
      </c>
      <c r="AN332">
        <v>762</v>
      </c>
    </row>
    <row r="333" spans="15:40" x14ac:dyDescent="0.25">
      <c r="O333" t="s">
        <v>400</v>
      </c>
      <c r="AC333" t="s">
        <v>402</v>
      </c>
      <c r="AD333" t="s">
        <v>401</v>
      </c>
      <c r="AE333">
        <v>50</v>
      </c>
      <c r="AF333">
        <v>32</v>
      </c>
      <c r="AH333" t="s">
        <v>369</v>
      </c>
      <c r="AJ333" t="s">
        <v>240</v>
      </c>
      <c r="AK333" t="s">
        <v>219</v>
      </c>
      <c r="AM333">
        <v>2402</v>
      </c>
      <c r="AN333">
        <v>1307</v>
      </c>
    </row>
    <row r="334" spans="15:40" x14ac:dyDescent="0.25">
      <c r="O334" t="s">
        <v>400</v>
      </c>
      <c r="AC334" t="s">
        <v>402</v>
      </c>
      <c r="AD334" t="s">
        <v>401</v>
      </c>
      <c r="AE334">
        <v>50</v>
      </c>
      <c r="AF334">
        <v>33</v>
      </c>
      <c r="AH334" t="s">
        <v>369</v>
      </c>
      <c r="AJ334" t="s">
        <v>240</v>
      </c>
      <c r="AK334" t="s">
        <v>219</v>
      </c>
      <c r="AM334">
        <v>2329</v>
      </c>
      <c r="AN334">
        <v>1607</v>
      </c>
    </row>
    <row r="335" spans="15:40" x14ac:dyDescent="0.25">
      <c r="O335" t="s">
        <v>400</v>
      </c>
      <c r="AC335" t="s">
        <v>402</v>
      </c>
      <c r="AD335" t="s">
        <v>401</v>
      </c>
      <c r="AE335">
        <v>50</v>
      </c>
      <c r="AF335">
        <v>34</v>
      </c>
      <c r="AH335" t="s">
        <v>370</v>
      </c>
      <c r="AJ335" t="s">
        <v>246</v>
      </c>
      <c r="AK335" t="s">
        <v>220</v>
      </c>
      <c r="AM335">
        <v>2478</v>
      </c>
      <c r="AN335">
        <v>2042</v>
      </c>
    </row>
    <row r="336" spans="15:40" x14ac:dyDescent="0.25">
      <c r="O336" t="s">
        <v>400</v>
      </c>
      <c r="AC336" t="s">
        <v>402</v>
      </c>
      <c r="AD336" t="s">
        <v>401</v>
      </c>
      <c r="AE336">
        <v>50</v>
      </c>
      <c r="AF336">
        <v>35</v>
      </c>
      <c r="AH336" t="s">
        <v>372</v>
      </c>
      <c r="AJ336" t="s">
        <v>238</v>
      </c>
      <c r="AK336" t="s">
        <v>218</v>
      </c>
      <c r="AM336">
        <v>2531</v>
      </c>
      <c r="AN336">
        <v>2339</v>
      </c>
    </row>
    <row r="337" spans="15:40" x14ac:dyDescent="0.25">
      <c r="O337" t="s">
        <v>400</v>
      </c>
      <c r="AC337" t="s">
        <v>402</v>
      </c>
      <c r="AD337" t="s">
        <v>401</v>
      </c>
      <c r="AE337">
        <v>50</v>
      </c>
      <c r="AF337">
        <v>36</v>
      </c>
      <c r="AH337" t="s">
        <v>369</v>
      </c>
      <c r="AJ337" t="s">
        <v>240</v>
      </c>
      <c r="AK337" t="s">
        <v>219</v>
      </c>
      <c r="AM337">
        <v>2833</v>
      </c>
      <c r="AN337">
        <v>809</v>
      </c>
    </row>
    <row r="338" spans="15:40" x14ac:dyDescent="0.25">
      <c r="O338" t="s">
        <v>400</v>
      </c>
      <c r="AC338" t="s">
        <v>402</v>
      </c>
      <c r="AD338" t="s">
        <v>401</v>
      </c>
      <c r="AE338">
        <v>50</v>
      </c>
      <c r="AF338">
        <v>37</v>
      </c>
      <c r="AH338" t="s">
        <v>370</v>
      </c>
      <c r="AJ338" t="s">
        <v>246</v>
      </c>
      <c r="AK338" t="s">
        <v>220</v>
      </c>
      <c r="AM338">
        <v>2770</v>
      </c>
      <c r="AN338">
        <v>1372</v>
      </c>
    </row>
    <row r="339" spans="15:40" x14ac:dyDescent="0.25">
      <c r="O339" t="s">
        <v>400</v>
      </c>
      <c r="AC339" t="s">
        <v>402</v>
      </c>
      <c r="AD339" t="s">
        <v>401</v>
      </c>
      <c r="AE339">
        <v>50</v>
      </c>
      <c r="AF339">
        <v>38</v>
      </c>
      <c r="AH339" t="s">
        <v>370</v>
      </c>
      <c r="AJ339" t="s">
        <v>246</v>
      </c>
      <c r="AK339" t="s">
        <v>220</v>
      </c>
      <c r="AM339">
        <v>2600</v>
      </c>
      <c r="AN339">
        <v>1511</v>
      </c>
    </row>
    <row r="340" spans="15:40" x14ac:dyDescent="0.25">
      <c r="O340" t="s">
        <v>400</v>
      </c>
      <c r="AC340" t="s">
        <v>402</v>
      </c>
      <c r="AD340" t="s">
        <v>401</v>
      </c>
      <c r="AE340">
        <v>50</v>
      </c>
      <c r="AF340">
        <v>39</v>
      </c>
      <c r="AH340" t="s">
        <v>370</v>
      </c>
      <c r="AJ340" t="s">
        <v>246</v>
      </c>
      <c r="AK340" t="s">
        <v>220</v>
      </c>
      <c r="AM340">
        <v>2596</v>
      </c>
      <c r="AN340">
        <v>2045</v>
      </c>
    </row>
    <row r="341" spans="15:40" x14ac:dyDescent="0.25">
      <c r="O341" t="s">
        <v>400</v>
      </c>
      <c r="AC341" t="s">
        <v>402</v>
      </c>
      <c r="AD341" t="s">
        <v>401</v>
      </c>
      <c r="AE341">
        <v>50</v>
      </c>
      <c r="AF341">
        <v>40</v>
      </c>
      <c r="AH341" t="s">
        <v>372</v>
      </c>
      <c r="AJ341" t="s">
        <v>238</v>
      </c>
      <c r="AK341" t="s">
        <v>218</v>
      </c>
      <c r="AM341">
        <v>2754</v>
      </c>
      <c r="AN341">
        <v>2286</v>
      </c>
    </row>
    <row r="342" spans="15:40" x14ac:dyDescent="0.25">
      <c r="O342" t="s">
        <v>400</v>
      </c>
      <c r="AC342" t="s">
        <v>402</v>
      </c>
      <c r="AD342" t="s">
        <v>401</v>
      </c>
      <c r="AE342">
        <v>50</v>
      </c>
      <c r="AF342">
        <v>41</v>
      </c>
      <c r="AH342" t="s">
        <v>369</v>
      </c>
      <c r="AJ342" t="s">
        <v>240</v>
      </c>
      <c r="AK342" t="s">
        <v>219</v>
      </c>
      <c r="AM342">
        <v>2922</v>
      </c>
      <c r="AN342">
        <v>1021</v>
      </c>
    </row>
    <row r="343" spans="15:40" x14ac:dyDescent="0.25">
      <c r="O343" t="s">
        <v>400</v>
      </c>
      <c r="AC343" t="s">
        <v>402</v>
      </c>
      <c r="AD343" t="s">
        <v>401</v>
      </c>
      <c r="AE343">
        <v>50</v>
      </c>
      <c r="AF343">
        <v>42</v>
      </c>
      <c r="AH343" t="s">
        <v>370</v>
      </c>
      <c r="AJ343" t="s">
        <v>246</v>
      </c>
      <c r="AK343" t="s">
        <v>220</v>
      </c>
      <c r="AM343">
        <v>3041</v>
      </c>
      <c r="AN343">
        <v>1246</v>
      </c>
    </row>
    <row r="344" spans="15:40" x14ac:dyDescent="0.25">
      <c r="O344" t="s">
        <v>400</v>
      </c>
      <c r="AC344" t="s">
        <v>402</v>
      </c>
      <c r="AD344" t="s">
        <v>401</v>
      </c>
      <c r="AE344">
        <v>50</v>
      </c>
      <c r="AF344">
        <v>43</v>
      </c>
      <c r="AH344" t="s">
        <v>370</v>
      </c>
      <c r="AJ344" t="s">
        <v>246</v>
      </c>
      <c r="AK344" t="s">
        <v>220</v>
      </c>
      <c r="AM344">
        <v>2888</v>
      </c>
      <c r="AN344">
        <v>1588</v>
      </c>
    </row>
    <row r="345" spans="15:40" x14ac:dyDescent="0.25">
      <c r="O345" t="s">
        <v>400</v>
      </c>
      <c r="AC345" t="s">
        <v>402</v>
      </c>
      <c r="AD345" t="s">
        <v>401</v>
      </c>
      <c r="AE345">
        <v>50</v>
      </c>
      <c r="AF345">
        <v>44</v>
      </c>
      <c r="AH345" t="s">
        <v>370</v>
      </c>
      <c r="AJ345" t="s">
        <v>246</v>
      </c>
      <c r="AK345" t="s">
        <v>220</v>
      </c>
      <c r="AM345">
        <v>2993</v>
      </c>
      <c r="AN345">
        <v>1875</v>
      </c>
    </row>
    <row r="346" spans="15:40" x14ac:dyDescent="0.25">
      <c r="O346" t="s">
        <v>400</v>
      </c>
      <c r="AC346" t="s">
        <v>402</v>
      </c>
      <c r="AD346" t="s">
        <v>401</v>
      </c>
      <c r="AE346">
        <v>50</v>
      </c>
      <c r="AF346">
        <v>45</v>
      </c>
      <c r="AH346" t="s">
        <v>372</v>
      </c>
      <c r="AJ346" t="s">
        <v>238</v>
      </c>
      <c r="AK346" t="s">
        <v>218</v>
      </c>
      <c r="AM346">
        <v>3054</v>
      </c>
      <c r="AN346">
        <v>2412</v>
      </c>
    </row>
    <row r="347" spans="15:40" x14ac:dyDescent="0.25">
      <c r="O347" t="s">
        <v>400</v>
      </c>
      <c r="AC347" t="s">
        <v>402</v>
      </c>
      <c r="AD347" t="s">
        <v>401</v>
      </c>
      <c r="AE347">
        <v>50</v>
      </c>
      <c r="AF347">
        <v>46</v>
      </c>
      <c r="AH347" t="s">
        <v>369</v>
      </c>
      <c r="AJ347" t="s">
        <v>240</v>
      </c>
      <c r="AK347" t="s">
        <v>219</v>
      </c>
      <c r="AM347">
        <v>3320</v>
      </c>
      <c r="AN347">
        <v>868</v>
      </c>
    </row>
    <row r="348" spans="15:40" x14ac:dyDescent="0.25">
      <c r="O348" t="s">
        <v>400</v>
      </c>
      <c r="AC348" t="s">
        <v>402</v>
      </c>
      <c r="AD348" t="s">
        <v>401</v>
      </c>
      <c r="AE348">
        <v>50</v>
      </c>
      <c r="AF348">
        <v>47</v>
      </c>
      <c r="AH348" t="s">
        <v>369</v>
      </c>
      <c r="AJ348" t="s">
        <v>240</v>
      </c>
      <c r="AK348" t="s">
        <v>219</v>
      </c>
      <c r="AM348">
        <v>3208</v>
      </c>
      <c r="AN348">
        <v>1091</v>
      </c>
    </row>
    <row r="349" spans="15:40" x14ac:dyDescent="0.25">
      <c r="O349" t="s">
        <v>400</v>
      </c>
      <c r="AC349" t="s">
        <v>402</v>
      </c>
      <c r="AD349" t="s">
        <v>401</v>
      </c>
      <c r="AE349">
        <v>50</v>
      </c>
      <c r="AF349">
        <v>48</v>
      </c>
      <c r="AH349" t="s">
        <v>370</v>
      </c>
      <c r="AJ349" t="s">
        <v>246</v>
      </c>
      <c r="AK349" t="s">
        <v>220</v>
      </c>
      <c r="AM349">
        <v>3222</v>
      </c>
      <c r="AN349">
        <v>1421</v>
      </c>
    </row>
    <row r="350" spans="15:40" x14ac:dyDescent="0.25">
      <c r="O350" t="s">
        <v>400</v>
      </c>
      <c r="AC350" t="s">
        <v>402</v>
      </c>
      <c r="AD350" t="s">
        <v>401</v>
      </c>
      <c r="AE350">
        <v>50</v>
      </c>
      <c r="AF350">
        <v>49</v>
      </c>
      <c r="AH350" t="s">
        <v>372</v>
      </c>
      <c r="AJ350" t="s">
        <v>238</v>
      </c>
      <c r="AK350" t="s">
        <v>218</v>
      </c>
      <c r="AM350">
        <v>3191</v>
      </c>
      <c r="AN350">
        <v>2060</v>
      </c>
    </row>
    <row r="351" spans="15:40" x14ac:dyDescent="0.25">
      <c r="O351" t="s">
        <v>400</v>
      </c>
      <c r="AC351" t="s">
        <v>402</v>
      </c>
      <c r="AD351" t="s">
        <v>401</v>
      </c>
      <c r="AE351">
        <v>50</v>
      </c>
      <c r="AF351">
        <v>50</v>
      </c>
      <c r="AH351" t="s">
        <v>372</v>
      </c>
      <c r="AJ351" t="s">
        <v>238</v>
      </c>
      <c r="AK351" t="s">
        <v>218</v>
      </c>
      <c r="AM351">
        <v>3295</v>
      </c>
      <c r="AN351">
        <v>2139</v>
      </c>
    </row>
    <row r="352" spans="15:40" x14ac:dyDescent="0.25">
      <c r="O352" t="s">
        <v>403</v>
      </c>
      <c r="AC352" t="s">
        <v>405</v>
      </c>
      <c r="AD352" t="s">
        <v>404</v>
      </c>
      <c r="AE352">
        <v>50</v>
      </c>
      <c r="AF352">
        <v>1</v>
      </c>
      <c r="AH352" t="s">
        <v>370</v>
      </c>
      <c r="AJ352" t="s">
        <v>246</v>
      </c>
      <c r="AK352" t="s">
        <v>220</v>
      </c>
      <c r="AM352">
        <v>607</v>
      </c>
      <c r="AN352">
        <v>659</v>
      </c>
    </row>
    <row r="353" spans="15:40" x14ac:dyDescent="0.25">
      <c r="O353" t="s">
        <v>403</v>
      </c>
      <c r="AC353" t="s">
        <v>405</v>
      </c>
      <c r="AD353" t="s">
        <v>404</v>
      </c>
      <c r="AE353">
        <v>50</v>
      </c>
      <c r="AF353">
        <v>2</v>
      </c>
      <c r="AH353" t="s">
        <v>386</v>
      </c>
      <c r="AJ353" t="s">
        <v>273</v>
      </c>
      <c r="AK353" t="s">
        <v>224</v>
      </c>
      <c r="AM353">
        <v>603</v>
      </c>
      <c r="AN353">
        <v>1070</v>
      </c>
    </row>
    <row r="354" spans="15:40" x14ac:dyDescent="0.25">
      <c r="O354" t="s">
        <v>403</v>
      </c>
      <c r="AC354" t="s">
        <v>405</v>
      </c>
      <c r="AD354" t="s">
        <v>404</v>
      </c>
      <c r="AE354">
        <v>50</v>
      </c>
      <c r="AF354">
        <v>3</v>
      </c>
      <c r="AH354" t="s">
        <v>371</v>
      </c>
      <c r="AJ354" t="s">
        <v>248</v>
      </c>
      <c r="AK354" t="s">
        <v>220</v>
      </c>
      <c r="AM354">
        <v>421</v>
      </c>
      <c r="AN354">
        <v>1559</v>
      </c>
    </row>
    <row r="355" spans="15:40" x14ac:dyDescent="0.25">
      <c r="O355" t="s">
        <v>403</v>
      </c>
      <c r="AC355" t="s">
        <v>405</v>
      </c>
      <c r="AD355" t="s">
        <v>404</v>
      </c>
      <c r="AE355">
        <v>50</v>
      </c>
      <c r="AF355">
        <v>4</v>
      </c>
      <c r="AH355" t="s">
        <v>371</v>
      </c>
      <c r="AJ355" t="s">
        <v>248</v>
      </c>
      <c r="AK355" t="s">
        <v>220</v>
      </c>
      <c r="AM355">
        <v>538</v>
      </c>
      <c r="AN355">
        <v>1675</v>
      </c>
    </row>
    <row r="356" spans="15:40" x14ac:dyDescent="0.25">
      <c r="O356" t="s">
        <v>403</v>
      </c>
      <c r="AC356" t="s">
        <v>405</v>
      </c>
      <c r="AD356" t="s">
        <v>404</v>
      </c>
      <c r="AE356">
        <v>50</v>
      </c>
      <c r="AF356">
        <v>5</v>
      </c>
      <c r="AH356" t="s">
        <v>369</v>
      </c>
      <c r="AJ356" t="s">
        <v>240</v>
      </c>
      <c r="AK356" t="s">
        <v>219</v>
      </c>
      <c r="AM356">
        <v>575</v>
      </c>
      <c r="AN356">
        <v>2330</v>
      </c>
    </row>
    <row r="357" spans="15:40" x14ac:dyDescent="0.25">
      <c r="O357" t="s">
        <v>403</v>
      </c>
      <c r="AC357" t="s">
        <v>405</v>
      </c>
      <c r="AD357" t="s">
        <v>404</v>
      </c>
      <c r="AE357">
        <v>50</v>
      </c>
      <c r="AF357">
        <v>6</v>
      </c>
      <c r="AH357" t="s">
        <v>371</v>
      </c>
      <c r="AJ357" t="s">
        <v>248</v>
      </c>
      <c r="AK357" t="s">
        <v>220</v>
      </c>
      <c r="AM357">
        <v>792</v>
      </c>
      <c r="AN357">
        <v>779</v>
      </c>
    </row>
    <row r="358" spans="15:40" x14ac:dyDescent="0.25">
      <c r="O358" t="s">
        <v>403</v>
      </c>
      <c r="AC358" t="s">
        <v>405</v>
      </c>
      <c r="AD358" t="s">
        <v>404</v>
      </c>
      <c r="AE358">
        <v>50</v>
      </c>
      <c r="AF358">
        <v>7</v>
      </c>
      <c r="AH358" t="s">
        <v>370</v>
      </c>
      <c r="AJ358" t="s">
        <v>246</v>
      </c>
      <c r="AK358" t="s">
        <v>220</v>
      </c>
      <c r="AM358">
        <v>952</v>
      </c>
      <c r="AN358">
        <v>1163</v>
      </c>
    </row>
    <row r="359" spans="15:40" x14ac:dyDescent="0.25">
      <c r="O359" t="s">
        <v>403</v>
      </c>
      <c r="AC359" t="s">
        <v>405</v>
      </c>
      <c r="AD359" t="s">
        <v>404</v>
      </c>
      <c r="AE359">
        <v>50</v>
      </c>
      <c r="AF359">
        <v>8</v>
      </c>
      <c r="AH359" t="s">
        <v>372</v>
      </c>
      <c r="AJ359" t="s">
        <v>238</v>
      </c>
      <c r="AK359" t="s">
        <v>218</v>
      </c>
      <c r="AM359">
        <v>793</v>
      </c>
      <c r="AN359">
        <v>1441</v>
      </c>
    </row>
    <row r="360" spans="15:40" x14ac:dyDescent="0.25">
      <c r="O360" t="s">
        <v>403</v>
      </c>
      <c r="AC360" t="s">
        <v>405</v>
      </c>
      <c r="AD360" t="s">
        <v>404</v>
      </c>
      <c r="AE360">
        <v>50</v>
      </c>
      <c r="AF360">
        <v>9</v>
      </c>
      <c r="AH360" t="s">
        <v>371</v>
      </c>
      <c r="AJ360" t="s">
        <v>248</v>
      </c>
      <c r="AK360" t="s">
        <v>220</v>
      </c>
      <c r="AM360">
        <v>668</v>
      </c>
      <c r="AN360">
        <v>1793</v>
      </c>
    </row>
    <row r="361" spans="15:40" x14ac:dyDescent="0.25">
      <c r="O361" t="s">
        <v>403</v>
      </c>
      <c r="AC361" t="s">
        <v>405</v>
      </c>
      <c r="AD361" t="s">
        <v>404</v>
      </c>
      <c r="AE361">
        <v>50</v>
      </c>
      <c r="AF361">
        <v>10</v>
      </c>
      <c r="AH361" t="s">
        <v>372</v>
      </c>
      <c r="AJ361" t="s">
        <v>238</v>
      </c>
      <c r="AK361" t="s">
        <v>218</v>
      </c>
      <c r="AM361">
        <v>759</v>
      </c>
      <c r="AN361">
        <v>2192</v>
      </c>
    </row>
    <row r="362" spans="15:40" x14ac:dyDescent="0.25">
      <c r="O362" t="s">
        <v>403</v>
      </c>
      <c r="AC362" t="s">
        <v>405</v>
      </c>
      <c r="AD362" t="s">
        <v>404</v>
      </c>
      <c r="AE362">
        <v>50</v>
      </c>
      <c r="AF362">
        <v>11</v>
      </c>
      <c r="AH362" t="s">
        <v>369</v>
      </c>
      <c r="AJ362" t="s">
        <v>240</v>
      </c>
      <c r="AK362" t="s">
        <v>219</v>
      </c>
      <c r="AM362">
        <v>1157</v>
      </c>
      <c r="AN362">
        <v>837</v>
      </c>
    </row>
    <row r="363" spans="15:40" x14ac:dyDescent="0.25">
      <c r="O363" t="s">
        <v>403</v>
      </c>
      <c r="AC363" t="s">
        <v>405</v>
      </c>
      <c r="AD363" t="s">
        <v>404</v>
      </c>
      <c r="AE363">
        <v>50</v>
      </c>
      <c r="AF363">
        <v>12</v>
      </c>
      <c r="AH363" t="s">
        <v>372</v>
      </c>
      <c r="AJ363" t="s">
        <v>238</v>
      </c>
      <c r="AK363" t="s">
        <v>218</v>
      </c>
      <c r="AM363">
        <v>1151</v>
      </c>
      <c r="AN363">
        <v>1123</v>
      </c>
    </row>
    <row r="364" spans="15:40" x14ac:dyDescent="0.25">
      <c r="O364" t="s">
        <v>403</v>
      </c>
      <c r="AC364" t="s">
        <v>405</v>
      </c>
      <c r="AD364" t="s">
        <v>404</v>
      </c>
      <c r="AE364">
        <v>50</v>
      </c>
      <c r="AF364">
        <v>13</v>
      </c>
      <c r="AH364" t="s">
        <v>372</v>
      </c>
      <c r="AJ364" t="s">
        <v>238</v>
      </c>
      <c r="AK364" t="s">
        <v>218</v>
      </c>
      <c r="AM364">
        <v>1127</v>
      </c>
      <c r="AN364">
        <v>1606</v>
      </c>
    </row>
    <row r="365" spans="15:40" x14ac:dyDescent="0.25">
      <c r="O365" t="s">
        <v>403</v>
      </c>
      <c r="AC365" t="s">
        <v>405</v>
      </c>
      <c r="AD365" t="s">
        <v>404</v>
      </c>
      <c r="AE365">
        <v>50</v>
      </c>
      <c r="AF365">
        <v>14</v>
      </c>
      <c r="AH365" t="s">
        <v>373</v>
      </c>
      <c r="AJ365" t="s">
        <v>269</v>
      </c>
      <c r="AK365" t="s">
        <v>222</v>
      </c>
      <c r="AM365">
        <v>1066</v>
      </c>
      <c r="AN365">
        <v>2014</v>
      </c>
    </row>
    <row r="366" spans="15:40" x14ac:dyDescent="0.25">
      <c r="O366" t="s">
        <v>403</v>
      </c>
      <c r="AC366" t="s">
        <v>405</v>
      </c>
      <c r="AD366" t="s">
        <v>404</v>
      </c>
      <c r="AE366">
        <v>50</v>
      </c>
      <c r="AF366">
        <v>15</v>
      </c>
      <c r="AH366" t="s">
        <v>375</v>
      </c>
      <c r="AJ366" t="s">
        <v>265</v>
      </c>
      <c r="AK366" t="s">
        <v>222</v>
      </c>
      <c r="AM366">
        <v>1029</v>
      </c>
      <c r="AN366">
        <v>2331</v>
      </c>
    </row>
    <row r="367" spans="15:40" x14ac:dyDescent="0.25">
      <c r="O367" t="s">
        <v>403</v>
      </c>
      <c r="AC367" t="s">
        <v>405</v>
      </c>
      <c r="AD367" t="s">
        <v>404</v>
      </c>
      <c r="AE367">
        <v>50</v>
      </c>
      <c r="AF367">
        <v>16</v>
      </c>
      <c r="AH367" t="s">
        <v>369</v>
      </c>
      <c r="AJ367" t="s">
        <v>240</v>
      </c>
      <c r="AK367" t="s">
        <v>219</v>
      </c>
      <c r="AM367">
        <v>1292</v>
      </c>
      <c r="AN367">
        <v>793</v>
      </c>
    </row>
    <row r="368" spans="15:40" x14ac:dyDescent="0.25">
      <c r="O368" t="s">
        <v>403</v>
      </c>
      <c r="AC368" t="s">
        <v>405</v>
      </c>
      <c r="AD368" t="s">
        <v>404</v>
      </c>
      <c r="AE368">
        <v>50</v>
      </c>
      <c r="AF368">
        <v>17</v>
      </c>
      <c r="AH368" t="s">
        <v>372</v>
      </c>
      <c r="AJ368" t="s">
        <v>238</v>
      </c>
      <c r="AK368" t="s">
        <v>218</v>
      </c>
      <c r="AM368">
        <v>1345</v>
      </c>
      <c r="AN368">
        <v>1271</v>
      </c>
    </row>
    <row r="369" spans="15:40" x14ac:dyDescent="0.25">
      <c r="O369" t="s">
        <v>403</v>
      </c>
      <c r="AC369" t="s">
        <v>405</v>
      </c>
      <c r="AD369" t="s">
        <v>404</v>
      </c>
      <c r="AE369">
        <v>50</v>
      </c>
      <c r="AF369">
        <v>18</v>
      </c>
      <c r="AH369" t="s">
        <v>371</v>
      </c>
      <c r="AJ369" t="s">
        <v>248</v>
      </c>
      <c r="AK369" t="s">
        <v>220</v>
      </c>
      <c r="AM369">
        <v>1515</v>
      </c>
      <c r="AN369">
        <v>1456</v>
      </c>
    </row>
    <row r="370" spans="15:40" x14ac:dyDescent="0.25">
      <c r="O370" t="s">
        <v>403</v>
      </c>
      <c r="AC370" t="s">
        <v>405</v>
      </c>
      <c r="AD370" t="s">
        <v>404</v>
      </c>
      <c r="AE370">
        <v>50</v>
      </c>
      <c r="AF370">
        <v>19</v>
      </c>
      <c r="AH370" t="s">
        <v>369</v>
      </c>
      <c r="AJ370" t="s">
        <v>240</v>
      </c>
      <c r="AK370" t="s">
        <v>219</v>
      </c>
      <c r="AM370">
        <v>1314</v>
      </c>
      <c r="AN370">
        <v>1927</v>
      </c>
    </row>
    <row r="371" spans="15:40" x14ac:dyDescent="0.25">
      <c r="O371" t="s">
        <v>403</v>
      </c>
      <c r="AC371" t="s">
        <v>405</v>
      </c>
      <c r="AD371" t="s">
        <v>404</v>
      </c>
      <c r="AE371">
        <v>50</v>
      </c>
      <c r="AF371">
        <v>20</v>
      </c>
      <c r="AH371" t="s">
        <v>369</v>
      </c>
      <c r="AJ371" t="s">
        <v>240</v>
      </c>
      <c r="AK371" t="s">
        <v>219</v>
      </c>
      <c r="AM371">
        <v>1517</v>
      </c>
      <c r="AN371">
        <v>2084</v>
      </c>
    </row>
    <row r="372" spans="15:40" x14ac:dyDescent="0.25">
      <c r="O372" t="s">
        <v>403</v>
      </c>
      <c r="AC372" t="s">
        <v>405</v>
      </c>
      <c r="AD372" t="s">
        <v>404</v>
      </c>
      <c r="AE372">
        <v>50</v>
      </c>
      <c r="AF372">
        <v>21</v>
      </c>
      <c r="AH372" t="s">
        <v>371</v>
      </c>
      <c r="AJ372" t="s">
        <v>248</v>
      </c>
      <c r="AK372" t="s">
        <v>220</v>
      </c>
      <c r="AM372">
        <v>1736</v>
      </c>
      <c r="AN372">
        <v>813</v>
      </c>
    </row>
    <row r="373" spans="15:40" x14ac:dyDescent="0.25">
      <c r="O373" t="s">
        <v>403</v>
      </c>
      <c r="AC373" t="s">
        <v>405</v>
      </c>
      <c r="AD373" t="s">
        <v>404</v>
      </c>
      <c r="AE373">
        <v>50</v>
      </c>
      <c r="AF373">
        <v>22</v>
      </c>
      <c r="AH373" t="s">
        <v>371</v>
      </c>
      <c r="AJ373" t="s">
        <v>248</v>
      </c>
      <c r="AK373" t="s">
        <v>220</v>
      </c>
      <c r="AM373">
        <v>1683</v>
      </c>
      <c r="AN373">
        <v>1245</v>
      </c>
    </row>
    <row r="374" spans="15:40" x14ac:dyDescent="0.25">
      <c r="O374" t="s">
        <v>403</v>
      </c>
      <c r="AC374" t="s">
        <v>405</v>
      </c>
      <c r="AD374" t="s">
        <v>404</v>
      </c>
      <c r="AE374">
        <v>50</v>
      </c>
      <c r="AF374">
        <v>23</v>
      </c>
      <c r="AH374" t="s">
        <v>369</v>
      </c>
      <c r="AJ374" t="s">
        <v>240</v>
      </c>
      <c r="AK374" t="s">
        <v>219</v>
      </c>
      <c r="AM374">
        <v>1613</v>
      </c>
      <c r="AN374">
        <v>1446</v>
      </c>
    </row>
    <row r="375" spans="15:40" x14ac:dyDescent="0.25">
      <c r="O375" t="s">
        <v>403</v>
      </c>
      <c r="AC375" t="s">
        <v>405</v>
      </c>
      <c r="AD375" t="s">
        <v>404</v>
      </c>
      <c r="AE375">
        <v>50</v>
      </c>
      <c r="AF375">
        <v>24</v>
      </c>
      <c r="AH375" t="s">
        <v>372</v>
      </c>
      <c r="AJ375" t="s">
        <v>238</v>
      </c>
      <c r="AK375" t="s">
        <v>218</v>
      </c>
      <c r="AM375">
        <v>1781</v>
      </c>
      <c r="AN375">
        <v>1770</v>
      </c>
    </row>
    <row r="376" spans="15:40" x14ac:dyDescent="0.25">
      <c r="O376" t="s">
        <v>403</v>
      </c>
      <c r="AC376" t="s">
        <v>405</v>
      </c>
      <c r="AD376" t="s">
        <v>404</v>
      </c>
      <c r="AE376">
        <v>50</v>
      </c>
      <c r="AF376">
        <v>25</v>
      </c>
      <c r="AH376" t="s">
        <v>372</v>
      </c>
      <c r="AJ376" t="s">
        <v>238</v>
      </c>
      <c r="AK376" t="s">
        <v>218</v>
      </c>
      <c r="AM376">
        <v>1623</v>
      </c>
      <c r="AN376">
        <v>2103</v>
      </c>
    </row>
    <row r="377" spans="15:40" x14ac:dyDescent="0.25">
      <c r="O377" t="s">
        <v>403</v>
      </c>
      <c r="AC377" t="s">
        <v>405</v>
      </c>
      <c r="AD377" t="s">
        <v>404</v>
      </c>
      <c r="AE377">
        <v>50</v>
      </c>
      <c r="AF377">
        <v>26</v>
      </c>
      <c r="AH377" t="s">
        <v>371</v>
      </c>
      <c r="AJ377" t="s">
        <v>248</v>
      </c>
      <c r="AK377" t="s">
        <v>220</v>
      </c>
      <c r="AM377">
        <v>1880</v>
      </c>
      <c r="AN377">
        <v>886</v>
      </c>
    </row>
    <row r="378" spans="15:40" x14ac:dyDescent="0.25">
      <c r="O378" t="s">
        <v>403</v>
      </c>
      <c r="AC378" t="s">
        <v>405</v>
      </c>
      <c r="AD378" t="s">
        <v>404</v>
      </c>
      <c r="AE378">
        <v>50</v>
      </c>
      <c r="AF378">
        <v>27</v>
      </c>
      <c r="AH378" t="s">
        <v>371</v>
      </c>
      <c r="AJ378" t="s">
        <v>248</v>
      </c>
      <c r="AK378" t="s">
        <v>220</v>
      </c>
      <c r="AM378">
        <v>1942</v>
      </c>
      <c r="AN378">
        <v>1025</v>
      </c>
    </row>
    <row r="379" spans="15:40" x14ac:dyDescent="0.25">
      <c r="O379" t="s">
        <v>403</v>
      </c>
      <c r="AC379" t="s">
        <v>405</v>
      </c>
      <c r="AD379" t="s">
        <v>404</v>
      </c>
      <c r="AE379">
        <v>50</v>
      </c>
      <c r="AF379">
        <v>28</v>
      </c>
      <c r="AH379" t="s">
        <v>371</v>
      </c>
      <c r="AJ379" t="s">
        <v>248</v>
      </c>
      <c r="AK379" t="s">
        <v>220</v>
      </c>
      <c r="AM379">
        <v>2083</v>
      </c>
      <c r="AN379">
        <v>1379</v>
      </c>
    </row>
    <row r="380" spans="15:40" x14ac:dyDescent="0.25">
      <c r="O380" t="s">
        <v>403</v>
      </c>
      <c r="AC380" t="s">
        <v>405</v>
      </c>
      <c r="AD380" t="s">
        <v>404</v>
      </c>
      <c r="AE380">
        <v>50</v>
      </c>
      <c r="AF380">
        <v>29</v>
      </c>
      <c r="AH380" t="s">
        <v>369</v>
      </c>
      <c r="AJ380" t="s">
        <v>240</v>
      </c>
      <c r="AK380" t="s">
        <v>219</v>
      </c>
      <c r="AM380">
        <v>2066</v>
      </c>
      <c r="AN380">
        <v>1879</v>
      </c>
    </row>
    <row r="381" spans="15:40" x14ac:dyDescent="0.25">
      <c r="O381" t="s">
        <v>403</v>
      </c>
      <c r="AC381" t="s">
        <v>405</v>
      </c>
      <c r="AD381" t="s">
        <v>404</v>
      </c>
      <c r="AE381">
        <v>50</v>
      </c>
      <c r="AF381">
        <v>30</v>
      </c>
      <c r="AH381" t="s">
        <v>369</v>
      </c>
      <c r="AJ381" t="s">
        <v>240</v>
      </c>
      <c r="AK381" t="s">
        <v>219</v>
      </c>
      <c r="AM381">
        <v>2080</v>
      </c>
      <c r="AN381">
        <v>2176</v>
      </c>
    </row>
    <row r="382" spans="15:40" x14ac:dyDescent="0.25">
      <c r="O382" t="s">
        <v>403</v>
      </c>
      <c r="AC382" t="s">
        <v>405</v>
      </c>
      <c r="AD382" t="s">
        <v>404</v>
      </c>
      <c r="AE382">
        <v>50</v>
      </c>
      <c r="AF382">
        <v>31</v>
      </c>
      <c r="AH382" t="s">
        <v>371</v>
      </c>
      <c r="AJ382" t="s">
        <v>248</v>
      </c>
      <c r="AK382" t="s">
        <v>220</v>
      </c>
      <c r="AM382">
        <v>2411</v>
      </c>
      <c r="AN382">
        <v>665</v>
      </c>
    </row>
    <row r="383" spans="15:40" x14ac:dyDescent="0.25">
      <c r="O383" t="s">
        <v>403</v>
      </c>
      <c r="AC383" t="s">
        <v>405</v>
      </c>
      <c r="AD383" t="s">
        <v>404</v>
      </c>
      <c r="AE383">
        <v>50</v>
      </c>
      <c r="AF383">
        <v>32</v>
      </c>
      <c r="AH383" t="s">
        <v>371</v>
      </c>
      <c r="AJ383" t="s">
        <v>248</v>
      </c>
      <c r="AK383" t="s">
        <v>220</v>
      </c>
      <c r="AM383">
        <v>2378</v>
      </c>
      <c r="AN383">
        <v>1004</v>
      </c>
    </row>
    <row r="384" spans="15:40" x14ac:dyDescent="0.25">
      <c r="O384" t="s">
        <v>403</v>
      </c>
      <c r="AC384" t="s">
        <v>405</v>
      </c>
      <c r="AD384" t="s">
        <v>404</v>
      </c>
      <c r="AE384">
        <v>50</v>
      </c>
      <c r="AF384">
        <v>33</v>
      </c>
      <c r="AH384" t="s">
        <v>371</v>
      </c>
      <c r="AJ384" t="s">
        <v>248</v>
      </c>
      <c r="AK384" t="s">
        <v>220</v>
      </c>
      <c r="AM384">
        <v>2216</v>
      </c>
      <c r="AN384">
        <v>1650</v>
      </c>
    </row>
    <row r="385" spans="15:40" x14ac:dyDescent="0.25">
      <c r="O385" t="s">
        <v>403</v>
      </c>
      <c r="AC385" t="s">
        <v>405</v>
      </c>
      <c r="AD385" t="s">
        <v>404</v>
      </c>
      <c r="AE385">
        <v>50</v>
      </c>
      <c r="AF385">
        <v>34</v>
      </c>
      <c r="AH385" t="s">
        <v>371</v>
      </c>
      <c r="AJ385" t="s">
        <v>248</v>
      </c>
      <c r="AK385" t="s">
        <v>220</v>
      </c>
      <c r="AM385">
        <v>2261</v>
      </c>
      <c r="AN385">
        <v>2019</v>
      </c>
    </row>
    <row r="386" spans="15:40" x14ac:dyDescent="0.25">
      <c r="O386" t="s">
        <v>403</v>
      </c>
      <c r="AC386" t="s">
        <v>405</v>
      </c>
      <c r="AD386" t="s">
        <v>404</v>
      </c>
      <c r="AE386">
        <v>50</v>
      </c>
      <c r="AF386">
        <v>35</v>
      </c>
      <c r="AH386" t="s">
        <v>369</v>
      </c>
      <c r="AJ386" t="s">
        <v>240</v>
      </c>
      <c r="AK386" t="s">
        <v>219</v>
      </c>
      <c r="AM386">
        <v>2166</v>
      </c>
      <c r="AN386">
        <v>2245</v>
      </c>
    </row>
    <row r="387" spans="15:40" x14ac:dyDescent="0.25">
      <c r="O387" t="s">
        <v>403</v>
      </c>
      <c r="AC387" t="s">
        <v>405</v>
      </c>
      <c r="AD387" t="s">
        <v>404</v>
      </c>
      <c r="AE387">
        <v>50</v>
      </c>
      <c r="AF387">
        <v>36</v>
      </c>
      <c r="AH387" t="s">
        <v>375</v>
      </c>
      <c r="AJ387" t="s">
        <v>265</v>
      </c>
      <c r="AK387" t="s">
        <v>222</v>
      </c>
      <c r="AM387">
        <v>2703</v>
      </c>
      <c r="AN387">
        <v>892</v>
      </c>
    </row>
    <row r="388" spans="15:40" x14ac:dyDescent="0.25">
      <c r="O388" t="s">
        <v>403</v>
      </c>
      <c r="AC388" t="s">
        <v>405</v>
      </c>
      <c r="AD388" t="s">
        <v>404</v>
      </c>
      <c r="AE388">
        <v>50</v>
      </c>
      <c r="AF388">
        <v>37</v>
      </c>
      <c r="AH388" t="s">
        <v>375</v>
      </c>
      <c r="AJ388" t="s">
        <v>265</v>
      </c>
      <c r="AK388" t="s">
        <v>222</v>
      </c>
      <c r="AM388">
        <v>2442</v>
      </c>
      <c r="AN388">
        <v>1160</v>
      </c>
    </row>
    <row r="389" spans="15:40" x14ac:dyDescent="0.25">
      <c r="O389" t="s">
        <v>403</v>
      </c>
      <c r="AC389" t="s">
        <v>405</v>
      </c>
      <c r="AD389" t="s">
        <v>404</v>
      </c>
      <c r="AE389">
        <v>50</v>
      </c>
      <c r="AF389">
        <v>38</v>
      </c>
      <c r="AH389" t="s">
        <v>370</v>
      </c>
      <c r="AJ389" t="s">
        <v>246</v>
      </c>
      <c r="AK389" t="s">
        <v>220</v>
      </c>
      <c r="AM389">
        <v>2719</v>
      </c>
      <c r="AN389">
        <v>1622</v>
      </c>
    </row>
    <row r="390" spans="15:40" x14ac:dyDescent="0.25">
      <c r="O390" t="s">
        <v>403</v>
      </c>
      <c r="AC390" t="s">
        <v>405</v>
      </c>
      <c r="AD390" t="s">
        <v>404</v>
      </c>
      <c r="AE390">
        <v>50</v>
      </c>
      <c r="AF390">
        <v>39</v>
      </c>
      <c r="AH390" t="s">
        <v>371</v>
      </c>
      <c r="AJ390" t="s">
        <v>248</v>
      </c>
      <c r="AK390" t="s">
        <v>220</v>
      </c>
      <c r="AM390">
        <v>2561</v>
      </c>
      <c r="AN390">
        <v>1814</v>
      </c>
    </row>
    <row r="391" spans="15:40" x14ac:dyDescent="0.25">
      <c r="O391" t="s">
        <v>403</v>
      </c>
      <c r="AC391" t="s">
        <v>405</v>
      </c>
      <c r="AD391" t="s">
        <v>404</v>
      </c>
      <c r="AE391">
        <v>50</v>
      </c>
      <c r="AF391">
        <v>40</v>
      </c>
      <c r="AH391" t="s">
        <v>372</v>
      </c>
      <c r="AJ391" t="s">
        <v>238</v>
      </c>
      <c r="AK391" t="s">
        <v>218</v>
      </c>
      <c r="AM391">
        <v>2665</v>
      </c>
      <c r="AN391">
        <v>2235</v>
      </c>
    </row>
    <row r="392" spans="15:40" x14ac:dyDescent="0.25">
      <c r="O392" t="s">
        <v>403</v>
      </c>
      <c r="AC392" t="s">
        <v>405</v>
      </c>
      <c r="AD392" t="s">
        <v>404</v>
      </c>
      <c r="AE392">
        <v>50</v>
      </c>
      <c r="AF392">
        <v>41</v>
      </c>
      <c r="AH392" t="s">
        <v>372</v>
      </c>
      <c r="AJ392" t="s">
        <v>238</v>
      </c>
      <c r="AK392" t="s">
        <v>218</v>
      </c>
      <c r="AM392">
        <v>2858</v>
      </c>
      <c r="AN392">
        <v>935</v>
      </c>
    </row>
    <row r="393" spans="15:40" x14ac:dyDescent="0.25">
      <c r="O393" t="s">
        <v>403</v>
      </c>
      <c r="AC393" t="s">
        <v>405</v>
      </c>
      <c r="AD393" t="s">
        <v>404</v>
      </c>
      <c r="AE393">
        <v>50</v>
      </c>
      <c r="AF393">
        <v>42</v>
      </c>
      <c r="AH393" t="s">
        <v>369</v>
      </c>
      <c r="AJ393" t="s">
        <v>240</v>
      </c>
      <c r="AK393" t="s">
        <v>219</v>
      </c>
      <c r="AM393">
        <v>2962</v>
      </c>
      <c r="AN393">
        <v>1281</v>
      </c>
    </row>
    <row r="394" spans="15:40" x14ac:dyDescent="0.25">
      <c r="O394" t="s">
        <v>403</v>
      </c>
      <c r="AC394" t="s">
        <v>405</v>
      </c>
      <c r="AD394" t="s">
        <v>404</v>
      </c>
      <c r="AE394">
        <v>50</v>
      </c>
      <c r="AF394">
        <v>43</v>
      </c>
      <c r="AH394" t="s">
        <v>370</v>
      </c>
      <c r="AJ394" t="s">
        <v>246</v>
      </c>
      <c r="AK394" t="s">
        <v>220</v>
      </c>
      <c r="AM394">
        <v>2916</v>
      </c>
      <c r="AN394">
        <v>1594</v>
      </c>
    </row>
    <row r="395" spans="15:40" x14ac:dyDescent="0.25">
      <c r="O395" t="s">
        <v>403</v>
      </c>
      <c r="AC395" t="s">
        <v>405</v>
      </c>
      <c r="AD395" t="s">
        <v>404</v>
      </c>
      <c r="AE395">
        <v>50</v>
      </c>
      <c r="AF395">
        <v>44</v>
      </c>
      <c r="AH395" t="s">
        <v>373</v>
      </c>
      <c r="AJ395" t="s">
        <v>269</v>
      </c>
      <c r="AK395" t="s">
        <v>222</v>
      </c>
      <c r="AM395">
        <v>2731</v>
      </c>
      <c r="AN395">
        <v>1858</v>
      </c>
    </row>
    <row r="396" spans="15:40" x14ac:dyDescent="0.25">
      <c r="O396" t="s">
        <v>403</v>
      </c>
      <c r="AC396" t="s">
        <v>405</v>
      </c>
      <c r="AD396" t="s">
        <v>404</v>
      </c>
      <c r="AE396">
        <v>50</v>
      </c>
      <c r="AF396">
        <v>45</v>
      </c>
      <c r="AH396" t="s">
        <v>369</v>
      </c>
      <c r="AJ396" t="s">
        <v>240</v>
      </c>
      <c r="AK396" t="s">
        <v>219</v>
      </c>
      <c r="AM396">
        <v>2962</v>
      </c>
      <c r="AN396">
        <v>2277</v>
      </c>
    </row>
    <row r="397" spans="15:40" x14ac:dyDescent="0.25">
      <c r="O397" t="s">
        <v>403</v>
      </c>
      <c r="AC397" t="s">
        <v>405</v>
      </c>
      <c r="AD397" t="s">
        <v>404</v>
      </c>
      <c r="AE397">
        <v>50</v>
      </c>
      <c r="AF397">
        <v>46</v>
      </c>
      <c r="AH397" t="s">
        <v>372</v>
      </c>
      <c r="AJ397" t="s">
        <v>238</v>
      </c>
      <c r="AK397" t="s">
        <v>218</v>
      </c>
      <c r="AM397">
        <v>3221</v>
      </c>
      <c r="AN397">
        <v>864</v>
      </c>
    </row>
    <row r="398" spans="15:40" x14ac:dyDescent="0.25">
      <c r="O398" t="s">
        <v>403</v>
      </c>
      <c r="AC398" t="s">
        <v>405</v>
      </c>
      <c r="AD398" t="s">
        <v>404</v>
      </c>
      <c r="AE398">
        <v>50</v>
      </c>
      <c r="AF398">
        <v>47</v>
      </c>
      <c r="AH398" t="s">
        <v>369</v>
      </c>
      <c r="AJ398" t="s">
        <v>240</v>
      </c>
      <c r="AK398" t="s">
        <v>219</v>
      </c>
      <c r="AM398">
        <v>3083</v>
      </c>
      <c r="AN398">
        <v>1123</v>
      </c>
    </row>
    <row r="399" spans="15:40" x14ac:dyDescent="0.25">
      <c r="O399" t="s">
        <v>403</v>
      </c>
      <c r="AC399" t="s">
        <v>405</v>
      </c>
      <c r="AD399" t="s">
        <v>404</v>
      </c>
      <c r="AE399">
        <v>50</v>
      </c>
      <c r="AF399">
        <v>48</v>
      </c>
      <c r="AH399" t="s">
        <v>372</v>
      </c>
      <c r="AJ399" t="s">
        <v>238</v>
      </c>
      <c r="AK399" t="s">
        <v>218</v>
      </c>
      <c r="AM399">
        <v>3030</v>
      </c>
      <c r="AN399">
        <v>1660</v>
      </c>
    </row>
    <row r="400" spans="15:40" x14ac:dyDescent="0.25">
      <c r="O400" t="s">
        <v>403</v>
      </c>
      <c r="AC400" t="s">
        <v>405</v>
      </c>
      <c r="AD400" t="s">
        <v>404</v>
      </c>
      <c r="AE400">
        <v>50</v>
      </c>
      <c r="AF400">
        <v>49</v>
      </c>
      <c r="AH400" t="s">
        <v>372</v>
      </c>
      <c r="AJ400" t="s">
        <v>238</v>
      </c>
      <c r="AK400" t="s">
        <v>218</v>
      </c>
      <c r="AM400">
        <v>3260</v>
      </c>
      <c r="AN400">
        <v>1907</v>
      </c>
    </row>
    <row r="401" spans="11:40" x14ac:dyDescent="0.25">
      <c r="O401" t="s">
        <v>403</v>
      </c>
      <c r="AC401" t="s">
        <v>405</v>
      </c>
      <c r="AD401" t="s">
        <v>404</v>
      </c>
      <c r="AE401">
        <v>50</v>
      </c>
      <c r="AF401">
        <v>50</v>
      </c>
      <c r="AH401" t="s">
        <v>372</v>
      </c>
      <c r="AJ401" t="s">
        <v>238</v>
      </c>
      <c r="AK401" t="s">
        <v>218</v>
      </c>
      <c r="AM401">
        <v>3179</v>
      </c>
      <c r="AN401">
        <v>2235</v>
      </c>
    </row>
    <row r="402" spans="11:40" x14ac:dyDescent="0.25">
      <c r="K402" t="s">
        <v>406</v>
      </c>
      <c r="AC402" t="s">
        <v>408</v>
      </c>
      <c r="AD402" t="s">
        <v>407</v>
      </c>
      <c r="AE402">
        <v>50</v>
      </c>
      <c r="AF402">
        <v>1</v>
      </c>
      <c r="AH402" t="s">
        <v>372</v>
      </c>
      <c r="AJ402" t="s">
        <v>238</v>
      </c>
      <c r="AK402" t="s">
        <v>218</v>
      </c>
      <c r="AM402">
        <v>810</v>
      </c>
      <c r="AN402">
        <v>726</v>
      </c>
    </row>
    <row r="403" spans="11:40" x14ac:dyDescent="0.25">
      <c r="K403" t="s">
        <v>406</v>
      </c>
      <c r="AC403" t="s">
        <v>408</v>
      </c>
      <c r="AD403" t="s">
        <v>407</v>
      </c>
      <c r="AE403">
        <v>50</v>
      </c>
      <c r="AF403">
        <v>2</v>
      </c>
      <c r="AH403" t="s">
        <v>372</v>
      </c>
      <c r="AJ403" t="s">
        <v>238</v>
      </c>
      <c r="AK403" t="s">
        <v>218</v>
      </c>
      <c r="AM403">
        <v>871</v>
      </c>
      <c r="AN403">
        <v>1023</v>
      </c>
    </row>
    <row r="404" spans="11:40" x14ac:dyDescent="0.25">
      <c r="K404" t="s">
        <v>406</v>
      </c>
      <c r="AC404" t="s">
        <v>408</v>
      </c>
      <c r="AD404" t="s">
        <v>407</v>
      </c>
      <c r="AE404">
        <v>50</v>
      </c>
      <c r="AF404">
        <v>3</v>
      </c>
      <c r="AH404" t="s">
        <v>372</v>
      </c>
      <c r="AJ404" t="s">
        <v>238</v>
      </c>
      <c r="AK404" t="s">
        <v>218</v>
      </c>
      <c r="AM404">
        <v>751</v>
      </c>
      <c r="AN404">
        <v>1634</v>
      </c>
    </row>
    <row r="405" spans="11:40" x14ac:dyDescent="0.25">
      <c r="K405" t="s">
        <v>406</v>
      </c>
      <c r="AC405" t="s">
        <v>408</v>
      </c>
      <c r="AD405" t="s">
        <v>407</v>
      </c>
      <c r="AE405">
        <v>50</v>
      </c>
      <c r="AF405">
        <v>4</v>
      </c>
      <c r="AH405" t="s">
        <v>372</v>
      </c>
      <c r="AJ405" t="s">
        <v>238</v>
      </c>
      <c r="AK405" t="s">
        <v>218</v>
      </c>
      <c r="AM405">
        <v>779</v>
      </c>
      <c r="AN405">
        <v>1835</v>
      </c>
    </row>
    <row r="406" spans="11:40" x14ac:dyDescent="0.25">
      <c r="K406" t="s">
        <v>406</v>
      </c>
      <c r="AC406" t="s">
        <v>408</v>
      </c>
      <c r="AD406" t="s">
        <v>407</v>
      </c>
      <c r="AE406">
        <v>50</v>
      </c>
      <c r="AF406">
        <v>5</v>
      </c>
      <c r="AH406" t="s">
        <v>372</v>
      </c>
      <c r="AJ406" t="s">
        <v>238</v>
      </c>
      <c r="AK406" t="s">
        <v>218</v>
      </c>
      <c r="AM406">
        <v>800</v>
      </c>
      <c r="AN406">
        <v>2240</v>
      </c>
    </row>
    <row r="407" spans="11:40" x14ac:dyDescent="0.25">
      <c r="K407" t="s">
        <v>406</v>
      </c>
      <c r="AC407" t="s">
        <v>408</v>
      </c>
      <c r="AD407" t="s">
        <v>407</v>
      </c>
      <c r="AE407">
        <v>50</v>
      </c>
      <c r="AF407">
        <v>6</v>
      </c>
      <c r="AH407" t="s">
        <v>372</v>
      </c>
      <c r="AJ407" t="s">
        <v>238</v>
      </c>
      <c r="AK407" t="s">
        <v>218</v>
      </c>
      <c r="AM407">
        <v>1002</v>
      </c>
      <c r="AN407">
        <v>966</v>
      </c>
    </row>
    <row r="408" spans="11:40" x14ac:dyDescent="0.25">
      <c r="K408" t="s">
        <v>406</v>
      </c>
      <c r="AC408" t="s">
        <v>408</v>
      </c>
      <c r="AD408" t="s">
        <v>407</v>
      </c>
      <c r="AE408">
        <v>50</v>
      </c>
      <c r="AF408">
        <v>7</v>
      </c>
      <c r="AH408" t="s">
        <v>372</v>
      </c>
      <c r="AJ408" t="s">
        <v>238</v>
      </c>
      <c r="AK408" t="s">
        <v>218</v>
      </c>
      <c r="AM408">
        <v>1018</v>
      </c>
      <c r="AN408">
        <v>1063</v>
      </c>
    </row>
    <row r="409" spans="11:40" x14ac:dyDescent="0.25">
      <c r="K409" t="s">
        <v>406</v>
      </c>
      <c r="AC409" t="s">
        <v>408</v>
      </c>
      <c r="AD409" t="s">
        <v>407</v>
      </c>
      <c r="AE409">
        <v>50</v>
      </c>
      <c r="AF409">
        <v>8</v>
      </c>
      <c r="AH409" t="s">
        <v>372</v>
      </c>
      <c r="AJ409" t="s">
        <v>238</v>
      </c>
      <c r="AK409" t="s">
        <v>218</v>
      </c>
      <c r="AM409">
        <v>943</v>
      </c>
      <c r="AN409">
        <v>1359</v>
      </c>
    </row>
    <row r="410" spans="11:40" x14ac:dyDescent="0.25">
      <c r="K410" t="s">
        <v>406</v>
      </c>
      <c r="AC410" t="s">
        <v>408</v>
      </c>
      <c r="AD410" t="s">
        <v>407</v>
      </c>
      <c r="AE410">
        <v>50</v>
      </c>
      <c r="AF410">
        <v>9</v>
      </c>
      <c r="AH410" t="s">
        <v>372</v>
      </c>
      <c r="AJ410" t="s">
        <v>238</v>
      </c>
      <c r="AK410" t="s">
        <v>218</v>
      </c>
      <c r="AM410">
        <v>1191</v>
      </c>
      <c r="AN410">
        <v>2001</v>
      </c>
    </row>
    <row r="411" spans="11:40" x14ac:dyDescent="0.25">
      <c r="K411" t="s">
        <v>406</v>
      </c>
      <c r="AC411" t="s">
        <v>408</v>
      </c>
      <c r="AD411" t="s">
        <v>407</v>
      </c>
      <c r="AE411">
        <v>50</v>
      </c>
      <c r="AF411">
        <v>10</v>
      </c>
      <c r="AH411" t="s">
        <v>372</v>
      </c>
      <c r="AJ411" t="s">
        <v>238</v>
      </c>
      <c r="AK411" t="s">
        <v>218</v>
      </c>
      <c r="AM411">
        <v>1166</v>
      </c>
      <c r="AN411">
        <v>2084</v>
      </c>
    </row>
    <row r="412" spans="11:40" x14ac:dyDescent="0.25">
      <c r="K412" t="s">
        <v>406</v>
      </c>
      <c r="AC412" t="s">
        <v>408</v>
      </c>
      <c r="AD412" t="s">
        <v>407</v>
      </c>
      <c r="AE412">
        <v>50</v>
      </c>
      <c r="AF412">
        <v>11</v>
      </c>
      <c r="AH412" t="s">
        <v>372</v>
      </c>
      <c r="AJ412" t="s">
        <v>238</v>
      </c>
      <c r="AK412" t="s">
        <v>218</v>
      </c>
      <c r="AM412">
        <v>1354</v>
      </c>
      <c r="AN412">
        <v>926</v>
      </c>
    </row>
    <row r="413" spans="11:40" x14ac:dyDescent="0.25">
      <c r="K413" t="s">
        <v>406</v>
      </c>
      <c r="AC413" t="s">
        <v>408</v>
      </c>
      <c r="AD413" t="s">
        <v>407</v>
      </c>
      <c r="AE413">
        <v>50</v>
      </c>
      <c r="AF413">
        <v>12</v>
      </c>
      <c r="AH413" t="s">
        <v>372</v>
      </c>
      <c r="AJ413" t="s">
        <v>238</v>
      </c>
      <c r="AK413" t="s">
        <v>218</v>
      </c>
      <c r="AM413">
        <v>1257</v>
      </c>
      <c r="AN413">
        <v>1050</v>
      </c>
    </row>
    <row r="414" spans="11:40" x14ac:dyDescent="0.25">
      <c r="K414" t="s">
        <v>406</v>
      </c>
      <c r="AC414" t="s">
        <v>408</v>
      </c>
      <c r="AD414" t="s">
        <v>407</v>
      </c>
      <c r="AE414">
        <v>50</v>
      </c>
      <c r="AF414">
        <v>13</v>
      </c>
      <c r="AH414" t="s">
        <v>372</v>
      </c>
      <c r="AJ414" t="s">
        <v>238</v>
      </c>
      <c r="AK414" t="s">
        <v>218</v>
      </c>
      <c r="AM414">
        <v>1431</v>
      </c>
      <c r="AN414">
        <v>1488</v>
      </c>
    </row>
    <row r="415" spans="11:40" x14ac:dyDescent="0.25">
      <c r="K415" t="s">
        <v>406</v>
      </c>
      <c r="AC415" t="s">
        <v>408</v>
      </c>
      <c r="AD415" t="s">
        <v>407</v>
      </c>
      <c r="AE415">
        <v>50</v>
      </c>
      <c r="AF415">
        <v>14</v>
      </c>
      <c r="AH415" t="s">
        <v>372</v>
      </c>
      <c r="AJ415" t="s">
        <v>238</v>
      </c>
      <c r="AK415" t="s">
        <v>218</v>
      </c>
      <c r="AM415">
        <v>1269</v>
      </c>
      <c r="AN415">
        <v>1800</v>
      </c>
    </row>
    <row r="416" spans="11:40" x14ac:dyDescent="0.25">
      <c r="K416" t="s">
        <v>406</v>
      </c>
      <c r="AC416" t="s">
        <v>408</v>
      </c>
      <c r="AD416" t="s">
        <v>407</v>
      </c>
      <c r="AE416">
        <v>50</v>
      </c>
      <c r="AF416">
        <v>15</v>
      </c>
      <c r="AH416" t="s">
        <v>372</v>
      </c>
      <c r="AJ416" t="s">
        <v>238</v>
      </c>
      <c r="AK416" t="s">
        <v>218</v>
      </c>
      <c r="AM416">
        <v>1206</v>
      </c>
      <c r="AN416">
        <v>2408</v>
      </c>
    </row>
    <row r="417" spans="11:40" x14ac:dyDescent="0.25">
      <c r="K417" t="s">
        <v>406</v>
      </c>
      <c r="AC417" t="s">
        <v>408</v>
      </c>
      <c r="AD417" t="s">
        <v>407</v>
      </c>
      <c r="AE417">
        <v>50</v>
      </c>
      <c r="AF417">
        <v>16</v>
      </c>
      <c r="AH417" t="s">
        <v>372</v>
      </c>
      <c r="AJ417" t="s">
        <v>238</v>
      </c>
      <c r="AK417" t="s">
        <v>218</v>
      </c>
      <c r="AM417">
        <v>1585</v>
      </c>
      <c r="AN417">
        <v>682</v>
      </c>
    </row>
    <row r="418" spans="11:40" x14ac:dyDescent="0.25">
      <c r="K418" t="s">
        <v>406</v>
      </c>
      <c r="AC418" t="s">
        <v>408</v>
      </c>
      <c r="AD418" t="s">
        <v>407</v>
      </c>
      <c r="AE418">
        <v>50</v>
      </c>
      <c r="AF418">
        <v>17</v>
      </c>
      <c r="AH418" t="s">
        <v>372</v>
      </c>
      <c r="AJ418" t="s">
        <v>238</v>
      </c>
      <c r="AK418" t="s">
        <v>218</v>
      </c>
      <c r="AM418">
        <v>1699</v>
      </c>
      <c r="AN418">
        <v>1233</v>
      </c>
    </row>
    <row r="419" spans="11:40" x14ac:dyDescent="0.25">
      <c r="K419" t="s">
        <v>406</v>
      </c>
      <c r="AC419" t="s">
        <v>408</v>
      </c>
      <c r="AD419" t="s">
        <v>407</v>
      </c>
      <c r="AE419">
        <v>50</v>
      </c>
      <c r="AF419">
        <v>18</v>
      </c>
      <c r="AH419" t="s">
        <v>372</v>
      </c>
      <c r="AJ419" t="s">
        <v>238</v>
      </c>
      <c r="AK419" t="s">
        <v>218</v>
      </c>
      <c r="AM419">
        <v>1701</v>
      </c>
      <c r="AN419">
        <v>1552</v>
      </c>
    </row>
    <row r="420" spans="11:40" x14ac:dyDescent="0.25">
      <c r="K420" t="s">
        <v>406</v>
      </c>
      <c r="AC420" t="s">
        <v>408</v>
      </c>
      <c r="AD420" t="s">
        <v>407</v>
      </c>
      <c r="AE420">
        <v>50</v>
      </c>
      <c r="AF420">
        <v>19</v>
      </c>
      <c r="AH420" t="s">
        <v>372</v>
      </c>
      <c r="AJ420" t="s">
        <v>238</v>
      </c>
      <c r="AK420" t="s">
        <v>218</v>
      </c>
      <c r="AM420">
        <v>1609</v>
      </c>
      <c r="AN420">
        <v>1942</v>
      </c>
    </row>
    <row r="421" spans="11:40" x14ac:dyDescent="0.25">
      <c r="K421" t="s">
        <v>406</v>
      </c>
      <c r="AC421" t="s">
        <v>408</v>
      </c>
      <c r="AD421" t="s">
        <v>407</v>
      </c>
      <c r="AE421">
        <v>50</v>
      </c>
      <c r="AF421">
        <v>20</v>
      </c>
      <c r="AH421" t="s">
        <v>372</v>
      </c>
      <c r="AJ421" t="s">
        <v>238</v>
      </c>
      <c r="AK421" t="s">
        <v>218</v>
      </c>
      <c r="AM421">
        <v>1562</v>
      </c>
      <c r="AN421">
        <v>2158</v>
      </c>
    </row>
    <row r="422" spans="11:40" x14ac:dyDescent="0.25">
      <c r="K422" t="s">
        <v>406</v>
      </c>
      <c r="AC422" t="s">
        <v>408</v>
      </c>
      <c r="AD422" t="s">
        <v>407</v>
      </c>
      <c r="AE422">
        <v>50</v>
      </c>
      <c r="AF422">
        <v>21</v>
      </c>
      <c r="AH422" t="s">
        <v>372</v>
      </c>
      <c r="AJ422" t="s">
        <v>238</v>
      </c>
      <c r="AK422" t="s">
        <v>218</v>
      </c>
      <c r="AM422">
        <v>1915</v>
      </c>
      <c r="AN422">
        <v>727</v>
      </c>
    </row>
    <row r="423" spans="11:40" x14ac:dyDescent="0.25">
      <c r="K423" t="s">
        <v>406</v>
      </c>
      <c r="AC423" t="s">
        <v>408</v>
      </c>
      <c r="AD423" t="s">
        <v>407</v>
      </c>
      <c r="AE423">
        <v>50</v>
      </c>
      <c r="AF423">
        <v>22</v>
      </c>
      <c r="AH423" t="s">
        <v>372</v>
      </c>
      <c r="AJ423" t="s">
        <v>238</v>
      </c>
      <c r="AK423" t="s">
        <v>218</v>
      </c>
      <c r="AM423">
        <v>1959</v>
      </c>
      <c r="AN423">
        <v>1165</v>
      </c>
    </row>
    <row r="424" spans="11:40" x14ac:dyDescent="0.25">
      <c r="K424" t="s">
        <v>406</v>
      </c>
      <c r="AC424" t="s">
        <v>408</v>
      </c>
      <c r="AD424" t="s">
        <v>407</v>
      </c>
      <c r="AE424">
        <v>50</v>
      </c>
      <c r="AF424">
        <v>23</v>
      </c>
      <c r="AH424" t="s">
        <v>372</v>
      </c>
      <c r="AJ424" t="s">
        <v>238</v>
      </c>
      <c r="AK424" t="s">
        <v>218</v>
      </c>
      <c r="AM424">
        <v>1747</v>
      </c>
      <c r="AN424">
        <v>1507</v>
      </c>
    </row>
    <row r="425" spans="11:40" x14ac:dyDescent="0.25">
      <c r="K425" t="s">
        <v>406</v>
      </c>
      <c r="AC425" t="s">
        <v>408</v>
      </c>
      <c r="AD425" t="s">
        <v>407</v>
      </c>
      <c r="AE425">
        <v>50</v>
      </c>
      <c r="AF425">
        <v>24</v>
      </c>
      <c r="AH425" t="s">
        <v>371</v>
      </c>
      <c r="AJ425" t="s">
        <v>248</v>
      </c>
      <c r="AK425" t="s">
        <v>220</v>
      </c>
      <c r="AM425">
        <v>1944</v>
      </c>
      <c r="AN425">
        <v>1780</v>
      </c>
    </row>
    <row r="426" spans="11:40" x14ac:dyDescent="0.25">
      <c r="K426" t="s">
        <v>406</v>
      </c>
      <c r="AC426" t="s">
        <v>408</v>
      </c>
      <c r="AD426" t="s">
        <v>407</v>
      </c>
      <c r="AE426">
        <v>50</v>
      </c>
      <c r="AF426">
        <v>25</v>
      </c>
      <c r="AH426" t="s">
        <v>372</v>
      </c>
      <c r="AJ426" t="s">
        <v>238</v>
      </c>
      <c r="AK426" t="s">
        <v>218</v>
      </c>
      <c r="AM426">
        <v>1839</v>
      </c>
      <c r="AN426">
        <v>2265</v>
      </c>
    </row>
    <row r="427" spans="11:40" x14ac:dyDescent="0.25">
      <c r="K427" t="s">
        <v>406</v>
      </c>
      <c r="AC427" t="s">
        <v>408</v>
      </c>
      <c r="AD427" t="s">
        <v>407</v>
      </c>
      <c r="AE427">
        <v>50</v>
      </c>
      <c r="AF427">
        <v>26</v>
      </c>
      <c r="AH427" t="s">
        <v>371</v>
      </c>
      <c r="AJ427" t="s">
        <v>248</v>
      </c>
      <c r="AK427" t="s">
        <v>220</v>
      </c>
      <c r="AM427">
        <v>2088</v>
      </c>
      <c r="AN427">
        <v>803</v>
      </c>
    </row>
    <row r="428" spans="11:40" x14ac:dyDescent="0.25">
      <c r="K428" t="s">
        <v>406</v>
      </c>
      <c r="AC428" t="s">
        <v>408</v>
      </c>
      <c r="AD428" t="s">
        <v>407</v>
      </c>
      <c r="AE428">
        <v>50</v>
      </c>
      <c r="AF428">
        <v>27</v>
      </c>
      <c r="AH428" t="s">
        <v>371</v>
      </c>
      <c r="AJ428" t="s">
        <v>248</v>
      </c>
      <c r="AK428" t="s">
        <v>220</v>
      </c>
      <c r="AM428">
        <v>2165</v>
      </c>
      <c r="AN428">
        <v>1156</v>
      </c>
    </row>
    <row r="429" spans="11:40" x14ac:dyDescent="0.25">
      <c r="K429" t="s">
        <v>406</v>
      </c>
      <c r="AC429" t="s">
        <v>408</v>
      </c>
      <c r="AD429" t="s">
        <v>407</v>
      </c>
      <c r="AE429">
        <v>50</v>
      </c>
      <c r="AF429">
        <v>28</v>
      </c>
      <c r="AH429" t="s">
        <v>371</v>
      </c>
      <c r="AJ429" t="s">
        <v>248</v>
      </c>
      <c r="AK429" t="s">
        <v>220</v>
      </c>
      <c r="AM429">
        <v>2105</v>
      </c>
      <c r="AN429">
        <v>1571</v>
      </c>
    </row>
    <row r="430" spans="11:40" x14ac:dyDescent="0.25">
      <c r="K430" t="s">
        <v>406</v>
      </c>
      <c r="AC430" t="s">
        <v>408</v>
      </c>
      <c r="AD430" t="s">
        <v>407</v>
      </c>
      <c r="AE430">
        <v>50</v>
      </c>
      <c r="AF430">
        <v>29</v>
      </c>
      <c r="AH430" t="s">
        <v>373</v>
      </c>
      <c r="AJ430" t="s">
        <v>269</v>
      </c>
      <c r="AK430" t="s">
        <v>222</v>
      </c>
      <c r="AM430">
        <v>2060</v>
      </c>
      <c r="AN430">
        <v>1952</v>
      </c>
    </row>
    <row r="431" spans="11:40" x14ac:dyDescent="0.25">
      <c r="K431" t="s">
        <v>406</v>
      </c>
      <c r="AC431" t="s">
        <v>408</v>
      </c>
      <c r="AD431" t="s">
        <v>407</v>
      </c>
      <c r="AE431">
        <v>50</v>
      </c>
      <c r="AF431">
        <v>30</v>
      </c>
      <c r="AH431" t="s">
        <v>373</v>
      </c>
      <c r="AJ431" t="s">
        <v>269</v>
      </c>
      <c r="AK431" t="s">
        <v>222</v>
      </c>
      <c r="AM431">
        <v>2027</v>
      </c>
      <c r="AN431">
        <v>2161</v>
      </c>
    </row>
    <row r="432" spans="11:40" x14ac:dyDescent="0.25">
      <c r="K432" t="s">
        <v>406</v>
      </c>
      <c r="AC432" t="s">
        <v>408</v>
      </c>
      <c r="AD432" t="s">
        <v>407</v>
      </c>
      <c r="AE432">
        <v>50</v>
      </c>
      <c r="AF432">
        <v>31</v>
      </c>
      <c r="AH432" t="s">
        <v>371</v>
      </c>
      <c r="AJ432" t="s">
        <v>248</v>
      </c>
      <c r="AK432" t="s">
        <v>220</v>
      </c>
      <c r="AM432">
        <v>2278</v>
      </c>
      <c r="AN432">
        <v>904</v>
      </c>
    </row>
    <row r="433" spans="11:40" x14ac:dyDescent="0.25">
      <c r="K433" t="s">
        <v>406</v>
      </c>
      <c r="AC433" t="s">
        <v>408</v>
      </c>
      <c r="AD433" t="s">
        <v>407</v>
      </c>
      <c r="AE433">
        <v>50</v>
      </c>
      <c r="AF433">
        <v>32</v>
      </c>
      <c r="AH433" t="s">
        <v>371</v>
      </c>
      <c r="AJ433" t="s">
        <v>248</v>
      </c>
      <c r="AK433" t="s">
        <v>220</v>
      </c>
      <c r="AM433">
        <v>2350</v>
      </c>
      <c r="AN433">
        <v>1021</v>
      </c>
    </row>
    <row r="434" spans="11:40" x14ac:dyDescent="0.25">
      <c r="K434" t="s">
        <v>406</v>
      </c>
      <c r="AC434" t="s">
        <v>408</v>
      </c>
      <c r="AD434" t="s">
        <v>407</v>
      </c>
      <c r="AE434">
        <v>50</v>
      </c>
      <c r="AF434">
        <v>33</v>
      </c>
      <c r="AH434" t="s">
        <v>369</v>
      </c>
      <c r="AJ434" t="s">
        <v>240</v>
      </c>
      <c r="AK434" t="s">
        <v>219</v>
      </c>
      <c r="AM434">
        <v>2452</v>
      </c>
      <c r="AN434">
        <v>1688</v>
      </c>
    </row>
    <row r="435" spans="11:40" x14ac:dyDescent="0.25">
      <c r="K435" t="s">
        <v>406</v>
      </c>
      <c r="AC435" t="s">
        <v>408</v>
      </c>
      <c r="AD435" t="s">
        <v>407</v>
      </c>
      <c r="AE435">
        <v>50</v>
      </c>
      <c r="AF435">
        <v>34</v>
      </c>
      <c r="AH435" t="s">
        <v>369</v>
      </c>
      <c r="AJ435" t="s">
        <v>240</v>
      </c>
      <c r="AK435" t="s">
        <v>219</v>
      </c>
      <c r="AM435">
        <v>2252</v>
      </c>
      <c r="AN435">
        <v>1736</v>
      </c>
    </row>
    <row r="436" spans="11:40" x14ac:dyDescent="0.25">
      <c r="K436" t="s">
        <v>406</v>
      </c>
      <c r="AC436" t="s">
        <v>408</v>
      </c>
      <c r="AD436" t="s">
        <v>407</v>
      </c>
      <c r="AE436">
        <v>50</v>
      </c>
      <c r="AF436">
        <v>35</v>
      </c>
      <c r="AH436" t="s">
        <v>370</v>
      </c>
      <c r="AJ436" t="s">
        <v>246</v>
      </c>
      <c r="AK436" t="s">
        <v>220</v>
      </c>
      <c r="AM436">
        <v>2495</v>
      </c>
      <c r="AN436">
        <v>2243</v>
      </c>
    </row>
    <row r="437" spans="11:40" x14ac:dyDescent="0.25">
      <c r="K437" t="s">
        <v>406</v>
      </c>
      <c r="AC437" t="s">
        <v>408</v>
      </c>
      <c r="AD437" t="s">
        <v>407</v>
      </c>
      <c r="AE437">
        <v>50</v>
      </c>
      <c r="AF437">
        <v>36</v>
      </c>
      <c r="AH437" t="s">
        <v>375</v>
      </c>
      <c r="AJ437" t="s">
        <v>265</v>
      </c>
      <c r="AK437" t="s">
        <v>222</v>
      </c>
      <c r="AM437">
        <v>2721</v>
      </c>
      <c r="AN437">
        <v>762</v>
      </c>
    </row>
    <row r="438" spans="11:40" x14ac:dyDescent="0.25">
      <c r="K438" t="s">
        <v>406</v>
      </c>
      <c r="AC438" t="s">
        <v>408</v>
      </c>
      <c r="AD438" t="s">
        <v>407</v>
      </c>
      <c r="AE438">
        <v>50</v>
      </c>
      <c r="AF438">
        <v>37</v>
      </c>
      <c r="AH438" t="s">
        <v>371</v>
      </c>
      <c r="AJ438" t="s">
        <v>248</v>
      </c>
      <c r="AK438" t="s">
        <v>220</v>
      </c>
      <c r="AM438">
        <v>2566</v>
      </c>
      <c r="AN438">
        <v>1028</v>
      </c>
    </row>
    <row r="439" spans="11:40" x14ac:dyDescent="0.25">
      <c r="K439" t="s">
        <v>406</v>
      </c>
      <c r="AC439" t="s">
        <v>408</v>
      </c>
      <c r="AD439" t="s">
        <v>407</v>
      </c>
      <c r="AE439">
        <v>50</v>
      </c>
      <c r="AF439">
        <v>38</v>
      </c>
      <c r="AH439" t="s">
        <v>372</v>
      </c>
      <c r="AJ439" t="s">
        <v>238</v>
      </c>
      <c r="AK439" t="s">
        <v>218</v>
      </c>
      <c r="AM439">
        <v>2551</v>
      </c>
      <c r="AN439">
        <v>1573</v>
      </c>
    </row>
    <row r="440" spans="11:40" x14ac:dyDescent="0.25">
      <c r="K440" t="s">
        <v>406</v>
      </c>
      <c r="AC440" t="s">
        <v>408</v>
      </c>
      <c r="AD440" t="s">
        <v>407</v>
      </c>
      <c r="AE440">
        <v>50</v>
      </c>
      <c r="AF440">
        <v>39</v>
      </c>
      <c r="AH440" t="s">
        <v>372</v>
      </c>
      <c r="AJ440" t="s">
        <v>238</v>
      </c>
      <c r="AK440" t="s">
        <v>218</v>
      </c>
      <c r="AM440">
        <v>2524</v>
      </c>
      <c r="AN440">
        <v>1772</v>
      </c>
    </row>
    <row r="441" spans="11:40" x14ac:dyDescent="0.25">
      <c r="K441" t="s">
        <v>406</v>
      </c>
      <c r="AC441" t="s">
        <v>408</v>
      </c>
      <c r="AD441" t="s">
        <v>407</v>
      </c>
      <c r="AE441">
        <v>50</v>
      </c>
      <c r="AF441">
        <v>40</v>
      </c>
      <c r="AH441" t="s">
        <v>372</v>
      </c>
      <c r="AJ441" t="s">
        <v>238</v>
      </c>
      <c r="AK441" t="s">
        <v>218</v>
      </c>
      <c r="AM441">
        <v>2525</v>
      </c>
      <c r="AN441">
        <v>2222</v>
      </c>
    </row>
    <row r="442" spans="11:40" x14ac:dyDescent="0.25">
      <c r="K442" t="s">
        <v>406</v>
      </c>
      <c r="AC442" t="s">
        <v>408</v>
      </c>
      <c r="AD442" t="s">
        <v>407</v>
      </c>
      <c r="AE442">
        <v>50</v>
      </c>
      <c r="AF442">
        <v>41</v>
      </c>
      <c r="AH442" t="s">
        <v>373</v>
      </c>
      <c r="AJ442" t="s">
        <v>269</v>
      </c>
      <c r="AK442" t="s">
        <v>222</v>
      </c>
      <c r="AM442">
        <v>2910</v>
      </c>
      <c r="AN442">
        <v>843</v>
      </c>
    </row>
    <row r="443" spans="11:40" x14ac:dyDescent="0.25">
      <c r="K443" t="s">
        <v>406</v>
      </c>
      <c r="AC443" t="s">
        <v>408</v>
      </c>
      <c r="AD443" t="s">
        <v>407</v>
      </c>
      <c r="AE443">
        <v>50</v>
      </c>
      <c r="AF443">
        <v>42</v>
      </c>
      <c r="AH443" t="s">
        <v>373</v>
      </c>
      <c r="AJ443" t="s">
        <v>269</v>
      </c>
      <c r="AK443" t="s">
        <v>222</v>
      </c>
      <c r="AM443">
        <v>3014</v>
      </c>
      <c r="AN443">
        <v>1214</v>
      </c>
    </row>
    <row r="444" spans="11:40" x14ac:dyDescent="0.25">
      <c r="K444" t="s">
        <v>406</v>
      </c>
      <c r="AC444" t="s">
        <v>408</v>
      </c>
      <c r="AD444" t="s">
        <v>407</v>
      </c>
      <c r="AE444">
        <v>50</v>
      </c>
      <c r="AF444">
        <v>43</v>
      </c>
      <c r="AH444" t="s">
        <v>372</v>
      </c>
      <c r="AJ444" t="s">
        <v>238</v>
      </c>
      <c r="AK444" t="s">
        <v>218</v>
      </c>
      <c r="AM444">
        <v>2920</v>
      </c>
      <c r="AN444">
        <v>1567</v>
      </c>
    </row>
    <row r="445" spans="11:40" x14ac:dyDescent="0.25">
      <c r="K445" t="s">
        <v>406</v>
      </c>
      <c r="AC445" t="s">
        <v>408</v>
      </c>
      <c r="AD445" t="s">
        <v>407</v>
      </c>
      <c r="AE445">
        <v>50</v>
      </c>
      <c r="AF445">
        <v>44</v>
      </c>
      <c r="AH445" t="s">
        <v>372</v>
      </c>
      <c r="AJ445" t="s">
        <v>238</v>
      </c>
      <c r="AK445" t="s">
        <v>218</v>
      </c>
      <c r="AM445">
        <v>3023</v>
      </c>
      <c r="AN445">
        <v>1777</v>
      </c>
    </row>
    <row r="446" spans="11:40" x14ac:dyDescent="0.25">
      <c r="K446" t="s">
        <v>406</v>
      </c>
      <c r="AC446" t="s">
        <v>408</v>
      </c>
      <c r="AD446" t="s">
        <v>407</v>
      </c>
      <c r="AE446">
        <v>50</v>
      </c>
      <c r="AF446">
        <v>45</v>
      </c>
      <c r="AH446" t="s">
        <v>372</v>
      </c>
      <c r="AJ446" t="s">
        <v>238</v>
      </c>
      <c r="AK446" t="s">
        <v>218</v>
      </c>
      <c r="AM446">
        <v>2923</v>
      </c>
      <c r="AN446">
        <v>2257</v>
      </c>
    </row>
    <row r="447" spans="11:40" x14ac:dyDescent="0.25">
      <c r="K447" t="s">
        <v>406</v>
      </c>
      <c r="AC447" t="s">
        <v>408</v>
      </c>
      <c r="AD447" t="s">
        <v>407</v>
      </c>
      <c r="AE447">
        <v>50</v>
      </c>
      <c r="AF447">
        <v>46</v>
      </c>
      <c r="AH447" t="s">
        <v>375</v>
      </c>
      <c r="AJ447" t="s">
        <v>265</v>
      </c>
      <c r="AK447" t="s">
        <v>222</v>
      </c>
      <c r="AM447">
        <v>3305</v>
      </c>
      <c r="AN447">
        <v>864</v>
      </c>
    </row>
    <row r="448" spans="11:40" x14ac:dyDescent="0.25">
      <c r="K448" t="s">
        <v>406</v>
      </c>
      <c r="AC448" t="s">
        <v>408</v>
      </c>
      <c r="AD448" t="s">
        <v>407</v>
      </c>
      <c r="AE448">
        <v>50</v>
      </c>
      <c r="AF448">
        <v>47</v>
      </c>
      <c r="AH448" t="s">
        <v>370</v>
      </c>
      <c r="AJ448" t="s">
        <v>246</v>
      </c>
      <c r="AK448" t="s">
        <v>220</v>
      </c>
      <c r="AM448">
        <v>3299</v>
      </c>
      <c r="AN448">
        <v>1337</v>
      </c>
    </row>
    <row r="449" spans="11:40" x14ac:dyDescent="0.25">
      <c r="K449" t="s">
        <v>406</v>
      </c>
      <c r="AC449" t="s">
        <v>408</v>
      </c>
      <c r="AD449" t="s">
        <v>407</v>
      </c>
      <c r="AE449">
        <v>50</v>
      </c>
      <c r="AF449">
        <v>48</v>
      </c>
      <c r="AH449" t="s">
        <v>369</v>
      </c>
      <c r="AJ449" t="s">
        <v>240</v>
      </c>
      <c r="AK449" t="s">
        <v>219</v>
      </c>
      <c r="AM449">
        <v>3066</v>
      </c>
      <c r="AN449">
        <v>1371</v>
      </c>
    </row>
    <row r="450" spans="11:40" x14ac:dyDescent="0.25">
      <c r="K450" t="s">
        <v>406</v>
      </c>
      <c r="AC450" t="s">
        <v>408</v>
      </c>
      <c r="AD450" t="s">
        <v>407</v>
      </c>
      <c r="AE450">
        <v>50</v>
      </c>
      <c r="AF450">
        <v>49</v>
      </c>
      <c r="AH450" t="s">
        <v>395</v>
      </c>
      <c r="AJ450" t="s">
        <v>259</v>
      </c>
      <c r="AK450" t="s">
        <v>222</v>
      </c>
      <c r="AM450">
        <v>3078</v>
      </c>
      <c r="AN450">
        <v>1866</v>
      </c>
    </row>
    <row r="451" spans="11:40" x14ac:dyDescent="0.25">
      <c r="K451" t="s">
        <v>406</v>
      </c>
      <c r="AC451" t="s">
        <v>408</v>
      </c>
      <c r="AD451" t="s">
        <v>407</v>
      </c>
      <c r="AE451">
        <v>50</v>
      </c>
      <c r="AF451">
        <v>50</v>
      </c>
      <c r="AH451" t="s">
        <v>372</v>
      </c>
      <c r="AJ451" t="s">
        <v>238</v>
      </c>
      <c r="AK451" t="s">
        <v>218</v>
      </c>
      <c r="AM451">
        <v>3187</v>
      </c>
      <c r="AN451">
        <v>2181</v>
      </c>
    </row>
    <row r="452" spans="11:40" x14ac:dyDescent="0.25">
      <c r="O452" t="s">
        <v>409</v>
      </c>
      <c r="AC452" t="s">
        <v>411</v>
      </c>
      <c r="AD452" t="s">
        <v>410</v>
      </c>
      <c r="AE452">
        <v>50</v>
      </c>
      <c r="AF452">
        <v>1</v>
      </c>
      <c r="AH452" t="s">
        <v>372</v>
      </c>
      <c r="AJ452" t="s">
        <v>238</v>
      </c>
      <c r="AK452" t="s">
        <v>218</v>
      </c>
      <c r="AM452">
        <v>288</v>
      </c>
      <c r="AN452">
        <v>473</v>
      </c>
    </row>
    <row r="453" spans="11:40" x14ac:dyDescent="0.25">
      <c r="O453" t="s">
        <v>409</v>
      </c>
      <c r="AC453" t="s">
        <v>411</v>
      </c>
      <c r="AD453" t="s">
        <v>410</v>
      </c>
      <c r="AE453">
        <v>50</v>
      </c>
      <c r="AF453">
        <v>2</v>
      </c>
      <c r="AH453" t="s">
        <v>376</v>
      </c>
      <c r="AJ453" t="s">
        <v>244</v>
      </c>
      <c r="AK453" t="s">
        <v>220</v>
      </c>
      <c r="AM453">
        <v>522</v>
      </c>
      <c r="AN453">
        <v>818</v>
      </c>
    </row>
    <row r="454" spans="11:40" x14ac:dyDescent="0.25">
      <c r="O454" t="s">
        <v>409</v>
      </c>
      <c r="AC454" t="s">
        <v>411</v>
      </c>
      <c r="AD454" t="s">
        <v>410</v>
      </c>
      <c r="AE454">
        <v>50</v>
      </c>
      <c r="AF454">
        <v>3</v>
      </c>
      <c r="AH454" t="s">
        <v>369</v>
      </c>
      <c r="AJ454" t="s">
        <v>240</v>
      </c>
      <c r="AK454" t="s">
        <v>219</v>
      </c>
      <c r="AM454">
        <v>337</v>
      </c>
      <c r="AN454">
        <v>1406</v>
      </c>
    </row>
    <row r="455" spans="11:40" x14ac:dyDescent="0.25">
      <c r="O455" t="s">
        <v>409</v>
      </c>
      <c r="AC455" t="s">
        <v>411</v>
      </c>
      <c r="AD455" t="s">
        <v>410</v>
      </c>
      <c r="AE455">
        <v>50</v>
      </c>
      <c r="AF455">
        <v>4</v>
      </c>
      <c r="AH455" t="s">
        <v>386</v>
      </c>
      <c r="AJ455" t="s">
        <v>273</v>
      </c>
      <c r="AK455" t="s">
        <v>224</v>
      </c>
      <c r="AM455">
        <v>507</v>
      </c>
      <c r="AN455">
        <v>1670</v>
      </c>
    </row>
    <row r="456" spans="11:40" x14ac:dyDescent="0.25">
      <c r="O456" t="s">
        <v>409</v>
      </c>
      <c r="AC456" t="s">
        <v>411</v>
      </c>
      <c r="AD456" t="s">
        <v>410</v>
      </c>
      <c r="AE456">
        <v>50</v>
      </c>
      <c r="AF456">
        <v>5</v>
      </c>
      <c r="AH456" t="s">
        <v>369</v>
      </c>
      <c r="AJ456" t="s">
        <v>240</v>
      </c>
      <c r="AK456" t="s">
        <v>219</v>
      </c>
      <c r="AM456">
        <v>392</v>
      </c>
      <c r="AN456">
        <v>2054</v>
      </c>
    </row>
    <row r="457" spans="11:40" x14ac:dyDescent="0.25">
      <c r="O457" t="s">
        <v>409</v>
      </c>
      <c r="AC457" t="s">
        <v>411</v>
      </c>
      <c r="AD457" t="s">
        <v>410</v>
      </c>
      <c r="AE457">
        <v>50</v>
      </c>
      <c r="AF457">
        <v>6</v>
      </c>
      <c r="AH457" t="s">
        <v>376</v>
      </c>
      <c r="AJ457" t="s">
        <v>244</v>
      </c>
      <c r="AK457" t="s">
        <v>220</v>
      </c>
      <c r="AM457">
        <v>768</v>
      </c>
      <c r="AN457">
        <v>778</v>
      </c>
    </row>
    <row r="458" spans="11:40" x14ac:dyDescent="0.25">
      <c r="O458" t="s">
        <v>409</v>
      </c>
      <c r="AC458" t="s">
        <v>411</v>
      </c>
      <c r="AD458" t="s">
        <v>410</v>
      </c>
      <c r="AE458">
        <v>50</v>
      </c>
      <c r="AF458">
        <v>7</v>
      </c>
      <c r="AH458" t="s">
        <v>372</v>
      </c>
      <c r="AJ458" t="s">
        <v>238</v>
      </c>
      <c r="AK458" t="s">
        <v>218</v>
      </c>
      <c r="AM458">
        <v>565</v>
      </c>
      <c r="AN458">
        <v>1056</v>
      </c>
    </row>
    <row r="459" spans="11:40" x14ac:dyDescent="0.25">
      <c r="O459" t="s">
        <v>409</v>
      </c>
      <c r="AC459" t="s">
        <v>411</v>
      </c>
      <c r="AD459" t="s">
        <v>410</v>
      </c>
      <c r="AE459">
        <v>50</v>
      </c>
      <c r="AF459">
        <v>8</v>
      </c>
      <c r="AH459" t="s">
        <v>369</v>
      </c>
      <c r="AJ459" t="s">
        <v>240</v>
      </c>
      <c r="AK459" t="s">
        <v>219</v>
      </c>
      <c r="AM459">
        <v>791</v>
      </c>
      <c r="AN459">
        <v>1251</v>
      </c>
    </row>
    <row r="460" spans="11:40" x14ac:dyDescent="0.25">
      <c r="O460" t="s">
        <v>409</v>
      </c>
      <c r="AC460" t="s">
        <v>411</v>
      </c>
      <c r="AD460" t="s">
        <v>410</v>
      </c>
      <c r="AE460">
        <v>50</v>
      </c>
      <c r="AF460">
        <v>9</v>
      </c>
      <c r="AH460" t="s">
        <v>372</v>
      </c>
      <c r="AJ460" t="s">
        <v>238</v>
      </c>
      <c r="AK460" t="s">
        <v>218</v>
      </c>
      <c r="AM460">
        <v>558</v>
      </c>
      <c r="AN460">
        <v>1840</v>
      </c>
    </row>
    <row r="461" spans="11:40" x14ac:dyDescent="0.25">
      <c r="O461" t="s">
        <v>409</v>
      </c>
      <c r="AC461" t="s">
        <v>411</v>
      </c>
      <c r="AD461" t="s">
        <v>410</v>
      </c>
      <c r="AE461">
        <v>50</v>
      </c>
      <c r="AF461">
        <v>10</v>
      </c>
      <c r="AH461" t="s">
        <v>375</v>
      </c>
      <c r="AJ461" t="s">
        <v>265</v>
      </c>
      <c r="AK461" t="s">
        <v>222</v>
      </c>
      <c r="AM461">
        <v>712</v>
      </c>
      <c r="AN461">
        <v>2214</v>
      </c>
    </row>
    <row r="462" spans="11:40" x14ac:dyDescent="0.25">
      <c r="O462" t="s">
        <v>409</v>
      </c>
      <c r="AC462" t="s">
        <v>411</v>
      </c>
      <c r="AD462" t="s">
        <v>410</v>
      </c>
      <c r="AE462">
        <v>50</v>
      </c>
      <c r="AF462">
        <v>11</v>
      </c>
      <c r="AH462" t="s">
        <v>369</v>
      </c>
      <c r="AJ462" t="s">
        <v>240</v>
      </c>
      <c r="AK462" t="s">
        <v>219</v>
      </c>
      <c r="AM462">
        <v>987</v>
      </c>
      <c r="AN462">
        <v>420</v>
      </c>
    </row>
    <row r="463" spans="11:40" x14ac:dyDescent="0.25">
      <c r="O463" t="s">
        <v>409</v>
      </c>
      <c r="AC463" t="s">
        <v>411</v>
      </c>
      <c r="AD463" t="s">
        <v>410</v>
      </c>
      <c r="AE463">
        <v>50</v>
      </c>
      <c r="AF463">
        <v>12</v>
      </c>
      <c r="AH463" t="s">
        <v>375</v>
      </c>
      <c r="AJ463" t="s">
        <v>265</v>
      </c>
      <c r="AK463" t="s">
        <v>222</v>
      </c>
      <c r="AM463">
        <v>1090</v>
      </c>
      <c r="AN463">
        <v>935</v>
      </c>
    </row>
    <row r="464" spans="11:40" x14ac:dyDescent="0.25">
      <c r="O464" t="s">
        <v>409</v>
      </c>
      <c r="AC464" t="s">
        <v>411</v>
      </c>
      <c r="AD464" t="s">
        <v>410</v>
      </c>
      <c r="AE464">
        <v>50</v>
      </c>
      <c r="AF464">
        <v>13</v>
      </c>
      <c r="AH464" t="s">
        <v>386</v>
      </c>
      <c r="AJ464" t="s">
        <v>273</v>
      </c>
      <c r="AK464" t="s">
        <v>224</v>
      </c>
      <c r="AM464">
        <v>1019</v>
      </c>
      <c r="AN464">
        <v>1469</v>
      </c>
    </row>
    <row r="465" spans="15:40" x14ac:dyDescent="0.25">
      <c r="O465" t="s">
        <v>409</v>
      </c>
      <c r="AC465" t="s">
        <v>411</v>
      </c>
      <c r="AD465" t="s">
        <v>410</v>
      </c>
      <c r="AE465">
        <v>50</v>
      </c>
      <c r="AF465">
        <v>14</v>
      </c>
      <c r="AH465" t="s">
        <v>372</v>
      </c>
      <c r="AJ465" t="s">
        <v>238</v>
      </c>
      <c r="AK465" t="s">
        <v>218</v>
      </c>
      <c r="AM465">
        <v>847</v>
      </c>
      <c r="AN465">
        <v>1833</v>
      </c>
    </row>
    <row r="466" spans="15:40" x14ac:dyDescent="0.25">
      <c r="O466" t="s">
        <v>409</v>
      </c>
      <c r="AC466" t="s">
        <v>411</v>
      </c>
      <c r="AD466" t="s">
        <v>410</v>
      </c>
      <c r="AE466">
        <v>50</v>
      </c>
      <c r="AF466">
        <v>15</v>
      </c>
      <c r="AH466" t="s">
        <v>370</v>
      </c>
      <c r="AJ466" t="s">
        <v>246</v>
      </c>
      <c r="AK466" t="s">
        <v>220</v>
      </c>
      <c r="AM466">
        <v>1054</v>
      </c>
      <c r="AN466">
        <v>2208</v>
      </c>
    </row>
    <row r="467" spans="15:40" x14ac:dyDescent="0.25">
      <c r="O467" t="s">
        <v>409</v>
      </c>
      <c r="AC467" t="s">
        <v>411</v>
      </c>
      <c r="AD467" t="s">
        <v>410</v>
      </c>
      <c r="AE467">
        <v>50</v>
      </c>
      <c r="AF467">
        <v>16</v>
      </c>
      <c r="AH467" t="s">
        <v>373</v>
      </c>
      <c r="AJ467" t="s">
        <v>269</v>
      </c>
      <c r="AK467" t="s">
        <v>222</v>
      </c>
      <c r="AM467">
        <v>1306</v>
      </c>
      <c r="AN467">
        <v>584</v>
      </c>
    </row>
    <row r="468" spans="15:40" x14ac:dyDescent="0.25">
      <c r="O468" t="s">
        <v>409</v>
      </c>
      <c r="AC468" t="s">
        <v>411</v>
      </c>
      <c r="AD468" t="s">
        <v>410</v>
      </c>
      <c r="AE468">
        <v>50</v>
      </c>
      <c r="AF468">
        <v>17</v>
      </c>
      <c r="AH468" t="s">
        <v>380</v>
      </c>
      <c r="AJ468" t="s">
        <v>252</v>
      </c>
      <c r="AK468" t="s">
        <v>221</v>
      </c>
      <c r="AM468">
        <v>1220</v>
      </c>
      <c r="AN468">
        <v>910</v>
      </c>
    </row>
    <row r="469" spans="15:40" x14ac:dyDescent="0.25">
      <c r="O469" t="s">
        <v>409</v>
      </c>
      <c r="AC469" t="s">
        <v>411</v>
      </c>
      <c r="AD469" t="s">
        <v>410</v>
      </c>
      <c r="AE469">
        <v>50</v>
      </c>
      <c r="AF469">
        <v>18</v>
      </c>
      <c r="AH469" t="s">
        <v>374</v>
      </c>
      <c r="AJ469" t="s">
        <v>255</v>
      </c>
      <c r="AK469" t="s">
        <v>221</v>
      </c>
      <c r="AM469">
        <v>1142</v>
      </c>
      <c r="AN469">
        <v>1526</v>
      </c>
    </row>
    <row r="470" spans="15:40" x14ac:dyDescent="0.25">
      <c r="O470" t="s">
        <v>409</v>
      </c>
      <c r="AC470" t="s">
        <v>411</v>
      </c>
      <c r="AD470" t="s">
        <v>410</v>
      </c>
      <c r="AE470">
        <v>50</v>
      </c>
      <c r="AF470">
        <v>19</v>
      </c>
      <c r="AH470" t="s">
        <v>372</v>
      </c>
      <c r="AJ470" t="s">
        <v>238</v>
      </c>
      <c r="AK470" t="s">
        <v>218</v>
      </c>
      <c r="AM470">
        <v>1138</v>
      </c>
      <c r="AN470">
        <v>1832</v>
      </c>
    </row>
    <row r="471" spans="15:40" x14ac:dyDescent="0.25">
      <c r="O471" t="s">
        <v>409</v>
      </c>
      <c r="AC471" t="s">
        <v>411</v>
      </c>
      <c r="AD471" t="s">
        <v>410</v>
      </c>
      <c r="AE471">
        <v>50</v>
      </c>
      <c r="AF471">
        <v>20</v>
      </c>
      <c r="AH471" t="s">
        <v>380</v>
      </c>
      <c r="AJ471" t="s">
        <v>252</v>
      </c>
      <c r="AK471" t="s">
        <v>221</v>
      </c>
      <c r="AM471">
        <v>1331</v>
      </c>
      <c r="AN471">
        <v>2095</v>
      </c>
    </row>
    <row r="472" spans="15:40" x14ac:dyDescent="0.25">
      <c r="O472" t="s">
        <v>409</v>
      </c>
      <c r="AC472" t="s">
        <v>411</v>
      </c>
      <c r="AD472" t="s">
        <v>410</v>
      </c>
      <c r="AE472">
        <v>50</v>
      </c>
      <c r="AF472">
        <v>21</v>
      </c>
      <c r="AH472" t="s">
        <v>372</v>
      </c>
      <c r="AJ472" t="s">
        <v>238</v>
      </c>
      <c r="AK472" t="s">
        <v>218</v>
      </c>
      <c r="AM472">
        <v>1603</v>
      </c>
      <c r="AN472">
        <v>645</v>
      </c>
    </row>
    <row r="473" spans="15:40" x14ac:dyDescent="0.25">
      <c r="O473" t="s">
        <v>409</v>
      </c>
      <c r="AC473" t="s">
        <v>411</v>
      </c>
      <c r="AD473" t="s">
        <v>410</v>
      </c>
      <c r="AE473">
        <v>50</v>
      </c>
      <c r="AF473">
        <v>22</v>
      </c>
      <c r="AH473" t="s">
        <v>380</v>
      </c>
      <c r="AJ473" t="s">
        <v>252</v>
      </c>
      <c r="AK473" t="s">
        <v>221</v>
      </c>
      <c r="AM473">
        <v>1492</v>
      </c>
      <c r="AN473">
        <v>921</v>
      </c>
    </row>
    <row r="474" spans="15:40" x14ac:dyDescent="0.25">
      <c r="O474" t="s">
        <v>409</v>
      </c>
      <c r="AC474" t="s">
        <v>411</v>
      </c>
      <c r="AD474" t="s">
        <v>410</v>
      </c>
      <c r="AE474">
        <v>50</v>
      </c>
      <c r="AF474">
        <v>23</v>
      </c>
      <c r="AH474" t="s">
        <v>380</v>
      </c>
      <c r="AJ474" t="s">
        <v>252</v>
      </c>
      <c r="AK474" t="s">
        <v>221</v>
      </c>
      <c r="AM474">
        <v>1444</v>
      </c>
      <c r="AN474">
        <v>1184</v>
      </c>
    </row>
    <row r="475" spans="15:40" x14ac:dyDescent="0.25">
      <c r="O475" t="s">
        <v>409</v>
      </c>
      <c r="AC475" t="s">
        <v>411</v>
      </c>
      <c r="AD475" t="s">
        <v>410</v>
      </c>
      <c r="AE475">
        <v>50</v>
      </c>
      <c r="AF475">
        <v>24</v>
      </c>
      <c r="AH475" t="s">
        <v>380</v>
      </c>
      <c r="AJ475" t="s">
        <v>252</v>
      </c>
      <c r="AK475" t="s">
        <v>221</v>
      </c>
      <c r="AM475">
        <v>1552</v>
      </c>
      <c r="AN475">
        <v>1799</v>
      </c>
    </row>
    <row r="476" spans="15:40" x14ac:dyDescent="0.25">
      <c r="O476" t="s">
        <v>409</v>
      </c>
      <c r="AC476" t="s">
        <v>411</v>
      </c>
      <c r="AD476" t="s">
        <v>410</v>
      </c>
      <c r="AE476">
        <v>50</v>
      </c>
      <c r="AF476">
        <v>25</v>
      </c>
      <c r="AH476" t="s">
        <v>380</v>
      </c>
      <c r="AJ476" t="s">
        <v>252</v>
      </c>
      <c r="AK476" t="s">
        <v>221</v>
      </c>
      <c r="AM476">
        <v>1472</v>
      </c>
      <c r="AN476">
        <v>1996</v>
      </c>
    </row>
    <row r="477" spans="15:40" x14ac:dyDescent="0.25">
      <c r="O477" t="s">
        <v>409</v>
      </c>
      <c r="AC477" t="s">
        <v>411</v>
      </c>
      <c r="AD477" t="s">
        <v>410</v>
      </c>
      <c r="AE477">
        <v>50</v>
      </c>
      <c r="AF477">
        <v>26</v>
      </c>
      <c r="AH477" t="s">
        <v>369</v>
      </c>
      <c r="AJ477" t="s">
        <v>240</v>
      </c>
      <c r="AK477" t="s">
        <v>219</v>
      </c>
      <c r="AM477">
        <v>1947</v>
      </c>
      <c r="AN477">
        <v>698</v>
      </c>
    </row>
    <row r="478" spans="15:40" x14ac:dyDescent="0.25">
      <c r="O478" t="s">
        <v>409</v>
      </c>
      <c r="AC478" t="s">
        <v>411</v>
      </c>
      <c r="AD478" t="s">
        <v>410</v>
      </c>
      <c r="AE478">
        <v>50</v>
      </c>
      <c r="AF478">
        <v>27</v>
      </c>
      <c r="AH478" t="s">
        <v>372</v>
      </c>
      <c r="AJ478" t="s">
        <v>238</v>
      </c>
      <c r="AK478" t="s">
        <v>218</v>
      </c>
      <c r="AM478">
        <v>1759</v>
      </c>
      <c r="AN478">
        <v>1061</v>
      </c>
    </row>
    <row r="479" spans="15:40" x14ac:dyDescent="0.25">
      <c r="O479" t="s">
        <v>409</v>
      </c>
      <c r="AC479" t="s">
        <v>411</v>
      </c>
      <c r="AD479" t="s">
        <v>410</v>
      </c>
      <c r="AE479">
        <v>50</v>
      </c>
      <c r="AF479">
        <v>28</v>
      </c>
      <c r="AH479" t="s">
        <v>372</v>
      </c>
      <c r="AJ479" t="s">
        <v>238</v>
      </c>
      <c r="AK479" t="s">
        <v>218</v>
      </c>
      <c r="AM479">
        <v>1926</v>
      </c>
      <c r="AN479">
        <v>1204</v>
      </c>
    </row>
    <row r="480" spans="15:40" x14ac:dyDescent="0.25">
      <c r="O480" t="s">
        <v>409</v>
      </c>
      <c r="AC480" t="s">
        <v>411</v>
      </c>
      <c r="AD480" t="s">
        <v>410</v>
      </c>
      <c r="AE480">
        <v>50</v>
      </c>
      <c r="AF480">
        <v>29</v>
      </c>
      <c r="AH480" t="s">
        <v>376</v>
      </c>
      <c r="AJ480" t="s">
        <v>244</v>
      </c>
      <c r="AK480" t="s">
        <v>220</v>
      </c>
      <c r="AM480">
        <v>1713</v>
      </c>
      <c r="AN480">
        <v>1561</v>
      </c>
    </row>
    <row r="481" spans="15:40" x14ac:dyDescent="0.25">
      <c r="O481" t="s">
        <v>409</v>
      </c>
      <c r="AC481" t="s">
        <v>411</v>
      </c>
      <c r="AD481" t="s">
        <v>410</v>
      </c>
      <c r="AE481">
        <v>50</v>
      </c>
      <c r="AF481">
        <v>30</v>
      </c>
      <c r="AH481" t="s">
        <v>375</v>
      </c>
      <c r="AJ481" t="s">
        <v>265</v>
      </c>
      <c r="AK481" t="s">
        <v>222</v>
      </c>
      <c r="AM481">
        <v>1954</v>
      </c>
      <c r="AN481">
        <v>2124</v>
      </c>
    </row>
    <row r="482" spans="15:40" x14ac:dyDescent="0.25">
      <c r="O482" t="s">
        <v>409</v>
      </c>
      <c r="AC482" t="s">
        <v>411</v>
      </c>
      <c r="AD482" t="s">
        <v>410</v>
      </c>
      <c r="AE482">
        <v>50</v>
      </c>
      <c r="AF482">
        <v>31</v>
      </c>
      <c r="AH482" t="s">
        <v>369</v>
      </c>
      <c r="AJ482" t="s">
        <v>240</v>
      </c>
      <c r="AK482" t="s">
        <v>219</v>
      </c>
      <c r="AM482">
        <v>2069</v>
      </c>
      <c r="AN482">
        <v>646</v>
      </c>
    </row>
    <row r="483" spans="15:40" x14ac:dyDescent="0.25">
      <c r="O483" t="s">
        <v>409</v>
      </c>
      <c r="AC483" t="s">
        <v>411</v>
      </c>
      <c r="AD483" t="s">
        <v>410</v>
      </c>
      <c r="AE483">
        <v>50</v>
      </c>
      <c r="AF483">
        <v>32</v>
      </c>
      <c r="AH483" t="s">
        <v>372</v>
      </c>
      <c r="AJ483" t="s">
        <v>238</v>
      </c>
      <c r="AK483" t="s">
        <v>218</v>
      </c>
      <c r="AM483">
        <v>2152</v>
      </c>
      <c r="AN483">
        <v>843</v>
      </c>
    </row>
    <row r="484" spans="15:40" x14ac:dyDescent="0.25">
      <c r="O484" t="s">
        <v>409</v>
      </c>
      <c r="AC484" t="s">
        <v>411</v>
      </c>
      <c r="AD484" t="s">
        <v>410</v>
      </c>
      <c r="AE484">
        <v>50</v>
      </c>
      <c r="AF484">
        <v>33</v>
      </c>
      <c r="AH484" t="s">
        <v>375</v>
      </c>
      <c r="AJ484" t="s">
        <v>265</v>
      </c>
      <c r="AK484" t="s">
        <v>222</v>
      </c>
      <c r="AM484">
        <v>2026</v>
      </c>
      <c r="AN484">
        <v>1435</v>
      </c>
    </row>
    <row r="485" spans="15:40" x14ac:dyDescent="0.25">
      <c r="O485" t="s">
        <v>409</v>
      </c>
      <c r="AC485" t="s">
        <v>411</v>
      </c>
      <c r="AD485" t="s">
        <v>410</v>
      </c>
      <c r="AE485">
        <v>50</v>
      </c>
      <c r="AF485">
        <v>34</v>
      </c>
      <c r="AH485" t="s">
        <v>375</v>
      </c>
      <c r="AJ485" t="s">
        <v>265</v>
      </c>
      <c r="AK485" t="s">
        <v>222</v>
      </c>
      <c r="AM485">
        <v>2072</v>
      </c>
      <c r="AN485">
        <v>1642</v>
      </c>
    </row>
    <row r="486" spans="15:40" x14ac:dyDescent="0.25">
      <c r="O486" t="s">
        <v>409</v>
      </c>
      <c r="AC486" t="s">
        <v>411</v>
      </c>
      <c r="AD486" t="s">
        <v>410</v>
      </c>
      <c r="AE486">
        <v>50</v>
      </c>
      <c r="AF486">
        <v>35</v>
      </c>
      <c r="AH486" t="s">
        <v>374</v>
      </c>
      <c r="AJ486" t="s">
        <v>255</v>
      </c>
      <c r="AK486" t="s">
        <v>221</v>
      </c>
      <c r="AM486">
        <v>2161</v>
      </c>
      <c r="AN486">
        <v>2107</v>
      </c>
    </row>
    <row r="487" spans="15:40" x14ac:dyDescent="0.25">
      <c r="O487" t="s">
        <v>409</v>
      </c>
      <c r="AC487" t="s">
        <v>411</v>
      </c>
      <c r="AD487" t="s">
        <v>410</v>
      </c>
      <c r="AE487">
        <v>50</v>
      </c>
      <c r="AF487">
        <v>36</v>
      </c>
      <c r="AH487" t="s">
        <v>372</v>
      </c>
      <c r="AJ487" t="s">
        <v>238</v>
      </c>
      <c r="AK487" t="s">
        <v>218</v>
      </c>
      <c r="AM487">
        <v>2428</v>
      </c>
      <c r="AN487">
        <v>586</v>
      </c>
    </row>
    <row r="488" spans="15:40" x14ac:dyDescent="0.25">
      <c r="O488" t="s">
        <v>409</v>
      </c>
      <c r="AC488" t="s">
        <v>411</v>
      </c>
      <c r="AD488" t="s">
        <v>410</v>
      </c>
      <c r="AE488">
        <v>50</v>
      </c>
      <c r="AF488">
        <v>37</v>
      </c>
      <c r="AH488" t="s">
        <v>369</v>
      </c>
      <c r="AJ488" t="s">
        <v>240</v>
      </c>
      <c r="AK488" t="s">
        <v>219</v>
      </c>
      <c r="AM488">
        <v>2385</v>
      </c>
      <c r="AN488">
        <v>1148</v>
      </c>
    </row>
    <row r="489" spans="15:40" x14ac:dyDescent="0.25">
      <c r="O489" t="s">
        <v>409</v>
      </c>
      <c r="AC489" t="s">
        <v>411</v>
      </c>
      <c r="AD489" t="s">
        <v>410</v>
      </c>
      <c r="AE489">
        <v>50</v>
      </c>
      <c r="AF489">
        <v>38</v>
      </c>
      <c r="AH489" t="s">
        <v>375</v>
      </c>
      <c r="AJ489" t="s">
        <v>265</v>
      </c>
      <c r="AK489" t="s">
        <v>222</v>
      </c>
      <c r="AM489">
        <v>2460</v>
      </c>
      <c r="AN489">
        <v>1333</v>
      </c>
    </row>
    <row r="490" spans="15:40" x14ac:dyDescent="0.25">
      <c r="O490" t="s">
        <v>409</v>
      </c>
      <c r="AC490" t="s">
        <v>411</v>
      </c>
      <c r="AD490" t="s">
        <v>410</v>
      </c>
      <c r="AE490">
        <v>50</v>
      </c>
      <c r="AF490">
        <v>39</v>
      </c>
      <c r="AH490" t="s">
        <v>369</v>
      </c>
      <c r="AJ490" t="s">
        <v>240</v>
      </c>
      <c r="AK490" t="s">
        <v>219</v>
      </c>
      <c r="AM490">
        <v>2518</v>
      </c>
      <c r="AN490">
        <v>1874</v>
      </c>
    </row>
    <row r="491" spans="15:40" x14ac:dyDescent="0.25">
      <c r="O491" t="s">
        <v>409</v>
      </c>
      <c r="AC491" t="s">
        <v>411</v>
      </c>
      <c r="AD491" t="s">
        <v>410</v>
      </c>
      <c r="AE491">
        <v>50</v>
      </c>
      <c r="AF491">
        <v>40</v>
      </c>
      <c r="AH491" t="s">
        <v>373</v>
      </c>
      <c r="AJ491" t="s">
        <v>269</v>
      </c>
      <c r="AK491" t="s">
        <v>222</v>
      </c>
      <c r="AM491">
        <v>2300</v>
      </c>
      <c r="AN491">
        <v>2168</v>
      </c>
    </row>
    <row r="492" spans="15:40" x14ac:dyDescent="0.25">
      <c r="O492" t="s">
        <v>409</v>
      </c>
      <c r="AC492" t="s">
        <v>411</v>
      </c>
      <c r="AD492" t="s">
        <v>410</v>
      </c>
      <c r="AE492">
        <v>50</v>
      </c>
      <c r="AF492">
        <v>41</v>
      </c>
      <c r="AH492" t="s">
        <v>370</v>
      </c>
      <c r="AJ492" t="s">
        <v>246</v>
      </c>
      <c r="AK492" t="s">
        <v>220</v>
      </c>
      <c r="AM492">
        <v>2629</v>
      </c>
      <c r="AN492">
        <v>422</v>
      </c>
    </row>
    <row r="493" spans="15:40" x14ac:dyDescent="0.25">
      <c r="O493" t="s">
        <v>409</v>
      </c>
      <c r="AC493" t="s">
        <v>411</v>
      </c>
      <c r="AD493" t="s">
        <v>410</v>
      </c>
      <c r="AE493">
        <v>50</v>
      </c>
      <c r="AF493">
        <v>42</v>
      </c>
      <c r="AH493" t="s">
        <v>372</v>
      </c>
      <c r="AJ493" t="s">
        <v>238</v>
      </c>
      <c r="AK493" t="s">
        <v>218</v>
      </c>
      <c r="AM493">
        <v>2777</v>
      </c>
      <c r="AN493">
        <v>827</v>
      </c>
    </row>
    <row r="494" spans="15:40" x14ac:dyDescent="0.25">
      <c r="O494" t="s">
        <v>409</v>
      </c>
      <c r="AC494" t="s">
        <v>411</v>
      </c>
      <c r="AD494" t="s">
        <v>410</v>
      </c>
      <c r="AE494">
        <v>50</v>
      </c>
      <c r="AF494">
        <v>43</v>
      </c>
      <c r="AH494" t="s">
        <v>369</v>
      </c>
      <c r="AJ494" t="s">
        <v>240</v>
      </c>
      <c r="AK494" t="s">
        <v>219</v>
      </c>
      <c r="AM494">
        <v>2617</v>
      </c>
      <c r="AN494">
        <v>1229</v>
      </c>
    </row>
    <row r="495" spans="15:40" x14ac:dyDescent="0.25">
      <c r="O495" t="s">
        <v>409</v>
      </c>
      <c r="AC495" t="s">
        <v>411</v>
      </c>
      <c r="AD495" t="s">
        <v>410</v>
      </c>
      <c r="AE495">
        <v>50</v>
      </c>
      <c r="AF495">
        <v>44</v>
      </c>
      <c r="AH495" t="s">
        <v>373</v>
      </c>
      <c r="AJ495" t="s">
        <v>269</v>
      </c>
      <c r="AK495" t="s">
        <v>222</v>
      </c>
      <c r="AM495">
        <v>2590</v>
      </c>
      <c r="AN495">
        <v>1749</v>
      </c>
    </row>
    <row r="496" spans="15:40" x14ac:dyDescent="0.25">
      <c r="O496" t="s">
        <v>409</v>
      </c>
      <c r="AC496" t="s">
        <v>411</v>
      </c>
      <c r="AD496" t="s">
        <v>410</v>
      </c>
      <c r="AE496">
        <v>50</v>
      </c>
      <c r="AF496">
        <v>45</v>
      </c>
      <c r="AH496" t="s">
        <v>373</v>
      </c>
      <c r="AJ496" t="s">
        <v>269</v>
      </c>
      <c r="AK496" t="s">
        <v>222</v>
      </c>
      <c r="AM496">
        <v>2805</v>
      </c>
      <c r="AN496">
        <v>2160</v>
      </c>
    </row>
    <row r="497" spans="1:40" x14ac:dyDescent="0.25">
      <c r="O497" t="s">
        <v>409</v>
      </c>
      <c r="AC497" t="s">
        <v>411</v>
      </c>
      <c r="AD497" t="s">
        <v>410</v>
      </c>
      <c r="AE497">
        <v>50</v>
      </c>
      <c r="AF497">
        <v>46</v>
      </c>
      <c r="AH497" t="s">
        <v>369</v>
      </c>
      <c r="AJ497" t="s">
        <v>240</v>
      </c>
      <c r="AK497" t="s">
        <v>219</v>
      </c>
      <c r="AM497">
        <v>3072</v>
      </c>
      <c r="AN497">
        <v>776</v>
      </c>
    </row>
    <row r="498" spans="1:40" x14ac:dyDescent="0.25">
      <c r="O498" t="s">
        <v>409</v>
      </c>
      <c r="AC498" t="s">
        <v>411</v>
      </c>
      <c r="AD498" t="s">
        <v>410</v>
      </c>
      <c r="AE498">
        <v>50</v>
      </c>
      <c r="AF498">
        <v>47</v>
      </c>
      <c r="AH498" t="s">
        <v>375</v>
      </c>
      <c r="AJ498" t="s">
        <v>265</v>
      </c>
      <c r="AK498" t="s">
        <v>222</v>
      </c>
      <c r="AM498">
        <v>2960</v>
      </c>
      <c r="AN498">
        <v>931</v>
      </c>
    </row>
    <row r="499" spans="1:40" x14ac:dyDescent="0.25">
      <c r="O499" t="s">
        <v>409</v>
      </c>
      <c r="AC499" t="s">
        <v>411</v>
      </c>
      <c r="AD499" t="s">
        <v>410</v>
      </c>
      <c r="AE499">
        <v>50</v>
      </c>
      <c r="AF499">
        <v>48</v>
      </c>
      <c r="AH499" t="s">
        <v>372</v>
      </c>
      <c r="AJ499" t="s">
        <v>238</v>
      </c>
      <c r="AK499" t="s">
        <v>218</v>
      </c>
      <c r="AM499">
        <v>3005</v>
      </c>
      <c r="AN499">
        <v>1335</v>
      </c>
    </row>
    <row r="500" spans="1:40" x14ac:dyDescent="0.25">
      <c r="O500" t="s">
        <v>409</v>
      </c>
      <c r="AC500" t="s">
        <v>411</v>
      </c>
      <c r="AD500" t="s">
        <v>410</v>
      </c>
      <c r="AE500">
        <v>50</v>
      </c>
      <c r="AF500">
        <v>49</v>
      </c>
      <c r="AH500" t="s">
        <v>372</v>
      </c>
      <c r="AJ500" t="s">
        <v>238</v>
      </c>
      <c r="AK500" t="s">
        <v>218</v>
      </c>
      <c r="AM500">
        <v>2840</v>
      </c>
      <c r="AN500">
        <v>1682</v>
      </c>
    </row>
    <row r="501" spans="1:40" x14ac:dyDescent="0.25">
      <c r="O501" t="s">
        <v>409</v>
      </c>
      <c r="AC501" t="s">
        <v>411</v>
      </c>
      <c r="AD501" t="s">
        <v>410</v>
      </c>
      <c r="AE501">
        <v>50</v>
      </c>
      <c r="AF501">
        <v>50</v>
      </c>
      <c r="AH501" t="s">
        <v>375</v>
      </c>
      <c r="AJ501" t="s">
        <v>265</v>
      </c>
      <c r="AK501" t="s">
        <v>222</v>
      </c>
      <c r="AM501">
        <v>2904</v>
      </c>
      <c r="AN501">
        <v>2118</v>
      </c>
    </row>
    <row r="502" spans="1:40" x14ac:dyDescent="0.25">
      <c r="A502" t="s">
        <v>414</v>
      </c>
      <c r="B502" t="s">
        <v>414</v>
      </c>
      <c r="C502" t="s">
        <v>414</v>
      </c>
      <c r="D502" t="s">
        <v>414</v>
      </c>
      <c r="E502" t="s">
        <v>414</v>
      </c>
      <c r="F502" t="s">
        <v>414</v>
      </c>
      <c r="G502" t="s">
        <v>414</v>
      </c>
      <c r="H502" t="s">
        <v>414</v>
      </c>
      <c r="I502" t="s">
        <v>414</v>
      </c>
      <c r="J502" t="s">
        <v>414</v>
      </c>
      <c r="K502" t="s">
        <v>414</v>
      </c>
      <c r="L502" t="s">
        <v>414</v>
      </c>
      <c r="M502" t="s">
        <v>414</v>
      </c>
      <c r="N502" t="s">
        <v>414</v>
      </c>
      <c r="O502" t="s">
        <v>414</v>
      </c>
      <c r="P502" t="s">
        <v>414</v>
      </c>
      <c r="Q502" t="s">
        <v>414</v>
      </c>
      <c r="R502" t="s">
        <v>414</v>
      </c>
      <c r="S502" t="s">
        <v>414</v>
      </c>
      <c r="T502" t="s">
        <v>414</v>
      </c>
      <c r="U502" t="s">
        <v>414</v>
      </c>
      <c r="V502" t="s">
        <v>414</v>
      </c>
      <c r="W502" t="s">
        <v>414</v>
      </c>
      <c r="X502" t="s">
        <v>414</v>
      </c>
      <c r="Y502" t="s">
        <v>414</v>
      </c>
      <c r="Z502" t="s">
        <v>414</v>
      </c>
      <c r="AA502" t="s">
        <v>414</v>
      </c>
      <c r="AB502" t="s">
        <v>414</v>
      </c>
      <c r="AC502" t="s">
        <v>413</v>
      </c>
      <c r="AD502" t="s">
        <v>412</v>
      </c>
      <c r="AE502">
        <v>50</v>
      </c>
      <c r="AF502">
        <v>1</v>
      </c>
      <c r="AH502" t="s">
        <v>372</v>
      </c>
      <c r="AJ502" t="s">
        <v>238</v>
      </c>
      <c r="AK502" t="s">
        <v>218</v>
      </c>
      <c r="AM502">
        <v>756</v>
      </c>
      <c r="AN502">
        <v>929</v>
      </c>
    </row>
    <row r="503" spans="1:40" x14ac:dyDescent="0.25">
      <c r="A503" t="s">
        <v>414</v>
      </c>
      <c r="B503" t="s">
        <v>414</v>
      </c>
      <c r="C503" t="s">
        <v>414</v>
      </c>
      <c r="D503" t="s">
        <v>414</v>
      </c>
      <c r="E503" t="s">
        <v>414</v>
      </c>
      <c r="F503" t="s">
        <v>414</v>
      </c>
      <c r="G503" t="s">
        <v>414</v>
      </c>
      <c r="H503" t="s">
        <v>414</v>
      </c>
      <c r="I503" t="s">
        <v>414</v>
      </c>
      <c r="J503" t="s">
        <v>414</v>
      </c>
      <c r="K503" t="s">
        <v>414</v>
      </c>
      <c r="L503" t="s">
        <v>414</v>
      </c>
      <c r="M503" t="s">
        <v>414</v>
      </c>
      <c r="N503" t="s">
        <v>414</v>
      </c>
      <c r="O503" t="s">
        <v>414</v>
      </c>
      <c r="P503" t="s">
        <v>414</v>
      </c>
      <c r="Q503" t="s">
        <v>414</v>
      </c>
      <c r="R503" t="s">
        <v>414</v>
      </c>
      <c r="S503" t="s">
        <v>414</v>
      </c>
      <c r="T503" t="s">
        <v>414</v>
      </c>
      <c r="U503" t="s">
        <v>414</v>
      </c>
      <c r="V503" t="s">
        <v>414</v>
      </c>
      <c r="W503" t="s">
        <v>414</v>
      </c>
      <c r="X503" t="s">
        <v>414</v>
      </c>
      <c r="Y503" t="s">
        <v>414</v>
      </c>
      <c r="Z503" t="s">
        <v>414</v>
      </c>
      <c r="AA503" t="s">
        <v>414</v>
      </c>
      <c r="AB503" t="s">
        <v>414</v>
      </c>
      <c r="AC503" t="s">
        <v>413</v>
      </c>
      <c r="AD503" t="s">
        <v>412</v>
      </c>
      <c r="AE503">
        <v>50</v>
      </c>
      <c r="AF503">
        <v>2</v>
      </c>
      <c r="AH503" t="s">
        <v>372</v>
      </c>
      <c r="AJ503" t="s">
        <v>238</v>
      </c>
      <c r="AK503" t="s">
        <v>218</v>
      </c>
      <c r="AM503">
        <v>767</v>
      </c>
      <c r="AN503">
        <v>1067</v>
      </c>
    </row>
    <row r="504" spans="1:40" x14ac:dyDescent="0.25">
      <c r="A504" t="s">
        <v>414</v>
      </c>
      <c r="B504" t="s">
        <v>414</v>
      </c>
      <c r="C504" t="s">
        <v>414</v>
      </c>
      <c r="D504" t="s">
        <v>414</v>
      </c>
      <c r="E504" t="s">
        <v>414</v>
      </c>
      <c r="F504" t="s">
        <v>414</v>
      </c>
      <c r="G504" t="s">
        <v>414</v>
      </c>
      <c r="H504" t="s">
        <v>414</v>
      </c>
      <c r="I504" t="s">
        <v>414</v>
      </c>
      <c r="J504" t="s">
        <v>414</v>
      </c>
      <c r="K504" t="s">
        <v>414</v>
      </c>
      <c r="L504" t="s">
        <v>414</v>
      </c>
      <c r="M504" t="s">
        <v>414</v>
      </c>
      <c r="N504" t="s">
        <v>414</v>
      </c>
      <c r="O504" t="s">
        <v>414</v>
      </c>
      <c r="P504" t="s">
        <v>414</v>
      </c>
      <c r="Q504" t="s">
        <v>414</v>
      </c>
      <c r="R504" t="s">
        <v>414</v>
      </c>
      <c r="S504" t="s">
        <v>414</v>
      </c>
      <c r="T504" t="s">
        <v>414</v>
      </c>
      <c r="U504" t="s">
        <v>414</v>
      </c>
      <c r="V504" t="s">
        <v>414</v>
      </c>
      <c r="W504" t="s">
        <v>414</v>
      </c>
      <c r="X504" t="s">
        <v>414</v>
      </c>
      <c r="Y504" t="s">
        <v>414</v>
      </c>
      <c r="Z504" t="s">
        <v>414</v>
      </c>
      <c r="AA504" t="s">
        <v>414</v>
      </c>
      <c r="AB504" t="s">
        <v>414</v>
      </c>
      <c r="AC504" t="s">
        <v>413</v>
      </c>
      <c r="AD504" t="s">
        <v>412</v>
      </c>
      <c r="AE504">
        <v>50</v>
      </c>
      <c r="AF504">
        <v>3</v>
      </c>
      <c r="AH504" t="s">
        <v>372</v>
      </c>
      <c r="AJ504" t="s">
        <v>238</v>
      </c>
      <c r="AK504" t="s">
        <v>218</v>
      </c>
      <c r="AM504">
        <v>699</v>
      </c>
      <c r="AN504">
        <v>1439</v>
      </c>
    </row>
    <row r="505" spans="1:40" x14ac:dyDescent="0.25">
      <c r="A505" t="s">
        <v>414</v>
      </c>
      <c r="B505" t="s">
        <v>414</v>
      </c>
      <c r="C505" t="s">
        <v>414</v>
      </c>
      <c r="D505" t="s">
        <v>414</v>
      </c>
      <c r="E505" t="s">
        <v>414</v>
      </c>
      <c r="F505" t="s">
        <v>414</v>
      </c>
      <c r="G505" t="s">
        <v>414</v>
      </c>
      <c r="H505" t="s">
        <v>414</v>
      </c>
      <c r="I505" t="s">
        <v>414</v>
      </c>
      <c r="J505" t="s">
        <v>414</v>
      </c>
      <c r="K505" t="s">
        <v>414</v>
      </c>
      <c r="L505" t="s">
        <v>414</v>
      </c>
      <c r="M505" t="s">
        <v>414</v>
      </c>
      <c r="N505" t="s">
        <v>414</v>
      </c>
      <c r="O505" t="s">
        <v>414</v>
      </c>
      <c r="P505" t="s">
        <v>414</v>
      </c>
      <c r="Q505" t="s">
        <v>414</v>
      </c>
      <c r="R505" t="s">
        <v>414</v>
      </c>
      <c r="S505" t="s">
        <v>414</v>
      </c>
      <c r="T505" t="s">
        <v>414</v>
      </c>
      <c r="U505" t="s">
        <v>414</v>
      </c>
      <c r="V505" t="s">
        <v>414</v>
      </c>
      <c r="W505" t="s">
        <v>414</v>
      </c>
      <c r="X505" t="s">
        <v>414</v>
      </c>
      <c r="Y505" t="s">
        <v>414</v>
      </c>
      <c r="Z505" t="s">
        <v>414</v>
      </c>
      <c r="AA505" t="s">
        <v>414</v>
      </c>
      <c r="AB505" t="s">
        <v>414</v>
      </c>
      <c r="AC505" t="s">
        <v>413</v>
      </c>
      <c r="AD505" t="s">
        <v>412</v>
      </c>
      <c r="AE505">
        <v>50</v>
      </c>
      <c r="AF505">
        <v>4</v>
      </c>
      <c r="AH505" t="s">
        <v>372</v>
      </c>
      <c r="AJ505" t="s">
        <v>238</v>
      </c>
      <c r="AK505" t="s">
        <v>218</v>
      </c>
      <c r="AM505">
        <v>646</v>
      </c>
      <c r="AN505">
        <v>1785</v>
      </c>
    </row>
    <row r="506" spans="1:40" x14ac:dyDescent="0.25">
      <c r="A506" t="s">
        <v>414</v>
      </c>
      <c r="B506" t="s">
        <v>414</v>
      </c>
      <c r="C506" t="s">
        <v>414</v>
      </c>
      <c r="D506" t="s">
        <v>414</v>
      </c>
      <c r="E506" t="s">
        <v>414</v>
      </c>
      <c r="F506" t="s">
        <v>414</v>
      </c>
      <c r="G506" t="s">
        <v>414</v>
      </c>
      <c r="H506" t="s">
        <v>414</v>
      </c>
      <c r="I506" t="s">
        <v>414</v>
      </c>
      <c r="J506" t="s">
        <v>414</v>
      </c>
      <c r="K506" t="s">
        <v>414</v>
      </c>
      <c r="L506" t="s">
        <v>414</v>
      </c>
      <c r="M506" t="s">
        <v>414</v>
      </c>
      <c r="N506" t="s">
        <v>414</v>
      </c>
      <c r="O506" t="s">
        <v>414</v>
      </c>
      <c r="P506" t="s">
        <v>414</v>
      </c>
      <c r="Q506" t="s">
        <v>414</v>
      </c>
      <c r="R506" t="s">
        <v>414</v>
      </c>
      <c r="S506" t="s">
        <v>414</v>
      </c>
      <c r="T506" t="s">
        <v>414</v>
      </c>
      <c r="U506" t="s">
        <v>414</v>
      </c>
      <c r="V506" t="s">
        <v>414</v>
      </c>
      <c r="W506" t="s">
        <v>414</v>
      </c>
      <c r="X506" t="s">
        <v>414</v>
      </c>
      <c r="Y506" t="s">
        <v>414</v>
      </c>
      <c r="Z506" t="s">
        <v>414</v>
      </c>
      <c r="AA506" t="s">
        <v>414</v>
      </c>
      <c r="AB506" t="s">
        <v>414</v>
      </c>
      <c r="AC506" t="s">
        <v>413</v>
      </c>
      <c r="AD506" t="s">
        <v>412</v>
      </c>
      <c r="AE506">
        <v>50</v>
      </c>
      <c r="AF506">
        <v>5</v>
      </c>
      <c r="AH506" t="s">
        <v>371</v>
      </c>
      <c r="AJ506" t="s">
        <v>248</v>
      </c>
      <c r="AK506" t="s">
        <v>220</v>
      </c>
      <c r="AM506">
        <v>729</v>
      </c>
      <c r="AN506">
        <v>2285</v>
      </c>
    </row>
    <row r="507" spans="1:40" x14ac:dyDescent="0.25">
      <c r="A507" t="s">
        <v>414</v>
      </c>
      <c r="B507" t="s">
        <v>414</v>
      </c>
      <c r="C507" t="s">
        <v>414</v>
      </c>
      <c r="D507" t="s">
        <v>414</v>
      </c>
      <c r="E507" t="s">
        <v>414</v>
      </c>
      <c r="F507" t="s">
        <v>414</v>
      </c>
      <c r="G507" t="s">
        <v>414</v>
      </c>
      <c r="H507" t="s">
        <v>414</v>
      </c>
      <c r="I507" t="s">
        <v>414</v>
      </c>
      <c r="J507" t="s">
        <v>414</v>
      </c>
      <c r="K507" t="s">
        <v>414</v>
      </c>
      <c r="L507" t="s">
        <v>414</v>
      </c>
      <c r="M507" t="s">
        <v>414</v>
      </c>
      <c r="N507" t="s">
        <v>414</v>
      </c>
      <c r="O507" t="s">
        <v>414</v>
      </c>
      <c r="P507" t="s">
        <v>414</v>
      </c>
      <c r="Q507" t="s">
        <v>414</v>
      </c>
      <c r="R507" t="s">
        <v>414</v>
      </c>
      <c r="S507" t="s">
        <v>414</v>
      </c>
      <c r="T507" t="s">
        <v>414</v>
      </c>
      <c r="U507" t="s">
        <v>414</v>
      </c>
      <c r="V507" t="s">
        <v>414</v>
      </c>
      <c r="W507" t="s">
        <v>414</v>
      </c>
      <c r="X507" t="s">
        <v>414</v>
      </c>
      <c r="Y507" t="s">
        <v>414</v>
      </c>
      <c r="Z507" t="s">
        <v>414</v>
      </c>
      <c r="AA507" t="s">
        <v>414</v>
      </c>
      <c r="AB507" t="s">
        <v>414</v>
      </c>
      <c r="AC507" t="s">
        <v>413</v>
      </c>
      <c r="AD507" t="s">
        <v>412</v>
      </c>
      <c r="AE507">
        <v>50</v>
      </c>
      <c r="AF507">
        <v>6</v>
      </c>
      <c r="AH507" t="s">
        <v>372</v>
      </c>
      <c r="AJ507" t="s">
        <v>238</v>
      </c>
      <c r="AK507" t="s">
        <v>218</v>
      </c>
      <c r="AM507">
        <v>856</v>
      </c>
      <c r="AN507">
        <v>836</v>
      </c>
    </row>
    <row r="508" spans="1:40" x14ac:dyDescent="0.25">
      <c r="A508" t="s">
        <v>414</v>
      </c>
      <c r="B508" t="s">
        <v>414</v>
      </c>
      <c r="C508" t="s">
        <v>414</v>
      </c>
      <c r="D508" t="s">
        <v>414</v>
      </c>
      <c r="E508" t="s">
        <v>414</v>
      </c>
      <c r="F508" t="s">
        <v>414</v>
      </c>
      <c r="G508" t="s">
        <v>414</v>
      </c>
      <c r="H508" t="s">
        <v>414</v>
      </c>
      <c r="I508" t="s">
        <v>414</v>
      </c>
      <c r="J508" t="s">
        <v>414</v>
      </c>
      <c r="K508" t="s">
        <v>414</v>
      </c>
      <c r="L508" t="s">
        <v>414</v>
      </c>
      <c r="M508" t="s">
        <v>414</v>
      </c>
      <c r="N508" t="s">
        <v>414</v>
      </c>
      <c r="O508" t="s">
        <v>414</v>
      </c>
      <c r="P508" t="s">
        <v>414</v>
      </c>
      <c r="Q508" t="s">
        <v>414</v>
      </c>
      <c r="R508" t="s">
        <v>414</v>
      </c>
      <c r="S508" t="s">
        <v>414</v>
      </c>
      <c r="T508" t="s">
        <v>414</v>
      </c>
      <c r="U508" t="s">
        <v>414</v>
      </c>
      <c r="V508" t="s">
        <v>414</v>
      </c>
      <c r="W508" t="s">
        <v>414</v>
      </c>
      <c r="X508" t="s">
        <v>414</v>
      </c>
      <c r="Y508" t="s">
        <v>414</v>
      </c>
      <c r="Z508" t="s">
        <v>414</v>
      </c>
      <c r="AA508" t="s">
        <v>414</v>
      </c>
      <c r="AB508" t="s">
        <v>414</v>
      </c>
      <c r="AC508" t="s">
        <v>413</v>
      </c>
      <c r="AD508" t="s">
        <v>412</v>
      </c>
      <c r="AE508">
        <v>50</v>
      </c>
      <c r="AF508">
        <v>7</v>
      </c>
      <c r="AH508" t="s">
        <v>372</v>
      </c>
      <c r="AJ508" t="s">
        <v>238</v>
      </c>
      <c r="AK508" t="s">
        <v>218</v>
      </c>
      <c r="AM508">
        <v>935</v>
      </c>
      <c r="AN508">
        <v>1200</v>
      </c>
    </row>
    <row r="509" spans="1:40" x14ac:dyDescent="0.25">
      <c r="A509" t="s">
        <v>414</v>
      </c>
      <c r="B509" t="s">
        <v>414</v>
      </c>
      <c r="C509" t="s">
        <v>414</v>
      </c>
      <c r="D509" t="s">
        <v>414</v>
      </c>
      <c r="E509" t="s">
        <v>414</v>
      </c>
      <c r="F509" t="s">
        <v>414</v>
      </c>
      <c r="G509" t="s">
        <v>414</v>
      </c>
      <c r="H509" t="s">
        <v>414</v>
      </c>
      <c r="I509" t="s">
        <v>414</v>
      </c>
      <c r="J509" t="s">
        <v>414</v>
      </c>
      <c r="K509" t="s">
        <v>414</v>
      </c>
      <c r="L509" t="s">
        <v>414</v>
      </c>
      <c r="M509" t="s">
        <v>414</v>
      </c>
      <c r="N509" t="s">
        <v>414</v>
      </c>
      <c r="O509" t="s">
        <v>414</v>
      </c>
      <c r="P509" t="s">
        <v>414</v>
      </c>
      <c r="Q509" t="s">
        <v>414</v>
      </c>
      <c r="R509" t="s">
        <v>414</v>
      </c>
      <c r="S509" t="s">
        <v>414</v>
      </c>
      <c r="T509" t="s">
        <v>414</v>
      </c>
      <c r="U509" t="s">
        <v>414</v>
      </c>
      <c r="V509" t="s">
        <v>414</v>
      </c>
      <c r="W509" t="s">
        <v>414</v>
      </c>
      <c r="X509" t="s">
        <v>414</v>
      </c>
      <c r="Y509" t="s">
        <v>414</v>
      </c>
      <c r="Z509" t="s">
        <v>414</v>
      </c>
      <c r="AA509" t="s">
        <v>414</v>
      </c>
      <c r="AB509" t="s">
        <v>414</v>
      </c>
      <c r="AC509" t="s">
        <v>413</v>
      </c>
      <c r="AD509" t="s">
        <v>412</v>
      </c>
      <c r="AE509">
        <v>50</v>
      </c>
      <c r="AF509">
        <v>8</v>
      </c>
      <c r="AH509" t="s">
        <v>372</v>
      </c>
      <c r="AJ509" t="s">
        <v>238</v>
      </c>
      <c r="AK509" t="s">
        <v>218</v>
      </c>
      <c r="AM509">
        <v>1032</v>
      </c>
      <c r="AN509">
        <v>1389</v>
      </c>
    </row>
    <row r="510" spans="1:40" x14ac:dyDescent="0.25">
      <c r="A510" t="s">
        <v>414</v>
      </c>
      <c r="B510" t="s">
        <v>414</v>
      </c>
      <c r="C510" t="s">
        <v>414</v>
      </c>
      <c r="D510" t="s">
        <v>414</v>
      </c>
      <c r="E510" t="s">
        <v>414</v>
      </c>
      <c r="F510" t="s">
        <v>414</v>
      </c>
      <c r="G510" t="s">
        <v>414</v>
      </c>
      <c r="H510" t="s">
        <v>414</v>
      </c>
      <c r="I510" t="s">
        <v>414</v>
      </c>
      <c r="J510" t="s">
        <v>414</v>
      </c>
      <c r="K510" t="s">
        <v>414</v>
      </c>
      <c r="L510" t="s">
        <v>414</v>
      </c>
      <c r="M510" t="s">
        <v>414</v>
      </c>
      <c r="N510" t="s">
        <v>414</v>
      </c>
      <c r="O510" t="s">
        <v>414</v>
      </c>
      <c r="P510" t="s">
        <v>414</v>
      </c>
      <c r="Q510" t="s">
        <v>414</v>
      </c>
      <c r="R510" t="s">
        <v>414</v>
      </c>
      <c r="S510" t="s">
        <v>414</v>
      </c>
      <c r="T510" t="s">
        <v>414</v>
      </c>
      <c r="U510" t="s">
        <v>414</v>
      </c>
      <c r="V510" t="s">
        <v>414</v>
      </c>
      <c r="W510" t="s">
        <v>414</v>
      </c>
      <c r="X510" t="s">
        <v>414</v>
      </c>
      <c r="Y510" t="s">
        <v>414</v>
      </c>
      <c r="Z510" t="s">
        <v>414</v>
      </c>
      <c r="AA510" t="s">
        <v>414</v>
      </c>
      <c r="AB510" t="s">
        <v>414</v>
      </c>
      <c r="AC510" t="s">
        <v>413</v>
      </c>
      <c r="AD510" t="s">
        <v>412</v>
      </c>
      <c r="AE510">
        <v>50</v>
      </c>
      <c r="AF510">
        <v>9</v>
      </c>
      <c r="AH510" t="s">
        <v>372</v>
      </c>
      <c r="AJ510" t="s">
        <v>238</v>
      </c>
      <c r="AK510" t="s">
        <v>218</v>
      </c>
      <c r="AM510">
        <v>826</v>
      </c>
      <c r="AN510">
        <v>1786</v>
      </c>
    </row>
    <row r="511" spans="1:40" x14ac:dyDescent="0.25">
      <c r="A511" t="s">
        <v>414</v>
      </c>
      <c r="B511" t="s">
        <v>414</v>
      </c>
      <c r="C511" t="s">
        <v>414</v>
      </c>
      <c r="D511" t="s">
        <v>414</v>
      </c>
      <c r="E511" t="s">
        <v>414</v>
      </c>
      <c r="F511" t="s">
        <v>414</v>
      </c>
      <c r="G511" t="s">
        <v>414</v>
      </c>
      <c r="H511" t="s">
        <v>414</v>
      </c>
      <c r="I511" t="s">
        <v>414</v>
      </c>
      <c r="J511" t="s">
        <v>414</v>
      </c>
      <c r="K511" t="s">
        <v>414</v>
      </c>
      <c r="L511" t="s">
        <v>414</v>
      </c>
      <c r="M511" t="s">
        <v>414</v>
      </c>
      <c r="N511" t="s">
        <v>414</v>
      </c>
      <c r="O511" t="s">
        <v>414</v>
      </c>
      <c r="P511" t="s">
        <v>414</v>
      </c>
      <c r="Q511" t="s">
        <v>414</v>
      </c>
      <c r="R511" t="s">
        <v>414</v>
      </c>
      <c r="S511" t="s">
        <v>414</v>
      </c>
      <c r="T511" t="s">
        <v>414</v>
      </c>
      <c r="U511" t="s">
        <v>414</v>
      </c>
      <c r="V511" t="s">
        <v>414</v>
      </c>
      <c r="W511" t="s">
        <v>414</v>
      </c>
      <c r="X511" t="s">
        <v>414</v>
      </c>
      <c r="Y511" t="s">
        <v>414</v>
      </c>
      <c r="Z511" t="s">
        <v>414</v>
      </c>
      <c r="AA511" t="s">
        <v>414</v>
      </c>
      <c r="AB511" t="s">
        <v>414</v>
      </c>
      <c r="AC511" t="s">
        <v>413</v>
      </c>
      <c r="AD511" t="s">
        <v>412</v>
      </c>
      <c r="AE511">
        <v>50</v>
      </c>
      <c r="AF511">
        <v>10</v>
      </c>
      <c r="AH511" t="s">
        <v>372</v>
      </c>
      <c r="AJ511" t="s">
        <v>238</v>
      </c>
      <c r="AK511" t="s">
        <v>218</v>
      </c>
      <c r="AM511">
        <v>914</v>
      </c>
      <c r="AN511">
        <v>2097</v>
      </c>
    </row>
    <row r="512" spans="1:40" x14ac:dyDescent="0.25">
      <c r="A512" t="s">
        <v>414</v>
      </c>
      <c r="B512" t="s">
        <v>414</v>
      </c>
      <c r="C512" t="s">
        <v>414</v>
      </c>
      <c r="D512" t="s">
        <v>414</v>
      </c>
      <c r="E512" t="s">
        <v>414</v>
      </c>
      <c r="F512" t="s">
        <v>414</v>
      </c>
      <c r="G512" t="s">
        <v>414</v>
      </c>
      <c r="H512" t="s">
        <v>414</v>
      </c>
      <c r="I512" t="s">
        <v>414</v>
      </c>
      <c r="J512" t="s">
        <v>414</v>
      </c>
      <c r="K512" t="s">
        <v>414</v>
      </c>
      <c r="L512" t="s">
        <v>414</v>
      </c>
      <c r="M512" t="s">
        <v>414</v>
      </c>
      <c r="N512" t="s">
        <v>414</v>
      </c>
      <c r="O512" t="s">
        <v>414</v>
      </c>
      <c r="P512" t="s">
        <v>414</v>
      </c>
      <c r="Q512" t="s">
        <v>414</v>
      </c>
      <c r="R512" t="s">
        <v>414</v>
      </c>
      <c r="S512" t="s">
        <v>414</v>
      </c>
      <c r="T512" t="s">
        <v>414</v>
      </c>
      <c r="U512" t="s">
        <v>414</v>
      </c>
      <c r="V512" t="s">
        <v>414</v>
      </c>
      <c r="W512" t="s">
        <v>414</v>
      </c>
      <c r="X512" t="s">
        <v>414</v>
      </c>
      <c r="Y512" t="s">
        <v>414</v>
      </c>
      <c r="Z512" t="s">
        <v>414</v>
      </c>
      <c r="AA512" t="s">
        <v>414</v>
      </c>
      <c r="AB512" t="s">
        <v>414</v>
      </c>
      <c r="AC512" t="s">
        <v>413</v>
      </c>
      <c r="AD512" t="s">
        <v>412</v>
      </c>
      <c r="AE512">
        <v>50</v>
      </c>
      <c r="AF512">
        <v>11</v>
      </c>
      <c r="AH512" t="s">
        <v>372</v>
      </c>
      <c r="AJ512" t="s">
        <v>238</v>
      </c>
      <c r="AK512" t="s">
        <v>218</v>
      </c>
      <c r="AM512">
        <v>1224</v>
      </c>
      <c r="AN512">
        <v>813</v>
      </c>
    </row>
    <row r="513" spans="1:40" x14ac:dyDescent="0.25">
      <c r="A513" t="s">
        <v>414</v>
      </c>
      <c r="B513" t="s">
        <v>414</v>
      </c>
      <c r="C513" t="s">
        <v>414</v>
      </c>
      <c r="D513" t="s">
        <v>414</v>
      </c>
      <c r="E513" t="s">
        <v>414</v>
      </c>
      <c r="F513" t="s">
        <v>414</v>
      </c>
      <c r="G513" t="s">
        <v>414</v>
      </c>
      <c r="H513" t="s">
        <v>414</v>
      </c>
      <c r="I513" t="s">
        <v>414</v>
      </c>
      <c r="J513" t="s">
        <v>414</v>
      </c>
      <c r="K513" t="s">
        <v>414</v>
      </c>
      <c r="L513" t="s">
        <v>414</v>
      </c>
      <c r="M513" t="s">
        <v>414</v>
      </c>
      <c r="N513" t="s">
        <v>414</v>
      </c>
      <c r="O513" t="s">
        <v>414</v>
      </c>
      <c r="P513" t="s">
        <v>414</v>
      </c>
      <c r="Q513" t="s">
        <v>414</v>
      </c>
      <c r="R513" t="s">
        <v>414</v>
      </c>
      <c r="S513" t="s">
        <v>414</v>
      </c>
      <c r="T513" t="s">
        <v>414</v>
      </c>
      <c r="U513" t="s">
        <v>414</v>
      </c>
      <c r="V513" t="s">
        <v>414</v>
      </c>
      <c r="W513" t="s">
        <v>414</v>
      </c>
      <c r="X513" t="s">
        <v>414</v>
      </c>
      <c r="Y513" t="s">
        <v>414</v>
      </c>
      <c r="Z513" t="s">
        <v>414</v>
      </c>
      <c r="AA513" t="s">
        <v>414</v>
      </c>
      <c r="AB513" t="s">
        <v>414</v>
      </c>
      <c r="AC513" t="s">
        <v>413</v>
      </c>
      <c r="AD513" t="s">
        <v>412</v>
      </c>
      <c r="AE513">
        <v>50</v>
      </c>
      <c r="AF513">
        <v>12</v>
      </c>
      <c r="AH513" t="s">
        <v>372</v>
      </c>
      <c r="AJ513" t="s">
        <v>238</v>
      </c>
      <c r="AK513" t="s">
        <v>218</v>
      </c>
      <c r="AM513">
        <v>1170</v>
      </c>
      <c r="AN513">
        <v>982</v>
      </c>
    </row>
    <row r="514" spans="1:40" x14ac:dyDescent="0.25">
      <c r="A514" t="s">
        <v>414</v>
      </c>
      <c r="B514" t="s">
        <v>414</v>
      </c>
      <c r="C514" t="s">
        <v>414</v>
      </c>
      <c r="D514" t="s">
        <v>414</v>
      </c>
      <c r="E514" t="s">
        <v>414</v>
      </c>
      <c r="F514" t="s">
        <v>414</v>
      </c>
      <c r="G514" t="s">
        <v>414</v>
      </c>
      <c r="H514" t="s">
        <v>414</v>
      </c>
      <c r="I514" t="s">
        <v>414</v>
      </c>
      <c r="J514" t="s">
        <v>414</v>
      </c>
      <c r="K514" t="s">
        <v>414</v>
      </c>
      <c r="L514" t="s">
        <v>414</v>
      </c>
      <c r="M514" t="s">
        <v>414</v>
      </c>
      <c r="N514" t="s">
        <v>414</v>
      </c>
      <c r="O514" t="s">
        <v>414</v>
      </c>
      <c r="P514" t="s">
        <v>414</v>
      </c>
      <c r="Q514" t="s">
        <v>414</v>
      </c>
      <c r="R514" t="s">
        <v>414</v>
      </c>
      <c r="S514" t="s">
        <v>414</v>
      </c>
      <c r="T514" t="s">
        <v>414</v>
      </c>
      <c r="U514" t="s">
        <v>414</v>
      </c>
      <c r="V514" t="s">
        <v>414</v>
      </c>
      <c r="W514" t="s">
        <v>414</v>
      </c>
      <c r="X514" t="s">
        <v>414</v>
      </c>
      <c r="Y514" t="s">
        <v>414</v>
      </c>
      <c r="Z514" t="s">
        <v>414</v>
      </c>
      <c r="AA514" t="s">
        <v>414</v>
      </c>
      <c r="AB514" t="s">
        <v>414</v>
      </c>
      <c r="AC514" t="s">
        <v>413</v>
      </c>
      <c r="AD514" t="s">
        <v>412</v>
      </c>
      <c r="AE514">
        <v>50</v>
      </c>
      <c r="AF514">
        <v>13</v>
      </c>
      <c r="AH514" t="s">
        <v>372</v>
      </c>
      <c r="AJ514" t="s">
        <v>238</v>
      </c>
      <c r="AK514" t="s">
        <v>218</v>
      </c>
      <c r="AM514">
        <v>1230</v>
      </c>
      <c r="AN514">
        <v>1437</v>
      </c>
    </row>
    <row r="515" spans="1:40" x14ac:dyDescent="0.25">
      <c r="A515" t="s">
        <v>414</v>
      </c>
      <c r="B515" t="s">
        <v>414</v>
      </c>
      <c r="C515" t="s">
        <v>414</v>
      </c>
      <c r="D515" t="s">
        <v>414</v>
      </c>
      <c r="E515" t="s">
        <v>414</v>
      </c>
      <c r="F515" t="s">
        <v>414</v>
      </c>
      <c r="G515" t="s">
        <v>414</v>
      </c>
      <c r="H515" t="s">
        <v>414</v>
      </c>
      <c r="I515" t="s">
        <v>414</v>
      </c>
      <c r="J515" t="s">
        <v>414</v>
      </c>
      <c r="K515" t="s">
        <v>414</v>
      </c>
      <c r="L515" t="s">
        <v>414</v>
      </c>
      <c r="M515" t="s">
        <v>414</v>
      </c>
      <c r="N515" t="s">
        <v>414</v>
      </c>
      <c r="O515" t="s">
        <v>414</v>
      </c>
      <c r="P515" t="s">
        <v>414</v>
      </c>
      <c r="Q515" t="s">
        <v>414</v>
      </c>
      <c r="R515" t="s">
        <v>414</v>
      </c>
      <c r="S515" t="s">
        <v>414</v>
      </c>
      <c r="T515" t="s">
        <v>414</v>
      </c>
      <c r="U515" t="s">
        <v>414</v>
      </c>
      <c r="V515" t="s">
        <v>414</v>
      </c>
      <c r="W515" t="s">
        <v>414</v>
      </c>
      <c r="X515" t="s">
        <v>414</v>
      </c>
      <c r="Y515" t="s">
        <v>414</v>
      </c>
      <c r="Z515" t="s">
        <v>414</v>
      </c>
      <c r="AA515" t="s">
        <v>414</v>
      </c>
      <c r="AB515" t="s">
        <v>414</v>
      </c>
      <c r="AC515" t="s">
        <v>413</v>
      </c>
      <c r="AD515" t="s">
        <v>412</v>
      </c>
      <c r="AE515">
        <v>50</v>
      </c>
      <c r="AF515">
        <v>14</v>
      </c>
      <c r="AH515" t="s">
        <v>372</v>
      </c>
      <c r="AJ515" t="s">
        <v>238</v>
      </c>
      <c r="AK515" t="s">
        <v>218</v>
      </c>
      <c r="AM515">
        <v>1165</v>
      </c>
      <c r="AN515">
        <v>1658</v>
      </c>
    </row>
    <row r="516" spans="1:40" x14ac:dyDescent="0.25">
      <c r="A516" t="s">
        <v>414</v>
      </c>
      <c r="B516" t="s">
        <v>414</v>
      </c>
      <c r="C516" t="s">
        <v>414</v>
      </c>
      <c r="D516" t="s">
        <v>414</v>
      </c>
      <c r="E516" t="s">
        <v>414</v>
      </c>
      <c r="F516" t="s">
        <v>414</v>
      </c>
      <c r="G516" t="s">
        <v>414</v>
      </c>
      <c r="H516" t="s">
        <v>414</v>
      </c>
      <c r="I516" t="s">
        <v>414</v>
      </c>
      <c r="J516" t="s">
        <v>414</v>
      </c>
      <c r="K516" t="s">
        <v>414</v>
      </c>
      <c r="L516" t="s">
        <v>414</v>
      </c>
      <c r="M516" t="s">
        <v>414</v>
      </c>
      <c r="N516" t="s">
        <v>414</v>
      </c>
      <c r="O516" t="s">
        <v>414</v>
      </c>
      <c r="P516" t="s">
        <v>414</v>
      </c>
      <c r="Q516" t="s">
        <v>414</v>
      </c>
      <c r="R516" t="s">
        <v>414</v>
      </c>
      <c r="S516" t="s">
        <v>414</v>
      </c>
      <c r="T516" t="s">
        <v>414</v>
      </c>
      <c r="U516" t="s">
        <v>414</v>
      </c>
      <c r="V516" t="s">
        <v>414</v>
      </c>
      <c r="W516" t="s">
        <v>414</v>
      </c>
      <c r="X516" t="s">
        <v>414</v>
      </c>
      <c r="Y516" t="s">
        <v>414</v>
      </c>
      <c r="Z516" t="s">
        <v>414</v>
      </c>
      <c r="AA516" t="s">
        <v>414</v>
      </c>
      <c r="AB516" t="s">
        <v>414</v>
      </c>
      <c r="AC516" t="s">
        <v>413</v>
      </c>
      <c r="AD516" t="s">
        <v>412</v>
      </c>
      <c r="AE516">
        <v>50</v>
      </c>
      <c r="AF516">
        <v>15</v>
      </c>
      <c r="AH516" t="s">
        <v>372</v>
      </c>
      <c r="AJ516" t="s">
        <v>238</v>
      </c>
      <c r="AK516" t="s">
        <v>218</v>
      </c>
      <c r="AM516">
        <v>1203</v>
      </c>
      <c r="AN516">
        <v>2289</v>
      </c>
    </row>
    <row r="517" spans="1:40" x14ac:dyDescent="0.25">
      <c r="A517" t="s">
        <v>414</v>
      </c>
      <c r="B517" t="s">
        <v>414</v>
      </c>
      <c r="C517" t="s">
        <v>414</v>
      </c>
      <c r="D517" t="s">
        <v>414</v>
      </c>
      <c r="E517" t="s">
        <v>414</v>
      </c>
      <c r="F517" t="s">
        <v>414</v>
      </c>
      <c r="G517" t="s">
        <v>414</v>
      </c>
      <c r="H517" t="s">
        <v>414</v>
      </c>
      <c r="I517" t="s">
        <v>414</v>
      </c>
      <c r="J517" t="s">
        <v>414</v>
      </c>
      <c r="K517" t="s">
        <v>414</v>
      </c>
      <c r="L517" t="s">
        <v>414</v>
      </c>
      <c r="M517" t="s">
        <v>414</v>
      </c>
      <c r="N517" t="s">
        <v>414</v>
      </c>
      <c r="O517" t="s">
        <v>414</v>
      </c>
      <c r="P517" t="s">
        <v>414</v>
      </c>
      <c r="Q517" t="s">
        <v>414</v>
      </c>
      <c r="R517" t="s">
        <v>414</v>
      </c>
      <c r="S517" t="s">
        <v>414</v>
      </c>
      <c r="T517" t="s">
        <v>414</v>
      </c>
      <c r="U517" t="s">
        <v>414</v>
      </c>
      <c r="V517" t="s">
        <v>414</v>
      </c>
      <c r="W517" t="s">
        <v>414</v>
      </c>
      <c r="X517" t="s">
        <v>414</v>
      </c>
      <c r="Y517" t="s">
        <v>414</v>
      </c>
      <c r="Z517" t="s">
        <v>414</v>
      </c>
      <c r="AA517" t="s">
        <v>414</v>
      </c>
      <c r="AB517" t="s">
        <v>414</v>
      </c>
      <c r="AC517" t="s">
        <v>413</v>
      </c>
      <c r="AD517" t="s">
        <v>412</v>
      </c>
      <c r="AE517">
        <v>50</v>
      </c>
      <c r="AF517">
        <v>16</v>
      </c>
      <c r="AH517" t="s">
        <v>371</v>
      </c>
      <c r="AJ517" t="s">
        <v>248</v>
      </c>
      <c r="AK517" t="s">
        <v>220</v>
      </c>
      <c r="AM517">
        <v>1537</v>
      </c>
      <c r="AN517">
        <v>888</v>
      </c>
    </row>
    <row r="518" spans="1:40" x14ac:dyDescent="0.25">
      <c r="A518" t="s">
        <v>414</v>
      </c>
      <c r="B518" t="s">
        <v>414</v>
      </c>
      <c r="C518" t="s">
        <v>414</v>
      </c>
      <c r="D518" t="s">
        <v>414</v>
      </c>
      <c r="E518" t="s">
        <v>414</v>
      </c>
      <c r="F518" t="s">
        <v>414</v>
      </c>
      <c r="G518" t="s">
        <v>414</v>
      </c>
      <c r="H518" t="s">
        <v>414</v>
      </c>
      <c r="I518" t="s">
        <v>414</v>
      </c>
      <c r="J518" t="s">
        <v>414</v>
      </c>
      <c r="K518" t="s">
        <v>414</v>
      </c>
      <c r="L518" t="s">
        <v>414</v>
      </c>
      <c r="M518" t="s">
        <v>414</v>
      </c>
      <c r="N518" t="s">
        <v>414</v>
      </c>
      <c r="O518" t="s">
        <v>414</v>
      </c>
      <c r="P518" t="s">
        <v>414</v>
      </c>
      <c r="Q518" t="s">
        <v>414</v>
      </c>
      <c r="R518" t="s">
        <v>414</v>
      </c>
      <c r="S518" t="s">
        <v>414</v>
      </c>
      <c r="T518" t="s">
        <v>414</v>
      </c>
      <c r="U518" t="s">
        <v>414</v>
      </c>
      <c r="V518" t="s">
        <v>414</v>
      </c>
      <c r="W518" t="s">
        <v>414</v>
      </c>
      <c r="X518" t="s">
        <v>414</v>
      </c>
      <c r="Y518" t="s">
        <v>414</v>
      </c>
      <c r="Z518" t="s">
        <v>414</v>
      </c>
      <c r="AA518" t="s">
        <v>414</v>
      </c>
      <c r="AB518" t="s">
        <v>414</v>
      </c>
      <c r="AC518" t="s">
        <v>413</v>
      </c>
      <c r="AD518" t="s">
        <v>412</v>
      </c>
      <c r="AE518">
        <v>50</v>
      </c>
      <c r="AF518">
        <v>17</v>
      </c>
      <c r="AH518" t="s">
        <v>371</v>
      </c>
      <c r="AJ518" t="s">
        <v>248</v>
      </c>
      <c r="AK518" t="s">
        <v>220</v>
      </c>
      <c r="AM518">
        <v>1538</v>
      </c>
      <c r="AN518">
        <v>1046</v>
      </c>
    </row>
    <row r="519" spans="1:40" x14ac:dyDescent="0.25">
      <c r="A519" t="s">
        <v>414</v>
      </c>
      <c r="B519" t="s">
        <v>414</v>
      </c>
      <c r="C519" t="s">
        <v>414</v>
      </c>
      <c r="D519" t="s">
        <v>414</v>
      </c>
      <c r="E519" t="s">
        <v>414</v>
      </c>
      <c r="F519" t="s">
        <v>414</v>
      </c>
      <c r="G519" t="s">
        <v>414</v>
      </c>
      <c r="H519" t="s">
        <v>414</v>
      </c>
      <c r="I519" t="s">
        <v>414</v>
      </c>
      <c r="J519" t="s">
        <v>414</v>
      </c>
      <c r="K519" t="s">
        <v>414</v>
      </c>
      <c r="L519" t="s">
        <v>414</v>
      </c>
      <c r="M519" t="s">
        <v>414</v>
      </c>
      <c r="N519" t="s">
        <v>414</v>
      </c>
      <c r="O519" t="s">
        <v>414</v>
      </c>
      <c r="P519" t="s">
        <v>414</v>
      </c>
      <c r="Q519" t="s">
        <v>414</v>
      </c>
      <c r="R519" t="s">
        <v>414</v>
      </c>
      <c r="S519" t="s">
        <v>414</v>
      </c>
      <c r="T519" t="s">
        <v>414</v>
      </c>
      <c r="U519" t="s">
        <v>414</v>
      </c>
      <c r="V519" t="s">
        <v>414</v>
      </c>
      <c r="W519" t="s">
        <v>414</v>
      </c>
      <c r="X519" t="s">
        <v>414</v>
      </c>
      <c r="Y519" t="s">
        <v>414</v>
      </c>
      <c r="Z519" t="s">
        <v>414</v>
      </c>
      <c r="AA519" t="s">
        <v>414</v>
      </c>
      <c r="AB519" t="s">
        <v>414</v>
      </c>
      <c r="AC519" t="s">
        <v>413</v>
      </c>
      <c r="AD519" t="s">
        <v>412</v>
      </c>
      <c r="AE519">
        <v>50</v>
      </c>
      <c r="AF519">
        <v>18</v>
      </c>
      <c r="AH519" t="s">
        <v>372</v>
      </c>
      <c r="AJ519" t="s">
        <v>238</v>
      </c>
      <c r="AK519" t="s">
        <v>218</v>
      </c>
      <c r="AM519">
        <v>1433</v>
      </c>
      <c r="AN519">
        <v>1538</v>
      </c>
    </row>
    <row r="520" spans="1:40" x14ac:dyDescent="0.25">
      <c r="A520" t="s">
        <v>414</v>
      </c>
      <c r="B520" t="s">
        <v>414</v>
      </c>
      <c r="C520" t="s">
        <v>414</v>
      </c>
      <c r="D520" t="s">
        <v>414</v>
      </c>
      <c r="E520" t="s">
        <v>414</v>
      </c>
      <c r="F520" t="s">
        <v>414</v>
      </c>
      <c r="G520" t="s">
        <v>414</v>
      </c>
      <c r="H520" t="s">
        <v>414</v>
      </c>
      <c r="I520" t="s">
        <v>414</v>
      </c>
      <c r="J520" t="s">
        <v>414</v>
      </c>
      <c r="K520" t="s">
        <v>414</v>
      </c>
      <c r="L520" t="s">
        <v>414</v>
      </c>
      <c r="M520" t="s">
        <v>414</v>
      </c>
      <c r="N520" t="s">
        <v>414</v>
      </c>
      <c r="O520" t="s">
        <v>414</v>
      </c>
      <c r="P520" t="s">
        <v>414</v>
      </c>
      <c r="Q520" t="s">
        <v>414</v>
      </c>
      <c r="R520" t="s">
        <v>414</v>
      </c>
      <c r="S520" t="s">
        <v>414</v>
      </c>
      <c r="T520" t="s">
        <v>414</v>
      </c>
      <c r="U520" t="s">
        <v>414</v>
      </c>
      <c r="V520" t="s">
        <v>414</v>
      </c>
      <c r="W520" t="s">
        <v>414</v>
      </c>
      <c r="X520" t="s">
        <v>414</v>
      </c>
      <c r="Y520" t="s">
        <v>414</v>
      </c>
      <c r="Z520" t="s">
        <v>414</v>
      </c>
      <c r="AA520" t="s">
        <v>414</v>
      </c>
      <c r="AB520" t="s">
        <v>414</v>
      </c>
      <c r="AC520" t="s">
        <v>413</v>
      </c>
      <c r="AD520" t="s">
        <v>412</v>
      </c>
      <c r="AE520">
        <v>50</v>
      </c>
      <c r="AF520">
        <v>19</v>
      </c>
      <c r="AH520" t="s">
        <v>372</v>
      </c>
      <c r="AJ520" t="s">
        <v>238</v>
      </c>
      <c r="AK520" t="s">
        <v>218</v>
      </c>
      <c r="AM520">
        <v>1505</v>
      </c>
      <c r="AN520">
        <v>1731</v>
      </c>
    </row>
    <row r="521" spans="1:40" x14ac:dyDescent="0.25">
      <c r="A521" t="s">
        <v>414</v>
      </c>
      <c r="B521" t="s">
        <v>414</v>
      </c>
      <c r="C521" t="s">
        <v>414</v>
      </c>
      <c r="D521" t="s">
        <v>414</v>
      </c>
      <c r="E521" t="s">
        <v>414</v>
      </c>
      <c r="F521" t="s">
        <v>414</v>
      </c>
      <c r="G521" t="s">
        <v>414</v>
      </c>
      <c r="H521" t="s">
        <v>414</v>
      </c>
      <c r="I521" t="s">
        <v>414</v>
      </c>
      <c r="J521" t="s">
        <v>414</v>
      </c>
      <c r="K521" t="s">
        <v>414</v>
      </c>
      <c r="L521" t="s">
        <v>414</v>
      </c>
      <c r="M521" t="s">
        <v>414</v>
      </c>
      <c r="N521" t="s">
        <v>414</v>
      </c>
      <c r="O521" t="s">
        <v>414</v>
      </c>
      <c r="P521" t="s">
        <v>414</v>
      </c>
      <c r="Q521" t="s">
        <v>414</v>
      </c>
      <c r="R521" t="s">
        <v>414</v>
      </c>
      <c r="S521" t="s">
        <v>414</v>
      </c>
      <c r="T521" t="s">
        <v>414</v>
      </c>
      <c r="U521" t="s">
        <v>414</v>
      </c>
      <c r="V521" t="s">
        <v>414</v>
      </c>
      <c r="W521" t="s">
        <v>414</v>
      </c>
      <c r="X521" t="s">
        <v>414</v>
      </c>
      <c r="Y521" t="s">
        <v>414</v>
      </c>
      <c r="Z521" t="s">
        <v>414</v>
      </c>
      <c r="AA521" t="s">
        <v>414</v>
      </c>
      <c r="AB521" t="s">
        <v>414</v>
      </c>
      <c r="AC521" t="s">
        <v>413</v>
      </c>
      <c r="AD521" t="s">
        <v>412</v>
      </c>
      <c r="AE521">
        <v>50</v>
      </c>
      <c r="AF521">
        <v>20</v>
      </c>
      <c r="AH521" t="s">
        <v>372</v>
      </c>
      <c r="AJ521" t="s">
        <v>238</v>
      </c>
      <c r="AK521" t="s">
        <v>218</v>
      </c>
      <c r="AM521">
        <v>1364</v>
      </c>
      <c r="AN521">
        <v>2065</v>
      </c>
    </row>
    <row r="522" spans="1:40" x14ac:dyDescent="0.25">
      <c r="A522" t="s">
        <v>414</v>
      </c>
      <c r="B522" t="s">
        <v>414</v>
      </c>
      <c r="C522" t="s">
        <v>414</v>
      </c>
      <c r="D522" t="s">
        <v>414</v>
      </c>
      <c r="E522" t="s">
        <v>414</v>
      </c>
      <c r="F522" t="s">
        <v>414</v>
      </c>
      <c r="G522" t="s">
        <v>414</v>
      </c>
      <c r="H522" t="s">
        <v>414</v>
      </c>
      <c r="I522" t="s">
        <v>414</v>
      </c>
      <c r="J522" t="s">
        <v>414</v>
      </c>
      <c r="K522" t="s">
        <v>414</v>
      </c>
      <c r="L522" t="s">
        <v>414</v>
      </c>
      <c r="M522" t="s">
        <v>414</v>
      </c>
      <c r="N522" t="s">
        <v>414</v>
      </c>
      <c r="O522" t="s">
        <v>414</v>
      </c>
      <c r="P522" t="s">
        <v>414</v>
      </c>
      <c r="Q522" t="s">
        <v>414</v>
      </c>
      <c r="R522" t="s">
        <v>414</v>
      </c>
      <c r="S522" t="s">
        <v>414</v>
      </c>
      <c r="T522" t="s">
        <v>414</v>
      </c>
      <c r="U522" t="s">
        <v>414</v>
      </c>
      <c r="V522" t="s">
        <v>414</v>
      </c>
      <c r="W522" t="s">
        <v>414</v>
      </c>
      <c r="X522" t="s">
        <v>414</v>
      </c>
      <c r="Y522" t="s">
        <v>414</v>
      </c>
      <c r="Z522" t="s">
        <v>414</v>
      </c>
      <c r="AA522" t="s">
        <v>414</v>
      </c>
      <c r="AB522" t="s">
        <v>414</v>
      </c>
      <c r="AC522" t="s">
        <v>413</v>
      </c>
      <c r="AD522" t="s">
        <v>412</v>
      </c>
      <c r="AE522">
        <v>50</v>
      </c>
      <c r="AF522">
        <v>21</v>
      </c>
      <c r="AH522" t="s">
        <v>371</v>
      </c>
      <c r="AJ522" t="s">
        <v>248</v>
      </c>
      <c r="AK522" t="s">
        <v>220</v>
      </c>
      <c r="AM522">
        <v>1700</v>
      </c>
      <c r="AN522">
        <v>942</v>
      </c>
    </row>
    <row r="523" spans="1:40" x14ac:dyDescent="0.25">
      <c r="A523" t="s">
        <v>414</v>
      </c>
      <c r="B523" t="s">
        <v>414</v>
      </c>
      <c r="C523" t="s">
        <v>414</v>
      </c>
      <c r="D523" t="s">
        <v>414</v>
      </c>
      <c r="E523" t="s">
        <v>414</v>
      </c>
      <c r="F523" t="s">
        <v>414</v>
      </c>
      <c r="G523" t="s">
        <v>414</v>
      </c>
      <c r="H523" t="s">
        <v>414</v>
      </c>
      <c r="I523" t="s">
        <v>414</v>
      </c>
      <c r="J523" t="s">
        <v>414</v>
      </c>
      <c r="K523" t="s">
        <v>414</v>
      </c>
      <c r="L523" t="s">
        <v>414</v>
      </c>
      <c r="M523" t="s">
        <v>414</v>
      </c>
      <c r="N523" t="s">
        <v>414</v>
      </c>
      <c r="O523" t="s">
        <v>414</v>
      </c>
      <c r="P523" t="s">
        <v>414</v>
      </c>
      <c r="Q523" t="s">
        <v>414</v>
      </c>
      <c r="R523" t="s">
        <v>414</v>
      </c>
      <c r="S523" t="s">
        <v>414</v>
      </c>
      <c r="T523" t="s">
        <v>414</v>
      </c>
      <c r="U523" t="s">
        <v>414</v>
      </c>
      <c r="V523" t="s">
        <v>414</v>
      </c>
      <c r="W523" t="s">
        <v>414</v>
      </c>
      <c r="X523" t="s">
        <v>414</v>
      </c>
      <c r="Y523" t="s">
        <v>414</v>
      </c>
      <c r="Z523" t="s">
        <v>414</v>
      </c>
      <c r="AA523" t="s">
        <v>414</v>
      </c>
      <c r="AB523" t="s">
        <v>414</v>
      </c>
      <c r="AC523" t="s">
        <v>413</v>
      </c>
      <c r="AD523" t="s">
        <v>412</v>
      </c>
      <c r="AE523">
        <v>50</v>
      </c>
      <c r="AF523">
        <v>22</v>
      </c>
      <c r="AH523" t="s">
        <v>371</v>
      </c>
      <c r="AJ523" t="s">
        <v>248</v>
      </c>
      <c r="AK523" t="s">
        <v>220</v>
      </c>
      <c r="AM523">
        <v>1758</v>
      </c>
      <c r="AN523">
        <v>1053</v>
      </c>
    </row>
    <row r="524" spans="1:40" x14ac:dyDescent="0.25">
      <c r="A524" t="s">
        <v>414</v>
      </c>
      <c r="B524" t="s">
        <v>414</v>
      </c>
      <c r="C524" t="s">
        <v>414</v>
      </c>
      <c r="D524" t="s">
        <v>414</v>
      </c>
      <c r="E524" t="s">
        <v>414</v>
      </c>
      <c r="F524" t="s">
        <v>414</v>
      </c>
      <c r="G524" t="s">
        <v>414</v>
      </c>
      <c r="H524" t="s">
        <v>414</v>
      </c>
      <c r="I524" t="s">
        <v>414</v>
      </c>
      <c r="J524" t="s">
        <v>414</v>
      </c>
      <c r="K524" t="s">
        <v>414</v>
      </c>
      <c r="L524" t="s">
        <v>414</v>
      </c>
      <c r="M524" t="s">
        <v>414</v>
      </c>
      <c r="N524" t="s">
        <v>414</v>
      </c>
      <c r="O524" t="s">
        <v>414</v>
      </c>
      <c r="P524" t="s">
        <v>414</v>
      </c>
      <c r="Q524" t="s">
        <v>414</v>
      </c>
      <c r="R524" t="s">
        <v>414</v>
      </c>
      <c r="S524" t="s">
        <v>414</v>
      </c>
      <c r="T524" t="s">
        <v>414</v>
      </c>
      <c r="U524" t="s">
        <v>414</v>
      </c>
      <c r="V524" t="s">
        <v>414</v>
      </c>
      <c r="W524" t="s">
        <v>414</v>
      </c>
      <c r="X524" t="s">
        <v>414</v>
      </c>
      <c r="Y524" t="s">
        <v>414</v>
      </c>
      <c r="Z524" t="s">
        <v>414</v>
      </c>
      <c r="AA524" t="s">
        <v>414</v>
      </c>
      <c r="AB524" t="s">
        <v>414</v>
      </c>
      <c r="AC524" t="s">
        <v>413</v>
      </c>
      <c r="AD524" t="s">
        <v>412</v>
      </c>
      <c r="AE524">
        <v>50</v>
      </c>
      <c r="AF524">
        <v>23</v>
      </c>
      <c r="AH524" t="s">
        <v>371</v>
      </c>
      <c r="AJ524" t="s">
        <v>248</v>
      </c>
      <c r="AK524" t="s">
        <v>220</v>
      </c>
      <c r="AM524">
        <v>1647</v>
      </c>
      <c r="AN524">
        <v>1445</v>
      </c>
    </row>
    <row r="525" spans="1:40" x14ac:dyDescent="0.25">
      <c r="A525" t="s">
        <v>414</v>
      </c>
      <c r="B525" t="s">
        <v>414</v>
      </c>
      <c r="C525" t="s">
        <v>414</v>
      </c>
      <c r="D525" t="s">
        <v>414</v>
      </c>
      <c r="E525" t="s">
        <v>414</v>
      </c>
      <c r="F525" t="s">
        <v>414</v>
      </c>
      <c r="G525" t="s">
        <v>414</v>
      </c>
      <c r="H525" t="s">
        <v>414</v>
      </c>
      <c r="I525" t="s">
        <v>414</v>
      </c>
      <c r="J525" t="s">
        <v>414</v>
      </c>
      <c r="K525" t="s">
        <v>414</v>
      </c>
      <c r="L525" t="s">
        <v>414</v>
      </c>
      <c r="M525" t="s">
        <v>414</v>
      </c>
      <c r="N525" t="s">
        <v>414</v>
      </c>
      <c r="O525" t="s">
        <v>414</v>
      </c>
      <c r="P525" t="s">
        <v>414</v>
      </c>
      <c r="Q525" t="s">
        <v>414</v>
      </c>
      <c r="R525" t="s">
        <v>414</v>
      </c>
      <c r="S525" t="s">
        <v>414</v>
      </c>
      <c r="T525" t="s">
        <v>414</v>
      </c>
      <c r="U525" t="s">
        <v>414</v>
      </c>
      <c r="V525" t="s">
        <v>414</v>
      </c>
      <c r="W525" t="s">
        <v>414</v>
      </c>
      <c r="X525" t="s">
        <v>414</v>
      </c>
      <c r="Y525" t="s">
        <v>414</v>
      </c>
      <c r="Z525" t="s">
        <v>414</v>
      </c>
      <c r="AA525" t="s">
        <v>414</v>
      </c>
      <c r="AB525" t="s">
        <v>414</v>
      </c>
      <c r="AC525" t="s">
        <v>413</v>
      </c>
      <c r="AD525" t="s">
        <v>412</v>
      </c>
      <c r="AE525">
        <v>50</v>
      </c>
      <c r="AF525">
        <v>24</v>
      </c>
      <c r="AH525" t="s">
        <v>372</v>
      </c>
      <c r="AJ525" t="s">
        <v>238</v>
      </c>
      <c r="AK525" t="s">
        <v>218</v>
      </c>
      <c r="AM525">
        <v>1745</v>
      </c>
      <c r="AN525">
        <v>1945</v>
      </c>
    </row>
    <row r="526" spans="1:40" x14ac:dyDescent="0.25">
      <c r="A526" t="s">
        <v>414</v>
      </c>
      <c r="B526" t="s">
        <v>414</v>
      </c>
      <c r="C526" t="s">
        <v>414</v>
      </c>
      <c r="D526" t="s">
        <v>414</v>
      </c>
      <c r="E526" t="s">
        <v>414</v>
      </c>
      <c r="F526" t="s">
        <v>414</v>
      </c>
      <c r="G526" t="s">
        <v>414</v>
      </c>
      <c r="H526" t="s">
        <v>414</v>
      </c>
      <c r="I526" t="s">
        <v>414</v>
      </c>
      <c r="J526" t="s">
        <v>414</v>
      </c>
      <c r="K526" t="s">
        <v>414</v>
      </c>
      <c r="L526" t="s">
        <v>414</v>
      </c>
      <c r="M526" t="s">
        <v>414</v>
      </c>
      <c r="N526" t="s">
        <v>414</v>
      </c>
      <c r="O526" t="s">
        <v>414</v>
      </c>
      <c r="P526" t="s">
        <v>414</v>
      </c>
      <c r="Q526" t="s">
        <v>414</v>
      </c>
      <c r="R526" t="s">
        <v>414</v>
      </c>
      <c r="S526" t="s">
        <v>414</v>
      </c>
      <c r="T526" t="s">
        <v>414</v>
      </c>
      <c r="U526" t="s">
        <v>414</v>
      </c>
      <c r="V526" t="s">
        <v>414</v>
      </c>
      <c r="W526" t="s">
        <v>414</v>
      </c>
      <c r="X526" t="s">
        <v>414</v>
      </c>
      <c r="Y526" t="s">
        <v>414</v>
      </c>
      <c r="Z526" t="s">
        <v>414</v>
      </c>
      <c r="AA526" t="s">
        <v>414</v>
      </c>
      <c r="AB526" t="s">
        <v>414</v>
      </c>
      <c r="AC526" t="s">
        <v>413</v>
      </c>
      <c r="AD526" t="s">
        <v>412</v>
      </c>
      <c r="AE526">
        <v>50</v>
      </c>
      <c r="AF526">
        <v>25</v>
      </c>
      <c r="AH526" t="s">
        <v>372</v>
      </c>
      <c r="AJ526" t="s">
        <v>238</v>
      </c>
      <c r="AK526" t="s">
        <v>218</v>
      </c>
      <c r="AM526">
        <v>1662</v>
      </c>
      <c r="AN526">
        <v>2072</v>
      </c>
    </row>
    <row r="527" spans="1:40" x14ac:dyDescent="0.25">
      <c r="A527" t="s">
        <v>414</v>
      </c>
      <c r="B527" t="s">
        <v>414</v>
      </c>
      <c r="C527" t="s">
        <v>414</v>
      </c>
      <c r="D527" t="s">
        <v>414</v>
      </c>
      <c r="E527" t="s">
        <v>414</v>
      </c>
      <c r="F527" t="s">
        <v>414</v>
      </c>
      <c r="G527" t="s">
        <v>414</v>
      </c>
      <c r="H527" t="s">
        <v>414</v>
      </c>
      <c r="I527" t="s">
        <v>414</v>
      </c>
      <c r="J527" t="s">
        <v>414</v>
      </c>
      <c r="K527" t="s">
        <v>414</v>
      </c>
      <c r="L527" t="s">
        <v>414</v>
      </c>
      <c r="M527" t="s">
        <v>414</v>
      </c>
      <c r="N527" t="s">
        <v>414</v>
      </c>
      <c r="O527" t="s">
        <v>414</v>
      </c>
      <c r="P527" t="s">
        <v>414</v>
      </c>
      <c r="Q527" t="s">
        <v>414</v>
      </c>
      <c r="R527" t="s">
        <v>414</v>
      </c>
      <c r="S527" t="s">
        <v>414</v>
      </c>
      <c r="T527" t="s">
        <v>414</v>
      </c>
      <c r="U527" t="s">
        <v>414</v>
      </c>
      <c r="V527" t="s">
        <v>414</v>
      </c>
      <c r="W527" t="s">
        <v>414</v>
      </c>
      <c r="X527" t="s">
        <v>414</v>
      </c>
      <c r="Y527" t="s">
        <v>414</v>
      </c>
      <c r="Z527" t="s">
        <v>414</v>
      </c>
      <c r="AA527" t="s">
        <v>414</v>
      </c>
      <c r="AB527" t="s">
        <v>414</v>
      </c>
      <c r="AC527" t="s">
        <v>413</v>
      </c>
      <c r="AD527" t="s">
        <v>412</v>
      </c>
      <c r="AE527">
        <v>50</v>
      </c>
      <c r="AF527">
        <v>26</v>
      </c>
      <c r="AH527" t="s">
        <v>371</v>
      </c>
      <c r="AJ527" t="s">
        <v>248</v>
      </c>
      <c r="AK527" t="s">
        <v>220</v>
      </c>
      <c r="AM527">
        <v>1828</v>
      </c>
      <c r="AN527">
        <v>866</v>
      </c>
    </row>
    <row r="528" spans="1:40" x14ac:dyDescent="0.25">
      <c r="A528" t="s">
        <v>414</v>
      </c>
      <c r="B528" t="s">
        <v>414</v>
      </c>
      <c r="C528" t="s">
        <v>414</v>
      </c>
      <c r="D528" t="s">
        <v>414</v>
      </c>
      <c r="E528" t="s">
        <v>414</v>
      </c>
      <c r="F528" t="s">
        <v>414</v>
      </c>
      <c r="G528" t="s">
        <v>414</v>
      </c>
      <c r="H528" t="s">
        <v>414</v>
      </c>
      <c r="I528" t="s">
        <v>414</v>
      </c>
      <c r="J528" t="s">
        <v>414</v>
      </c>
      <c r="K528" t="s">
        <v>414</v>
      </c>
      <c r="L528" t="s">
        <v>414</v>
      </c>
      <c r="M528" t="s">
        <v>414</v>
      </c>
      <c r="N528" t="s">
        <v>414</v>
      </c>
      <c r="O528" t="s">
        <v>414</v>
      </c>
      <c r="P528" t="s">
        <v>414</v>
      </c>
      <c r="Q528" t="s">
        <v>414</v>
      </c>
      <c r="R528" t="s">
        <v>414</v>
      </c>
      <c r="S528" t="s">
        <v>414</v>
      </c>
      <c r="T528" t="s">
        <v>414</v>
      </c>
      <c r="U528" t="s">
        <v>414</v>
      </c>
      <c r="V528" t="s">
        <v>414</v>
      </c>
      <c r="W528" t="s">
        <v>414</v>
      </c>
      <c r="X528" t="s">
        <v>414</v>
      </c>
      <c r="Y528" t="s">
        <v>414</v>
      </c>
      <c r="Z528" t="s">
        <v>414</v>
      </c>
      <c r="AA528" t="s">
        <v>414</v>
      </c>
      <c r="AB528" t="s">
        <v>414</v>
      </c>
      <c r="AC528" t="s">
        <v>413</v>
      </c>
      <c r="AD528" t="s">
        <v>412</v>
      </c>
      <c r="AE528">
        <v>50</v>
      </c>
      <c r="AF528">
        <v>27</v>
      </c>
      <c r="AH528" t="s">
        <v>371</v>
      </c>
      <c r="AJ528" t="s">
        <v>248</v>
      </c>
      <c r="AK528" t="s">
        <v>220</v>
      </c>
      <c r="AM528">
        <v>2061</v>
      </c>
      <c r="AN528">
        <v>1001</v>
      </c>
    </row>
    <row r="529" spans="1:40" x14ac:dyDescent="0.25">
      <c r="A529" t="s">
        <v>414</v>
      </c>
      <c r="B529" t="s">
        <v>414</v>
      </c>
      <c r="C529" t="s">
        <v>414</v>
      </c>
      <c r="D529" t="s">
        <v>414</v>
      </c>
      <c r="E529" t="s">
        <v>414</v>
      </c>
      <c r="F529" t="s">
        <v>414</v>
      </c>
      <c r="G529" t="s">
        <v>414</v>
      </c>
      <c r="H529" t="s">
        <v>414</v>
      </c>
      <c r="I529" t="s">
        <v>414</v>
      </c>
      <c r="J529" t="s">
        <v>414</v>
      </c>
      <c r="K529" t="s">
        <v>414</v>
      </c>
      <c r="L529" t="s">
        <v>414</v>
      </c>
      <c r="M529" t="s">
        <v>414</v>
      </c>
      <c r="N529" t="s">
        <v>414</v>
      </c>
      <c r="O529" t="s">
        <v>414</v>
      </c>
      <c r="P529" t="s">
        <v>414</v>
      </c>
      <c r="Q529" t="s">
        <v>414</v>
      </c>
      <c r="R529" t="s">
        <v>414</v>
      </c>
      <c r="S529" t="s">
        <v>414</v>
      </c>
      <c r="T529" t="s">
        <v>414</v>
      </c>
      <c r="U529" t="s">
        <v>414</v>
      </c>
      <c r="V529" t="s">
        <v>414</v>
      </c>
      <c r="W529" t="s">
        <v>414</v>
      </c>
      <c r="X529" t="s">
        <v>414</v>
      </c>
      <c r="Y529" t="s">
        <v>414</v>
      </c>
      <c r="Z529" t="s">
        <v>414</v>
      </c>
      <c r="AA529" t="s">
        <v>414</v>
      </c>
      <c r="AB529" t="s">
        <v>414</v>
      </c>
      <c r="AC529" t="s">
        <v>413</v>
      </c>
      <c r="AD529" t="s">
        <v>412</v>
      </c>
      <c r="AE529">
        <v>50</v>
      </c>
      <c r="AF529">
        <v>28</v>
      </c>
      <c r="AH529" t="s">
        <v>375</v>
      </c>
      <c r="AJ529" t="s">
        <v>265</v>
      </c>
      <c r="AK529" t="s">
        <v>222</v>
      </c>
      <c r="AM529">
        <v>1916</v>
      </c>
      <c r="AN529">
        <v>1327</v>
      </c>
    </row>
    <row r="530" spans="1:40" x14ac:dyDescent="0.25">
      <c r="A530" t="s">
        <v>414</v>
      </c>
      <c r="B530" t="s">
        <v>414</v>
      </c>
      <c r="C530" t="s">
        <v>414</v>
      </c>
      <c r="D530" t="s">
        <v>414</v>
      </c>
      <c r="E530" t="s">
        <v>414</v>
      </c>
      <c r="F530" t="s">
        <v>414</v>
      </c>
      <c r="G530" t="s">
        <v>414</v>
      </c>
      <c r="H530" t="s">
        <v>414</v>
      </c>
      <c r="I530" t="s">
        <v>414</v>
      </c>
      <c r="J530" t="s">
        <v>414</v>
      </c>
      <c r="K530" t="s">
        <v>414</v>
      </c>
      <c r="L530" t="s">
        <v>414</v>
      </c>
      <c r="M530" t="s">
        <v>414</v>
      </c>
      <c r="N530" t="s">
        <v>414</v>
      </c>
      <c r="O530" t="s">
        <v>414</v>
      </c>
      <c r="P530" t="s">
        <v>414</v>
      </c>
      <c r="Q530" t="s">
        <v>414</v>
      </c>
      <c r="R530" t="s">
        <v>414</v>
      </c>
      <c r="S530" t="s">
        <v>414</v>
      </c>
      <c r="T530" t="s">
        <v>414</v>
      </c>
      <c r="U530" t="s">
        <v>414</v>
      </c>
      <c r="V530" t="s">
        <v>414</v>
      </c>
      <c r="W530" t="s">
        <v>414</v>
      </c>
      <c r="X530" t="s">
        <v>414</v>
      </c>
      <c r="Y530" t="s">
        <v>414</v>
      </c>
      <c r="Z530" t="s">
        <v>414</v>
      </c>
      <c r="AA530" t="s">
        <v>414</v>
      </c>
      <c r="AB530" t="s">
        <v>414</v>
      </c>
      <c r="AC530" t="s">
        <v>413</v>
      </c>
      <c r="AD530" t="s">
        <v>412</v>
      </c>
      <c r="AE530">
        <v>50</v>
      </c>
      <c r="AF530">
        <v>29</v>
      </c>
      <c r="AH530" t="s">
        <v>371</v>
      </c>
      <c r="AJ530" t="s">
        <v>248</v>
      </c>
      <c r="AK530" t="s">
        <v>220</v>
      </c>
      <c r="AM530">
        <v>1894</v>
      </c>
      <c r="AN530">
        <v>1750</v>
      </c>
    </row>
    <row r="531" spans="1:40" x14ac:dyDescent="0.25">
      <c r="A531" t="s">
        <v>414</v>
      </c>
      <c r="B531" t="s">
        <v>414</v>
      </c>
      <c r="C531" t="s">
        <v>414</v>
      </c>
      <c r="D531" t="s">
        <v>414</v>
      </c>
      <c r="E531" t="s">
        <v>414</v>
      </c>
      <c r="F531" t="s">
        <v>414</v>
      </c>
      <c r="G531" t="s">
        <v>414</v>
      </c>
      <c r="H531" t="s">
        <v>414</v>
      </c>
      <c r="I531" t="s">
        <v>414</v>
      </c>
      <c r="J531" t="s">
        <v>414</v>
      </c>
      <c r="K531" t="s">
        <v>414</v>
      </c>
      <c r="L531" t="s">
        <v>414</v>
      </c>
      <c r="M531" t="s">
        <v>414</v>
      </c>
      <c r="N531" t="s">
        <v>414</v>
      </c>
      <c r="O531" t="s">
        <v>414</v>
      </c>
      <c r="P531" t="s">
        <v>414</v>
      </c>
      <c r="Q531" t="s">
        <v>414</v>
      </c>
      <c r="R531" t="s">
        <v>414</v>
      </c>
      <c r="S531" t="s">
        <v>414</v>
      </c>
      <c r="T531" t="s">
        <v>414</v>
      </c>
      <c r="U531" t="s">
        <v>414</v>
      </c>
      <c r="V531" t="s">
        <v>414</v>
      </c>
      <c r="W531" t="s">
        <v>414</v>
      </c>
      <c r="X531" t="s">
        <v>414</v>
      </c>
      <c r="Y531" t="s">
        <v>414</v>
      </c>
      <c r="Z531" t="s">
        <v>414</v>
      </c>
      <c r="AA531" t="s">
        <v>414</v>
      </c>
      <c r="AB531" t="s">
        <v>414</v>
      </c>
      <c r="AC531" t="s">
        <v>413</v>
      </c>
      <c r="AD531" t="s">
        <v>412</v>
      </c>
      <c r="AE531">
        <v>50</v>
      </c>
      <c r="AF531">
        <v>30</v>
      </c>
      <c r="AH531" t="s">
        <v>371</v>
      </c>
      <c r="AJ531" t="s">
        <v>248</v>
      </c>
      <c r="AK531" t="s">
        <v>220</v>
      </c>
      <c r="AM531">
        <v>1969</v>
      </c>
      <c r="AN531">
        <v>2283</v>
      </c>
    </row>
    <row r="532" spans="1:40" x14ac:dyDescent="0.25">
      <c r="A532" t="s">
        <v>414</v>
      </c>
      <c r="B532" t="s">
        <v>414</v>
      </c>
      <c r="C532" t="s">
        <v>414</v>
      </c>
      <c r="D532" t="s">
        <v>414</v>
      </c>
      <c r="E532" t="s">
        <v>414</v>
      </c>
      <c r="F532" t="s">
        <v>414</v>
      </c>
      <c r="G532" t="s">
        <v>414</v>
      </c>
      <c r="H532" t="s">
        <v>414</v>
      </c>
      <c r="I532" t="s">
        <v>414</v>
      </c>
      <c r="J532" t="s">
        <v>414</v>
      </c>
      <c r="K532" t="s">
        <v>414</v>
      </c>
      <c r="L532" t="s">
        <v>414</v>
      </c>
      <c r="M532" t="s">
        <v>414</v>
      </c>
      <c r="N532" t="s">
        <v>414</v>
      </c>
      <c r="O532" t="s">
        <v>414</v>
      </c>
      <c r="P532" t="s">
        <v>414</v>
      </c>
      <c r="Q532" t="s">
        <v>414</v>
      </c>
      <c r="R532" t="s">
        <v>414</v>
      </c>
      <c r="S532" t="s">
        <v>414</v>
      </c>
      <c r="T532" t="s">
        <v>414</v>
      </c>
      <c r="U532" t="s">
        <v>414</v>
      </c>
      <c r="V532" t="s">
        <v>414</v>
      </c>
      <c r="W532" t="s">
        <v>414</v>
      </c>
      <c r="X532" t="s">
        <v>414</v>
      </c>
      <c r="Y532" t="s">
        <v>414</v>
      </c>
      <c r="Z532" t="s">
        <v>414</v>
      </c>
      <c r="AA532" t="s">
        <v>414</v>
      </c>
      <c r="AB532" t="s">
        <v>414</v>
      </c>
      <c r="AC532" t="s">
        <v>413</v>
      </c>
      <c r="AD532" t="s">
        <v>412</v>
      </c>
      <c r="AE532">
        <v>50</v>
      </c>
      <c r="AF532">
        <v>31</v>
      </c>
      <c r="AH532" t="s">
        <v>372</v>
      </c>
      <c r="AJ532" t="s">
        <v>238</v>
      </c>
      <c r="AK532" t="s">
        <v>218</v>
      </c>
      <c r="AM532">
        <v>2237</v>
      </c>
      <c r="AN532">
        <v>885</v>
      </c>
    </row>
    <row r="533" spans="1:40" x14ac:dyDescent="0.25">
      <c r="A533" t="s">
        <v>414</v>
      </c>
      <c r="B533" t="s">
        <v>414</v>
      </c>
      <c r="C533" t="s">
        <v>414</v>
      </c>
      <c r="D533" t="s">
        <v>414</v>
      </c>
      <c r="E533" t="s">
        <v>414</v>
      </c>
      <c r="F533" t="s">
        <v>414</v>
      </c>
      <c r="G533" t="s">
        <v>414</v>
      </c>
      <c r="H533" t="s">
        <v>414</v>
      </c>
      <c r="I533" t="s">
        <v>414</v>
      </c>
      <c r="J533" t="s">
        <v>414</v>
      </c>
      <c r="K533" t="s">
        <v>414</v>
      </c>
      <c r="L533" t="s">
        <v>414</v>
      </c>
      <c r="M533" t="s">
        <v>414</v>
      </c>
      <c r="N533" t="s">
        <v>414</v>
      </c>
      <c r="O533" t="s">
        <v>414</v>
      </c>
      <c r="P533" t="s">
        <v>414</v>
      </c>
      <c r="Q533" t="s">
        <v>414</v>
      </c>
      <c r="R533" t="s">
        <v>414</v>
      </c>
      <c r="S533" t="s">
        <v>414</v>
      </c>
      <c r="T533" t="s">
        <v>414</v>
      </c>
      <c r="U533" t="s">
        <v>414</v>
      </c>
      <c r="V533" t="s">
        <v>414</v>
      </c>
      <c r="W533" t="s">
        <v>414</v>
      </c>
      <c r="X533" t="s">
        <v>414</v>
      </c>
      <c r="Y533" t="s">
        <v>414</v>
      </c>
      <c r="Z533" t="s">
        <v>414</v>
      </c>
      <c r="AA533" t="s">
        <v>414</v>
      </c>
      <c r="AB533" t="s">
        <v>414</v>
      </c>
      <c r="AC533" t="s">
        <v>413</v>
      </c>
      <c r="AD533" t="s">
        <v>412</v>
      </c>
      <c r="AE533">
        <v>50</v>
      </c>
      <c r="AF533">
        <v>32</v>
      </c>
      <c r="AH533" t="s">
        <v>372</v>
      </c>
      <c r="AJ533" t="s">
        <v>238</v>
      </c>
      <c r="AK533" t="s">
        <v>218</v>
      </c>
      <c r="AM533">
        <v>2216</v>
      </c>
      <c r="AN533">
        <v>1150</v>
      </c>
    </row>
    <row r="534" spans="1:40" x14ac:dyDescent="0.25">
      <c r="A534" t="s">
        <v>414</v>
      </c>
      <c r="B534" t="s">
        <v>414</v>
      </c>
      <c r="C534" t="s">
        <v>414</v>
      </c>
      <c r="D534" t="s">
        <v>414</v>
      </c>
      <c r="E534" t="s">
        <v>414</v>
      </c>
      <c r="F534" t="s">
        <v>414</v>
      </c>
      <c r="G534" t="s">
        <v>414</v>
      </c>
      <c r="H534" t="s">
        <v>414</v>
      </c>
      <c r="I534" t="s">
        <v>414</v>
      </c>
      <c r="J534" t="s">
        <v>414</v>
      </c>
      <c r="K534" t="s">
        <v>414</v>
      </c>
      <c r="L534" t="s">
        <v>414</v>
      </c>
      <c r="M534" t="s">
        <v>414</v>
      </c>
      <c r="N534" t="s">
        <v>414</v>
      </c>
      <c r="O534" t="s">
        <v>414</v>
      </c>
      <c r="P534" t="s">
        <v>414</v>
      </c>
      <c r="Q534" t="s">
        <v>414</v>
      </c>
      <c r="R534" t="s">
        <v>414</v>
      </c>
      <c r="S534" t="s">
        <v>414</v>
      </c>
      <c r="T534" t="s">
        <v>414</v>
      </c>
      <c r="U534" t="s">
        <v>414</v>
      </c>
      <c r="V534" t="s">
        <v>414</v>
      </c>
      <c r="W534" t="s">
        <v>414</v>
      </c>
      <c r="X534" t="s">
        <v>414</v>
      </c>
      <c r="Y534" t="s">
        <v>414</v>
      </c>
      <c r="Z534" t="s">
        <v>414</v>
      </c>
      <c r="AA534" t="s">
        <v>414</v>
      </c>
      <c r="AB534" t="s">
        <v>414</v>
      </c>
      <c r="AC534" t="s">
        <v>413</v>
      </c>
      <c r="AD534" t="s">
        <v>412</v>
      </c>
      <c r="AE534">
        <v>50</v>
      </c>
      <c r="AF534">
        <v>33</v>
      </c>
      <c r="AH534" t="s">
        <v>375</v>
      </c>
      <c r="AJ534" t="s">
        <v>265</v>
      </c>
      <c r="AK534" t="s">
        <v>222</v>
      </c>
      <c r="AM534">
        <v>2186</v>
      </c>
      <c r="AN534">
        <v>1569</v>
      </c>
    </row>
    <row r="535" spans="1:40" x14ac:dyDescent="0.25">
      <c r="A535" t="s">
        <v>414</v>
      </c>
      <c r="B535" t="s">
        <v>414</v>
      </c>
      <c r="C535" t="s">
        <v>414</v>
      </c>
      <c r="D535" t="s">
        <v>414</v>
      </c>
      <c r="E535" t="s">
        <v>414</v>
      </c>
      <c r="F535" t="s">
        <v>414</v>
      </c>
      <c r="G535" t="s">
        <v>414</v>
      </c>
      <c r="H535" t="s">
        <v>414</v>
      </c>
      <c r="I535" t="s">
        <v>414</v>
      </c>
      <c r="J535" t="s">
        <v>414</v>
      </c>
      <c r="K535" t="s">
        <v>414</v>
      </c>
      <c r="L535" t="s">
        <v>414</v>
      </c>
      <c r="M535" t="s">
        <v>414</v>
      </c>
      <c r="N535" t="s">
        <v>414</v>
      </c>
      <c r="O535" t="s">
        <v>414</v>
      </c>
      <c r="P535" t="s">
        <v>414</v>
      </c>
      <c r="Q535" t="s">
        <v>414</v>
      </c>
      <c r="R535" t="s">
        <v>414</v>
      </c>
      <c r="S535" t="s">
        <v>414</v>
      </c>
      <c r="T535" t="s">
        <v>414</v>
      </c>
      <c r="U535" t="s">
        <v>414</v>
      </c>
      <c r="V535" t="s">
        <v>414</v>
      </c>
      <c r="W535" t="s">
        <v>414</v>
      </c>
      <c r="X535" t="s">
        <v>414</v>
      </c>
      <c r="Y535" t="s">
        <v>414</v>
      </c>
      <c r="Z535" t="s">
        <v>414</v>
      </c>
      <c r="AA535" t="s">
        <v>414</v>
      </c>
      <c r="AB535" t="s">
        <v>414</v>
      </c>
      <c r="AC535" t="s">
        <v>413</v>
      </c>
      <c r="AD535" t="s">
        <v>412</v>
      </c>
      <c r="AE535">
        <v>50</v>
      </c>
      <c r="AF535">
        <v>34</v>
      </c>
      <c r="AH535" t="s">
        <v>384</v>
      </c>
      <c r="AJ535" t="s">
        <v>231</v>
      </c>
      <c r="AK535" t="s">
        <v>218</v>
      </c>
      <c r="AM535">
        <v>2286</v>
      </c>
      <c r="AN535">
        <v>1661</v>
      </c>
    </row>
    <row r="536" spans="1:40" x14ac:dyDescent="0.25">
      <c r="A536" t="s">
        <v>414</v>
      </c>
      <c r="B536" t="s">
        <v>414</v>
      </c>
      <c r="C536" t="s">
        <v>414</v>
      </c>
      <c r="D536" t="s">
        <v>414</v>
      </c>
      <c r="E536" t="s">
        <v>414</v>
      </c>
      <c r="F536" t="s">
        <v>414</v>
      </c>
      <c r="G536" t="s">
        <v>414</v>
      </c>
      <c r="H536" t="s">
        <v>414</v>
      </c>
      <c r="I536" t="s">
        <v>414</v>
      </c>
      <c r="J536" t="s">
        <v>414</v>
      </c>
      <c r="K536" t="s">
        <v>414</v>
      </c>
      <c r="L536" t="s">
        <v>414</v>
      </c>
      <c r="M536" t="s">
        <v>414</v>
      </c>
      <c r="N536" t="s">
        <v>414</v>
      </c>
      <c r="O536" t="s">
        <v>414</v>
      </c>
      <c r="P536" t="s">
        <v>414</v>
      </c>
      <c r="Q536" t="s">
        <v>414</v>
      </c>
      <c r="R536" t="s">
        <v>414</v>
      </c>
      <c r="S536" t="s">
        <v>414</v>
      </c>
      <c r="T536" t="s">
        <v>414</v>
      </c>
      <c r="U536" t="s">
        <v>414</v>
      </c>
      <c r="V536" t="s">
        <v>414</v>
      </c>
      <c r="W536" t="s">
        <v>414</v>
      </c>
      <c r="X536" t="s">
        <v>414</v>
      </c>
      <c r="Y536" t="s">
        <v>414</v>
      </c>
      <c r="Z536" t="s">
        <v>414</v>
      </c>
      <c r="AA536" t="s">
        <v>414</v>
      </c>
      <c r="AB536" t="s">
        <v>414</v>
      </c>
      <c r="AC536" t="s">
        <v>413</v>
      </c>
      <c r="AD536" t="s">
        <v>412</v>
      </c>
      <c r="AE536">
        <v>50</v>
      </c>
      <c r="AF536">
        <v>35</v>
      </c>
      <c r="AH536" t="s">
        <v>371</v>
      </c>
      <c r="AJ536" t="s">
        <v>248</v>
      </c>
      <c r="AK536" t="s">
        <v>220</v>
      </c>
      <c r="AM536">
        <v>2157</v>
      </c>
      <c r="AN536">
        <v>2241</v>
      </c>
    </row>
    <row r="537" spans="1:40" x14ac:dyDescent="0.25">
      <c r="A537" t="s">
        <v>414</v>
      </c>
      <c r="B537" t="s">
        <v>414</v>
      </c>
      <c r="C537" t="s">
        <v>414</v>
      </c>
      <c r="D537" t="s">
        <v>414</v>
      </c>
      <c r="E537" t="s">
        <v>414</v>
      </c>
      <c r="F537" t="s">
        <v>414</v>
      </c>
      <c r="G537" t="s">
        <v>414</v>
      </c>
      <c r="H537" t="s">
        <v>414</v>
      </c>
      <c r="I537" t="s">
        <v>414</v>
      </c>
      <c r="J537" t="s">
        <v>414</v>
      </c>
      <c r="K537" t="s">
        <v>414</v>
      </c>
      <c r="L537" t="s">
        <v>414</v>
      </c>
      <c r="M537" t="s">
        <v>414</v>
      </c>
      <c r="N537" t="s">
        <v>414</v>
      </c>
      <c r="O537" t="s">
        <v>414</v>
      </c>
      <c r="P537" t="s">
        <v>414</v>
      </c>
      <c r="Q537" t="s">
        <v>414</v>
      </c>
      <c r="R537" t="s">
        <v>414</v>
      </c>
      <c r="S537" t="s">
        <v>414</v>
      </c>
      <c r="T537" t="s">
        <v>414</v>
      </c>
      <c r="U537" t="s">
        <v>414</v>
      </c>
      <c r="V537" t="s">
        <v>414</v>
      </c>
      <c r="W537" t="s">
        <v>414</v>
      </c>
      <c r="X537" t="s">
        <v>414</v>
      </c>
      <c r="Y537" t="s">
        <v>414</v>
      </c>
      <c r="Z537" t="s">
        <v>414</v>
      </c>
      <c r="AA537" t="s">
        <v>414</v>
      </c>
      <c r="AB537" t="s">
        <v>414</v>
      </c>
      <c r="AC537" t="s">
        <v>413</v>
      </c>
      <c r="AD537" t="s">
        <v>412</v>
      </c>
      <c r="AE537">
        <v>50</v>
      </c>
      <c r="AF537">
        <v>36</v>
      </c>
      <c r="AH537" t="s">
        <v>372</v>
      </c>
      <c r="AJ537" t="s">
        <v>238</v>
      </c>
      <c r="AK537" t="s">
        <v>218</v>
      </c>
      <c r="AM537">
        <v>2396</v>
      </c>
      <c r="AN537">
        <v>770</v>
      </c>
    </row>
    <row r="538" spans="1:40" x14ac:dyDescent="0.25">
      <c r="A538" t="s">
        <v>414</v>
      </c>
      <c r="B538" t="s">
        <v>414</v>
      </c>
      <c r="C538" t="s">
        <v>414</v>
      </c>
      <c r="D538" t="s">
        <v>414</v>
      </c>
      <c r="E538" t="s">
        <v>414</v>
      </c>
      <c r="F538" t="s">
        <v>414</v>
      </c>
      <c r="G538" t="s">
        <v>414</v>
      </c>
      <c r="H538" t="s">
        <v>414</v>
      </c>
      <c r="I538" t="s">
        <v>414</v>
      </c>
      <c r="J538" t="s">
        <v>414</v>
      </c>
      <c r="K538" t="s">
        <v>414</v>
      </c>
      <c r="L538" t="s">
        <v>414</v>
      </c>
      <c r="M538" t="s">
        <v>414</v>
      </c>
      <c r="N538" t="s">
        <v>414</v>
      </c>
      <c r="O538" t="s">
        <v>414</v>
      </c>
      <c r="P538" t="s">
        <v>414</v>
      </c>
      <c r="Q538" t="s">
        <v>414</v>
      </c>
      <c r="R538" t="s">
        <v>414</v>
      </c>
      <c r="S538" t="s">
        <v>414</v>
      </c>
      <c r="T538" t="s">
        <v>414</v>
      </c>
      <c r="U538" t="s">
        <v>414</v>
      </c>
      <c r="V538" t="s">
        <v>414</v>
      </c>
      <c r="W538" t="s">
        <v>414</v>
      </c>
      <c r="X538" t="s">
        <v>414</v>
      </c>
      <c r="Y538" t="s">
        <v>414</v>
      </c>
      <c r="Z538" t="s">
        <v>414</v>
      </c>
      <c r="AA538" t="s">
        <v>414</v>
      </c>
      <c r="AB538" t="s">
        <v>414</v>
      </c>
      <c r="AC538" t="s">
        <v>413</v>
      </c>
      <c r="AD538" t="s">
        <v>412</v>
      </c>
      <c r="AE538">
        <v>50</v>
      </c>
      <c r="AF538">
        <v>37</v>
      </c>
      <c r="AH538" t="s">
        <v>372</v>
      </c>
      <c r="AJ538" t="s">
        <v>238</v>
      </c>
      <c r="AK538" t="s">
        <v>218</v>
      </c>
      <c r="AM538">
        <v>2350</v>
      </c>
      <c r="AN538">
        <v>1253</v>
      </c>
    </row>
    <row r="539" spans="1:40" x14ac:dyDescent="0.25">
      <c r="A539" t="s">
        <v>414</v>
      </c>
      <c r="B539" t="s">
        <v>414</v>
      </c>
      <c r="C539" t="s">
        <v>414</v>
      </c>
      <c r="D539" t="s">
        <v>414</v>
      </c>
      <c r="E539" t="s">
        <v>414</v>
      </c>
      <c r="F539" t="s">
        <v>414</v>
      </c>
      <c r="G539" t="s">
        <v>414</v>
      </c>
      <c r="H539" t="s">
        <v>414</v>
      </c>
      <c r="I539" t="s">
        <v>414</v>
      </c>
      <c r="J539" t="s">
        <v>414</v>
      </c>
      <c r="K539" t="s">
        <v>414</v>
      </c>
      <c r="L539" t="s">
        <v>414</v>
      </c>
      <c r="M539" t="s">
        <v>414</v>
      </c>
      <c r="N539" t="s">
        <v>414</v>
      </c>
      <c r="O539" t="s">
        <v>414</v>
      </c>
      <c r="P539" t="s">
        <v>414</v>
      </c>
      <c r="Q539" t="s">
        <v>414</v>
      </c>
      <c r="R539" t="s">
        <v>414</v>
      </c>
      <c r="S539" t="s">
        <v>414</v>
      </c>
      <c r="T539" t="s">
        <v>414</v>
      </c>
      <c r="U539" t="s">
        <v>414</v>
      </c>
      <c r="V539" t="s">
        <v>414</v>
      </c>
      <c r="W539" t="s">
        <v>414</v>
      </c>
      <c r="X539" t="s">
        <v>414</v>
      </c>
      <c r="Y539" t="s">
        <v>414</v>
      </c>
      <c r="Z539" t="s">
        <v>414</v>
      </c>
      <c r="AA539" t="s">
        <v>414</v>
      </c>
      <c r="AB539" t="s">
        <v>414</v>
      </c>
      <c r="AC539" t="s">
        <v>413</v>
      </c>
      <c r="AD539" t="s">
        <v>412</v>
      </c>
      <c r="AE539">
        <v>50</v>
      </c>
      <c r="AF539">
        <v>38</v>
      </c>
      <c r="AH539" t="s">
        <v>375</v>
      </c>
      <c r="AJ539" t="s">
        <v>265</v>
      </c>
      <c r="AK539" t="s">
        <v>222</v>
      </c>
      <c r="AM539">
        <v>2542</v>
      </c>
      <c r="AN539">
        <v>1516</v>
      </c>
    </row>
    <row r="540" spans="1:40" x14ac:dyDescent="0.25">
      <c r="A540" t="s">
        <v>414</v>
      </c>
      <c r="B540" t="s">
        <v>414</v>
      </c>
      <c r="C540" t="s">
        <v>414</v>
      </c>
      <c r="D540" t="s">
        <v>414</v>
      </c>
      <c r="E540" t="s">
        <v>414</v>
      </c>
      <c r="F540" t="s">
        <v>414</v>
      </c>
      <c r="G540" t="s">
        <v>414</v>
      </c>
      <c r="H540" t="s">
        <v>414</v>
      </c>
      <c r="I540" t="s">
        <v>414</v>
      </c>
      <c r="J540" t="s">
        <v>414</v>
      </c>
      <c r="K540" t="s">
        <v>414</v>
      </c>
      <c r="L540" t="s">
        <v>414</v>
      </c>
      <c r="M540" t="s">
        <v>414</v>
      </c>
      <c r="N540" t="s">
        <v>414</v>
      </c>
      <c r="O540" t="s">
        <v>414</v>
      </c>
      <c r="P540" t="s">
        <v>414</v>
      </c>
      <c r="Q540" t="s">
        <v>414</v>
      </c>
      <c r="R540" t="s">
        <v>414</v>
      </c>
      <c r="S540" t="s">
        <v>414</v>
      </c>
      <c r="T540" t="s">
        <v>414</v>
      </c>
      <c r="U540" t="s">
        <v>414</v>
      </c>
      <c r="V540" t="s">
        <v>414</v>
      </c>
      <c r="W540" t="s">
        <v>414</v>
      </c>
      <c r="X540" t="s">
        <v>414</v>
      </c>
      <c r="Y540" t="s">
        <v>414</v>
      </c>
      <c r="Z540" t="s">
        <v>414</v>
      </c>
      <c r="AA540" t="s">
        <v>414</v>
      </c>
      <c r="AB540" t="s">
        <v>414</v>
      </c>
      <c r="AC540" t="s">
        <v>413</v>
      </c>
      <c r="AD540" t="s">
        <v>412</v>
      </c>
      <c r="AE540">
        <v>50</v>
      </c>
      <c r="AF540">
        <v>39</v>
      </c>
      <c r="AH540" t="s">
        <v>372</v>
      </c>
      <c r="AJ540" t="s">
        <v>238</v>
      </c>
      <c r="AK540" t="s">
        <v>218</v>
      </c>
      <c r="AM540">
        <v>2431</v>
      </c>
      <c r="AN540">
        <v>1788</v>
      </c>
    </row>
    <row r="541" spans="1:40" x14ac:dyDescent="0.25">
      <c r="A541" t="s">
        <v>414</v>
      </c>
      <c r="B541" t="s">
        <v>414</v>
      </c>
      <c r="C541" t="s">
        <v>414</v>
      </c>
      <c r="D541" t="s">
        <v>414</v>
      </c>
      <c r="E541" t="s">
        <v>414</v>
      </c>
      <c r="F541" t="s">
        <v>414</v>
      </c>
      <c r="G541" t="s">
        <v>414</v>
      </c>
      <c r="H541" t="s">
        <v>414</v>
      </c>
      <c r="I541" t="s">
        <v>414</v>
      </c>
      <c r="J541" t="s">
        <v>414</v>
      </c>
      <c r="K541" t="s">
        <v>414</v>
      </c>
      <c r="L541" t="s">
        <v>414</v>
      </c>
      <c r="M541" t="s">
        <v>414</v>
      </c>
      <c r="N541" t="s">
        <v>414</v>
      </c>
      <c r="O541" t="s">
        <v>414</v>
      </c>
      <c r="P541" t="s">
        <v>414</v>
      </c>
      <c r="Q541" t="s">
        <v>414</v>
      </c>
      <c r="R541" t="s">
        <v>414</v>
      </c>
      <c r="S541" t="s">
        <v>414</v>
      </c>
      <c r="T541" t="s">
        <v>414</v>
      </c>
      <c r="U541" t="s">
        <v>414</v>
      </c>
      <c r="V541" t="s">
        <v>414</v>
      </c>
      <c r="W541" t="s">
        <v>414</v>
      </c>
      <c r="X541" t="s">
        <v>414</v>
      </c>
      <c r="Y541" t="s">
        <v>414</v>
      </c>
      <c r="Z541" t="s">
        <v>414</v>
      </c>
      <c r="AA541" t="s">
        <v>414</v>
      </c>
      <c r="AB541" t="s">
        <v>414</v>
      </c>
      <c r="AC541" t="s">
        <v>413</v>
      </c>
      <c r="AD541" t="s">
        <v>412</v>
      </c>
      <c r="AE541">
        <v>50</v>
      </c>
      <c r="AF541">
        <v>40</v>
      </c>
      <c r="AH541" t="s">
        <v>372</v>
      </c>
      <c r="AJ541" t="s">
        <v>238</v>
      </c>
      <c r="AK541" t="s">
        <v>218</v>
      </c>
      <c r="AM541">
        <v>2486</v>
      </c>
      <c r="AN541">
        <v>2024</v>
      </c>
    </row>
    <row r="542" spans="1:40" x14ac:dyDescent="0.25">
      <c r="A542" t="s">
        <v>414</v>
      </c>
      <c r="B542" t="s">
        <v>414</v>
      </c>
      <c r="C542" t="s">
        <v>414</v>
      </c>
      <c r="D542" t="s">
        <v>414</v>
      </c>
      <c r="E542" t="s">
        <v>414</v>
      </c>
      <c r="F542" t="s">
        <v>414</v>
      </c>
      <c r="G542" t="s">
        <v>414</v>
      </c>
      <c r="H542" t="s">
        <v>414</v>
      </c>
      <c r="I542" t="s">
        <v>414</v>
      </c>
      <c r="J542" t="s">
        <v>414</v>
      </c>
      <c r="K542" t="s">
        <v>414</v>
      </c>
      <c r="L542" t="s">
        <v>414</v>
      </c>
      <c r="M542" t="s">
        <v>414</v>
      </c>
      <c r="N542" t="s">
        <v>414</v>
      </c>
      <c r="O542" t="s">
        <v>414</v>
      </c>
      <c r="P542" t="s">
        <v>414</v>
      </c>
      <c r="Q542" t="s">
        <v>414</v>
      </c>
      <c r="R542" t="s">
        <v>414</v>
      </c>
      <c r="S542" t="s">
        <v>414</v>
      </c>
      <c r="T542" t="s">
        <v>414</v>
      </c>
      <c r="U542" t="s">
        <v>414</v>
      </c>
      <c r="V542" t="s">
        <v>414</v>
      </c>
      <c r="W542" t="s">
        <v>414</v>
      </c>
      <c r="X542" t="s">
        <v>414</v>
      </c>
      <c r="Y542" t="s">
        <v>414</v>
      </c>
      <c r="Z542" t="s">
        <v>414</v>
      </c>
      <c r="AA542" t="s">
        <v>414</v>
      </c>
      <c r="AB542" t="s">
        <v>414</v>
      </c>
      <c r="AC542" t="s">
        <v>413</v>
      </c>
      <c r="AD542" t="s">
        <v>412</v>
      </c>
      <c r="AE542">
        <v>50</v>
      </c>
      <c r="AF542">
        <v>41</v>
      </c>
      <c r="AH542" t="s">
        <v>372</v>
      </c>
      <c r="AJ542" t="s">
        <v>238</v>
      </c>
      <c r="AK542" t="s">
        <v>218</v>
      </c>
      <c r="AM542">
        <v>2633</v>
      </c>
      <c r="AN542">
        <v>873</v>
      </c>
    </row>
    <row r="543" spans="1:40" x14ac:dyDescent="0.25">
      <c r="A543" t="s">
        <v>414</v>
      </c>
      <c r="B543" t="s">
        <v>414</v>
      </c>
      <c r="C543" t="s">
        <v>414</v>
      </c>
      <c r="D543" t="s">
        <v>414</v>
      </c>
      <c r="E543" t="s">
        <v>414</v>
      </c>
      <c r="F543" t="s">
        <v>414</v>
      </c>
      <c r="G543" t="s">
        <v>414</v>
      </c>
      <c r="H543" t="s">
        <v>414</v>
      </c>
      <c r="I543" t="s">
        <v>414</v>
      </c>
      <c r="J543" t="s">
        <v>414</v>
      </c>
      <c r="K543" t="s">
        <v>414</v>
      </c>
      <c r="L543" t="s">
        <v>414</v>
      </c>
      <c r="M543" t="s">
        <v>414</v>
      </c>
      <c r="N543" t="s">
        <v>414</v>
      </c>
      <c r="O543" t="s">
        <v>414</v>
      </c>
      <c r="P543" t="s">
        <v>414</v>
      </c>
      <c r="Q543" t="s">
        <v>414</v>
      </c>
      <c r="R543" t="s">
        <v>414</v>
      </c>
      <c r="S543" t="s">
        <v>414</v>
      </c>
      <c r="T543" t="s">
        <v>414</v>
      </c>
      <c r="U543" t="s">
        <v>414</v>
      </c>
      <c r="V543" t="s">
        <v>414</v>
      </c>
      <c r="W543" t="s">
        <v>414</v>
      </c>
      <c r="X543" t="s">
        <v>414</v>
      </c>
      <c r="Y543" t="s">
        <v>414</v>
      </c>
      <c r="Z543" t="s">
        <v>414</v>
      </c>
      <c r="AA543" t="s">
        <v>414</v>
      </c>
      <c r="AB543" t="s">
        <v>414</v>
      </c>
      <c r="AC543" t="s">
        <v>413</v>
      </c>
      <c r="AD543" t="s">
        <v>412</v>
      </c>
      <c r="AE543">
        <v>50</v>
      </c>
      <c r="AF543">
        <v>42</v>
      </c>
      <c r="AH543" t="s">
        <v>372</v>
      </c>
      <c r="AJ543" t="s">
        <v>238</v>
      </c>
      <c r="AK543" t="s">
        <v>218</v>
      </c>
      <c r="AM543">
        <v>2637</v>
      </c>
      <c r="AN543">
        <v>1002</v>
      </c>
    </row>
    <row r="544" spans="1:40" x14ac:dyDescent="0.25">
      <c r="A544" t="s">
        <v>414</v>
      </c>
      <c r="B544" t="s">
        <v>414</v>
      </c>
      <c r="C544" t="s">
        <v>414</v>
      </c>
      <c r="D544" t="s">
        <v>414</v>
      </c>
      <c r="E544" t="s">
        <v>414</v>
      </c>
      <c r="F544" t="s">
        <v>414</v>
      </c>
      <c r="G544" t="s">
        <v>414</v>
      </c>
      <c r="H544" t="s">
        <v>414</v>
      </c>
      <c r="I544" t="s">
        <v>414</v>
      </c>
      <c r="J544" t="s">
        <v>414</v>
      </c>
      <c r="K544" t="s">
        <v>414</v>
      </c>
      <c r="L544" t="s">
        <v>414</v>
      </c>
      <c r="M544" t="s">
        <v>414</v>
      </c>
      <c r="N544" t="s">
        <v>414</v>
      </c>
      <c r="O544" t="s">
        <v>414</v>
      </c>
      <c r="P544" t="s">
        <v>414</v>
      </c>
      <c r="Q544" t="s">
        <v>414</v>
      </c>
      <c r="R544" t="s">
        <v>414</v>
      </c>
      <c r="S544" t="s">
        <v>414</v>
      </c>
      <c r="T544" t="s">
        <v>414</v>
      </c>
      <c r="U544" t="s">
        <v>414</v>
      </c>
      <c r="V544" t="s">
        <v>414</v>
      </c>
      <c r="W544" t="s">
        <v>414</v>
      </c>
      <c r="X544" t="s">
        <v>414</v>
      </c>
      <c r="Y544" t="s">
        <v>414</v>
      </c>
      <c r="Z544" t="s">
        <v>414</v>
      </c>
      <c r="AA544" t="s">
        <v>414</v>
      </c>
      <c r="AB544" t="s">
        <v>414</v>
      </c>
      <c r="AC544" t="s">
        <v>413</v>
      </c>
      <c r="AD544" t="s">
        <v>412</v>
      </c>
      <c r="AE544">
        <v>50</v>
      </c>
      <c r="AF544">
        <v>43</v>
      </c>
      <c r="AH544" t="s">
        <v>375</v>
      </c>
      <c r="AJ544" t="s">
        <v>265</v>
      </c>
      <c r="AK544" t="s">
        <v>222</v>
      </c>
      <c r="AM544">
        <v>2744</v>
      </c>
      <c r="AN544">
        <v>1548</v>
      </c>
    </row>
    <row r="545" spans="1:40" x14ac:dyDescent="0.25">
      <c r="A545" t="s">
        <v>414</v>
      </c>
      <c r="B545" t="s">
        <v>414</v>
      </c>
      <c r="C545" t="s">
        <v>414</v>
      </c>
      <c r="D545" t="s">
        <v>414</v>
      </c>
      <c r="E545" t="s">
        <v>414</v>
      </c>
      <c r="F545" t="s">
        <v>414</v>
      </c>
      <c r="G545" t="s">
        <v>414</v>
      </c>
      <c r="H545" t="s">
        <v>414</v>
      </c>
      <c r="I545" t="s">
        <v>414</v>
      </c>
      <c r="J545" t="s">
        <v>414</v>
      </c>
      <c r="K545" t="s">
        <v>414</v>
      </c>
      <c r="L545" t="s">
        <v>414</v>
      </c>
      <c r="M545" t="s">
        <v>414</v>
      </c>
      <c r="N545" t="s">
        <v>414</v>
      </c>
      <c r="O545" t="s">
        <v>414</v>
      </c>
      <c r="P545" t="s">
        <v>414</v>
      </c>
      <c r="Q545" t="s">
        <v>414</v>
      </c>
      <c r="R545" t="s">
        <v>414</v>
      </c>
      <c r="S545" t="s">
        <v>414</v>
      </c>
      <c r="T545" t="s">
        <v>414</v>
      </c>
      <c r="U545" t="s">
        <v>414</v>
      </c>
      <c r="V545" t="s">
        <v>414</v>
      </c>
      <c r="W545" t="s">
        <v>414</v>
      </c>
      <c r="X545" t="s">
        <v>414</v>
      </c>
      <c r="Y545" t="s">
        <v>414</v>
      </c>
      <c r="Z545" t="s">
        <v>414</v>
      </c>
      <c r="AA545" t="s">
        <v>414</v>
      </c>
      <c r="AB545" t="s">
        <v>414</v>
      </c>
      <c r="AC545" t="s">
        <v>413</v>
      </c>
      <c r="AD545" t="s">
        <v>412</v>
      </c>
      <c r="AE545">
        <v>50</v>
      </c>
      <c r="AF545">
        <v>44</v>
      </c>
      <c r="AH545" t="s">
        <v>386</v>
      </c>
      <c r="AJ545" t="s">
        <v>273</v>
      </c>
      <c r="AK545" t="s">
        <v>224</v>
      </c>
      <c r="AM545">
        <v>2793</v>
      </c>
      <c r="AN545">
        <v>1735</v>
      </c>
    </row>
    <row r="546" spans="1:40" x14ac:dyDescent="0.25">
      <c r="A546" t="s">
        <v>414</v>
      </c>
      <c r="B546" t="s">
        <v>414</v>
      </c>
      <c r="C546" t="s">
        <v>414</v>
      </c>
      <c r="D546" t="s">
        <v>414</v>
      </c>
      <c r="E546" t="s">
        <v>414</v>
      </c>
      <c r="F546" t="s">
        <v>414</v>
      </c>
      <c r="G546" t="s">
        <v>414</v>
      </c>
      <c r="H546" t="s">
        <v>414</v>
      </c>
      <c r="I546" t="s">
        <v>414</v>
      </c>
      <c r="J546" t="s">
        <v>414</v>
      </c>
      <c r="K546" t="s">
        <v>414</v>
      </c>
      <c r="L546" t="s">
        <v>414</v>
      </c>
      <c r="M546" t="s">
        <v>414</v>
      </c>
      <c r="N546" t="s">
        <v>414</v>
      </c>
      <c r="O546" t="s">
        <v>414</v>
      </c>
      <c r="P546" t="s">
        <v>414</v>
      </c>
      <c r="Q546" t="s">
        <v>414</v>
      </c>
      <c r="R546" t="s">
        <v>414</v>
      </c>
      <c r="S546" t="s">
        <v>414</v>
      </c>
      <c r="T546" t="s">
        <v>414</v>
      </c>
      <c r="U546" t="s">
        <v>414</v>
      </c>
      <c r="V546" t="s">
        <v>414</v>
      </c>
      <c r="W546" t="s">
        <v>414</v>
      </c>
      <c r="X546" t="s">
        <v>414</v>
      </c>
      <c r="Y546" t="s">
        <v>414</v>
      </c>
      <c r="Z546" t="s">
        <v>414</v>
      </c>
      <c r="AA546" t="s">
        <v>414</v>
      </c>
      <c r="AB546" t="s">
        <v>414</v>
      </c>
      <c r="AC546" t="s">
        <v>413</v>
      </c>
      <c r="AD546" t="s">
        <v>412</v>
      </c>
      <c r="AE546">
        <v>50</v>
      </c>
      <c r="AF546">
        <v>45</v>
      </c>
      <c r="AH546" t="s">
        <v>372</v>
      </c>
      <c r="AJ546" t="s">
        <v>238</v>
      </c>
      <c r="AK546" t="s">
        <v>218</v>
      </c>
      <c r="AM546">
        <v>2628</v>
      </c>
      <c r="AN546">
        <v>2215</v>
      </c>
    </row>
    <row r="547" spans="1:40" x14ac:dyDescent="0.25">
      <c r="A547" t="s">
        <v>414</v>
      </c>
      <c r="B547" t="s">
        <v>414</v>
      </c>
      <c r="C547" t="s">
        <v>414</v>
      </c>
      <c r="D547" t="s">
        <v>414</v>
      </c>
      <c r="E547" t="s">
        <v>414</v>
      </c>
      <c r="F547" t="s">
        <v>414</v>
      </c>
      <c r="G547" t="s">
        <v>414</v>
      </c>
      <c r="H547" t="s">
        <v>414</v>
      </c>
      <c r="I547" t="s">
        <v>414</v>
      </c>
      <c r="J547" t="s">
        <v>414</v>
      </c>
      <c r="K547" t="s">
        <v>414</v>
      </c>
      <c r="L547" t="s">
        <v>414</v>
      </c>
      <c r="M547" t="s">
        <v>414</v>
      </c>
      <c r="N547" t="s">
        <v>414</v>
      </c>
      <c r="O547" t="s">
        <v>414</v>
      </c>
      <c r="P547" t="s">
        <v>414</v>
      </c>
      <c r="Q547" t="s">
        <v>414</v>
      </c>
      <c r="R547" t="s">
        <v>414</v>
      </c>
      <c r="S547" t="s">
        <v>414</v>
      </c>
      <c r="T547" t="s">
        <v>414</v>
      </c>
      <c r="U547" t="s">
        <v>414</v>
      </c>
      <c r="V547" t="s">
        <v>414</v>
      </c>
      <c r="W547" t="s">
        <v>414</v>
      </c>
      <c r="X547" t="s">
        <v>414</v>
      </c>
      <c r="Y547" t="s">
        <v>414</v>
      </c>
      <c r="Z547" t="s">
        <v>414</v>
      </c>
      <c r="AA547" t="s">
        <v>414</v>
      </c>
      <c r="AB547" t="s">
        <v>414</v>
      </c>
      <c r="AC547" t="s">
        <v>413</v>
      </c>
      <c r="AD547" t="s">
        <v>412</v>
      </c>
      <c r="AE547">
        <v>50</v>
      </c>
      <c r="AF547">
        <v>46</v>
      </c>
      <c r="AH547" t="s">
        <v>369</v>
      </c>
      <c r="AJ547" t="s">
        <v>240</v>
      </c>
      <c r="AK547" t="s">
        <v>219</v>
      </c>
      <c r="AM547">
        <v>2928</v>
      </c>
      <c r="AN547">
        <v>839</v>
      </c>
    </row>
    <row r="548" spans="1:40" x14ac:dyDescent="0.25">
      <c r="A548" t="s">
        <v>414</v>
      </c>
      <c r="B548" t="s">
        <v>414</v>
      </c>
      <c r="C548" t="s">
        <v>414</v>
      </c>
      <c r="D548" t="s">
        <v>414</v>
      </c>
      <c r="E548" t="s">
        <v>414</v>
      </c>
      <c r="F548" t="s">
        <v>414</v>
      </c>
      <c r="G548" t="s">
        <v>414</v>
      </c>
      <c r="H548" t="s">
        <v>414</v>
      </c>
      <c r="I548" t="s">
        <v>414</v>
      </c>
      <c r="J548" t="s">
        <v>414</v>
      </c>
      <c r="K548" t="s">
        <v>414</v>
      </c>
      <c r="L548" t="s">
        <v>414</v>
      </c>
      <c r="M548" t="s">
        <v>414</v>
      </c>
      <c r="N548" t="s">
        <v>414</v>
      </c>
      <c r="O548" t="s">
        <v>414</v>
      </c>
      <c r="P548" t="s">
        <v>414</v>
      </c>
      <c r="Q548" t="s">
        <v>414</v>
      </c>
      <c r="R548" t="s">
        <v>414</v>
      </c>
      <c r="S548" t="s">
        <v>414</v>
      </c>
      <c r="T548" t="s">
        <v>414</v>
      </c>
      <c r="U548" t="s">
        <v>414</v>
      </c>
      <c r="V548" t="s">
        <v>414</v>
      </c>
      <c r="W548" t="s">
        <v>414</v>
      </c>
      <c r="X548" t="s">
        <v>414</v>
      </c>
      <c r="Y548" t="s">
        <v>414</v>
      </c>
      <c r="Z548" t="s">
        <v>414</v>
      </c>
      <c r="AA548" t="s">
        <v>414</v>
      </c>
      <c r="AB548" t="s">
        <v>414</v>
      </c>
      <c r="AC548" t="s">
        <v>413</v>
      </c>
      <c r="AD548" t="s">
        <v>412</v>
      </c>
      <c r="AE548">
        <v>50</v>
      </c>
      <c r="AF548">
        <v>47</v>
      </c>
      <c r="AH548" t="s">
        <v>372</v>
      </c>
      <c r="AJ548" t="s">
        <v>238</v>
      </c>
      <c r="AK548" t="s">
        <v>218</v>
      </c>
      <c r="AM548">
        <v>2878</v>
      </c>
      <c r="AN548">
        <v>997</v>
      </c>
    </row>
    <row r="549" spans="1:40" x14ac:dyDescent="0.25">
      <c r="A549" t="s">
        <v>414</v>
      </c>
      <c r="B549" t="s">
        <v>414</v>
      </c>
      <c r="C549" t="s">
        <v>414</v>
      </c>
      <c r="D549" t="s">
        <v>414</v>
      </c>
      <c r="E549" t="s">
        <v>414</v>
      </c>
      <c r="F549" t="s">
        <v>414</v>
      </c>
      <c r="G549" t="s">
        <v>414</v>
      </c>
      <c r="H549" t="s">
        <v>414</v>
      </c>
      <c r="I549" t="s">
        <v>414</v>
      </c>
      <c r="J549" t="s">
        <v>414</v>
      </c>
      <c r="K549" t="s">
        <v>414</v>
      </c>
      <c r="L549" t="s">
        <v>414</v>
      </c>
      <c r="M549" t="s">
        <v>414</v>
      </c>
      <c r="N549" t="s">
        <v>414</v>
      </c>
      <c r="O549" t="s">
        <v>414</v>
      </c>
      <c r="P549" t="s">
        <v>414</v>
      </c>
      <c r="Q549" t="s">
        <v>414</v>
      </c>
      <c r="R549" t="s">
        <v>414</v>
      </c>
      <c r="S549" t="s">
        <v>414</v>
      </c>
      <c r="T549" t="s">
        <v>414</v>
      </c>
      <c r="U549" t="s">
        <v>414</v>
      </c>
      <c r="V549" t="s">
        <v>414</v>
      </c>
      <c r="W549" t="s">
        <v>414</v>
      </c>
      <c r="X549" t="s">
        <v>414</v>
      </c>
      <c r="Y549" t="s">
        <v>414</v>
      </c>
      <c r="Z549" t="s">
        <v>414</v>
      </c>
      <c r="AA549" t="s">
        <v>414</v>
      </c>
      <c r="AB549" t="s">
        <v>414</v>
      </c>
      <c r="AC549" t="s">
        <v>413</v>
      </c>
      <c r="AD549" t="s">
        <v>412</v>
      </c>
      <c r="AE549">
        <v>50</v>
      </c>
      <c r="AF549">
        <v>48</v>
      </c>
      <c r="AH549" t="s">
        <v>375</v>
      </c>
      <c r="AJ549" t="s">
        <v>265</v>
      </c>
      <c r="AK549" t="s">
        <v>222</v>
      </c>
      <c r="AM549">
        <v>3010</v>
      </c>
      <c r="AN549">
        <v>1503</v>
      </c>
    </row>
    <row r="550" spans="1:40" x14ac:dyDescent="0.25">
      <c r="A550" t="s">
        <v>414</v>
      </c>
      <c r="B550" t="s">
        <v>414</v>
      </c>
      <c r="C550" t="s">
        <v>414</v>
      </c>
      <c r="D550" t="s">
        <v>414</v>
      </c>
      <c r="E550" t="s">
        <v>414</v>
      </c>
      <c r="F550" t="s">
        <v>414</v>
      </c>
      <c r="G550" t="s">
        <v>414</v>
      </c>
      <c r="H550" t="s">
        <v>414</v>
      </c>
      <c r="I550" t="s">
        <v>414</v>
      </c>
      <c r="J550" t="s">
        <v>414</v>
      </c>
      <c r="K550" t="s">
        <v>414</v>
      </c>
      <c r="L550" t="s">
        <v>414</v>
      </c>
      <c r="M550" t="s">
        <v>414</v>
      </c>
      <c r="N550" t="s">
        <v>414</v>
      </c>
      <c r="O550" t="s">
        <v>414</v>
      </c>
      <c r="P550" t="s">
        <v>414</v>
      </c>
      <c r="Q550" t="s">
        <v>414</v>
      </c>
      <c r="R550" t="s">
        <v>414</v>
      </c>
      <c r="S550" t="s">
        <v>414</v>
      </c>
      <c r="T550" t="s">
        <v>414</v>
      </c>
      <c r="U550" t="s">
        <v>414</v>
      </c>
      <c r="V550" t="s">
        <v>414</v>
      </c>
      <c r="W550" t="s">
        <v>414</v>
      </c>
      <c r="X550" t="s">
        <v>414</v>
      </c>
      <c r="Y550" t="s">
        <v>414</v>
      </c>
      <c r="Z550" t="s">
        <v>414</v>
      </c>
      <c r="AA550" t="s">
        <v>414</v>
      </c>
      <c r="AB550" t="s">
        <v>414</v>
      </c>
      <c r="AC550" t="s">
        <v>413</v>
      </c>
      <c r="AD550" t="s">
        <v>412</v>
      </c>
      <c r="AE550">
        <v>50</v>
      </c>
      <c r="AF550">
        <v>49</v>
      </c>
      <c r="AH550" t="s">
        <v>399</v>
      </c>
      <c r="AJ550" t="s">
        <v>233</v>
      </c>
      <c r="AK550" t="s">
        <v>218</v>
      </c>
      <c r="AM550">
        <v>2883</v>
      </c>
      <c r="AN550">
        <v>1932</v>
      </c>
    </row>
    <row r="551" spans="1:40" x14ac:dyDescent="0.25">
      <c r="A551" t="s">
        <v>414</v>
      </c>
      <c r="B551" t="s">
        <v>414</v>
      </c>
      <c r="C551" t="s">
        <v>414</v>
      </c>
      <c r="D551" t="s">
        <v>414</v>
      </c>
      <c r="E551" t="s">
        <v>414</v>
      </c>
      <c r="F551" t="s">
        <v>414</v>
      </c>
      <c r="G551" t="s">
        <v>414</v>
      </c>
      <c r="H551" t="s">
        <v>414</v>
      </c>
      <c r="I551" t="s">
        <v>414</v>
      </c>
      <c r="J551" t="s">
        <v>414</v>
      </c>
      <c r="K551" t="s">
        <v>414</v>
      </c>
      <c r="L551" t="s">
        <v>414</v>
      </c>
      <c r="M551" t="s">
        <v>414</v>
      </c>
      <c r="N551" t="s">
        <v>414</v>
      </c>
      <c r="O551" t="s">
        <v>414</v>
      </c>
      <c r="P551" t="s">
        <v>414</v>
      </c>
      <c r="Q551" t="s">
        <v>414</v>
      </c>
      <c r="R551" t="s">
        <v>414</v>
      </c>
      <c r="S551" t="s">
        <v>414</v>
      </c>
      <c r="T551" t="s">
        <v>414</v>
      </c>
      <c r="U551" t="s">
        <v>414</v>
      </c>
      <c r="V551" t="s">
        <v>414</v>
      </c>
      <c r="W551" t="s">
        <v>414</v>
      </c>
      <c r="X551" t="s">
        <v>414</v>
      </c>
      <c r="Y551" t="s">
        <v>414</v>
      </c>
      <c r="Z551" t="s">
        <v>414</v>
      </c>
      <c r="AA551" t="s">
        <v>414</v>
      </c>
      <c r="AB551" t="s">
        <v>414</v>
      </c>
      <c r="AC551" t="s">
        <v>413</v>
      </c>
      <c r="AD551" t="s">
        <v>412</v>
      </c>
      <c r="AE551">
        <v>50</v>
      </c>
      <c r="AF551">
        <v>50</v>
      </c>
      <c r="AH551" t="s">
        <v>372</v>
      </c>
      <c r="AJ551" t="s">
        <v>238</v>
      </c>
      <c r="AK551" t="s">
        <v>218</v>
      </c>
      <c r="AM551">
        <v>2843</v>
      </c>
      <c r="AN551">
        <v>2201</v>
      </c>
    </row>
    <row r="552" spans="1:40" x14ac:dyDescent="0.25">
      <c r="O552" t="s">
        <v>415</v>
      </c>
      <c r="AC552" t="s">
        <v>417</v>
      </c>
      <c r="AD552" t="s">
        <v>416</v>
      </c>
      <c r="AE552">
        <v>50</v>
      </c>
      <c r="AF552">
        <v>1</v>
      </c>
      <c r="AH552" t="s">
        <v>388</v>
      </c>
      <c r="AJ552" t="s">
        <v>179</v>
      </c>
      <c r="AK552" t="s">
        <v>218</v>
      </c>
      <c r="AM552">
        <v>676</v>
      </c>
      <c r="AN552">
        <v>723</v>
      </c>
    </row>
    <row r="553" spans="1:40" x14ac:dyDescent="0.25">
      <c r="O553" t="s">
        <v>415</v>
      </c>
      <c r="AC553" t="s">
        <v>417</v>
      </c>
      <c r="AD553" t="s">
        <v>416</v>
      </c>
      <c r="AE553">
        <v>50</v>
      </c>
      <c r="AF553">
        <v>2</v>
      </c>
      <c r="AH553" t="s">
        <v>372</v>
      </c>
      <c r="AJ553" t="s">
        <v>238</v>
      </c>
      <c r="AK553" t="s">
        <v>218</v>
      </c>
      <c r="AM553">
        <v>466</v>
      </c>
      <c r="AN553">
        <v>1226</v>
      </c>
    </row>
    <row r="554" spans="1:40" x14ac:dyDescent="0.25">
      <c r="O554" t="s">
        <v>415</v>
      </c>
      <c r="AC554" t="s">
        <v>417</v>
      </c>
      <c r="AD554" t="s">
        <v>416</v>
      </c>
      <c r="AE554">
        <v>50</v>
      </c>
      <c r="AF554">
        <v>3</v>
      </c>
      <c r="AH554" t="s">
        <v>372</v>
      </c>
      <c r="AJ554" t="s">
        <v>238</v>
      </c>
      <c r="AK554" t="s">
        <v>218</v>
      </c>
      <c r="AM554">
        <v>559</v>
      </c>
      <c r="AN554">
        <v>1642</v>
      </c>
    </row>
    <row r="555" spans="1:40" x14ac:dyDescent="0.25">
      <c r="O555" t="s">
        <v>415</v>
      </c>
      <c r="AC555" t="s">
        <v>417</v>
      </c>
      <c r="AD555" t="s">
        <v>416</v>
      </c>
      <c r="AE555">
        <v>50</v>
      </c>
      <c r="AF555">
        <v>4</v>
      </c>
      <c r="AH555" t="s">
        <v>372</v>
      </c>
      <c r="AJ555" t="s">
        <v>238</v>
      </c>
      <c r="AK555" t="s">
        <v>218</v>
      </c>
      <c r="AM555">
        <v>680</v>
      </c>
      <c r="AN555">
        <v>2080</v>
      </c>
    </row>
    <row r="556" spans="1:40" x14ac:dyDescent="0.25">
      <c r="O556" t="s">
        <v>415</v>
      </c>
      <c r="AC556" t="s">
        <v>417</v>
      </c>
      <c r="AD556" t="s">
        <v>416</v>
      </c>
      <c r="AE556">
        <v>50</v>
      </c>
      <c r="AF556">
        <v>5</v>
      </c>
      <c r="AH556" t="s">
        <v>372</v>
      </c>
      <c r="AJ556" t="s">
        <v>238</v>
      </c>
      <c r="AK556" t="s">
        <v>218</v>
      </c>
      <c r="AM556">
        <v>688</v>
      </c>
      <c r="AN556">
        <v>2130</v>
      </c>
    </row>
    <row r="557" spans="1:40" x14ac:dyDescent="0.25">
      <c r="O557" t="s">
        <v>415</v>
      </c>
      <c r="AC557" t="s">
        <v>417</v>
      </c>
      <c r="AD557" t="s">
        <v>416</v>
      </c>
      <c r="AE557">
        <v>50</v>
      </c>
      <c r="AF557">
        <v>6</v>
      </c>
      <c r="AH557" t="s">
        <v>388</v>
      </c>
      <c r="AJ557" t="s">
        <v>179</v>
      </c>
      <c r="AK557" t="s">
        <v>218</v>
      </c>
      <c r="AM557">
        <v>973</v>
      </c>
      <c r="AN557">
        <v>785</v>
      </c>
    </row>
    <row r="558" spans="1:40" x14ac:dyDescent="0.25">
      <c r="O558" t="s">
        <v>415</v>
      </c>
      <c r="AC558" t="s">
        <v>417</v>
      </c>
      <c r="AD558" t="s">
        <v>416</v>
      </c>
      <c r="AE558">
        <v>50</v>
      </c>
      <c r="AF558">
        <v>7</v>
      </c>
      <c r="AH558" t="s">
        <v>388</v>
      </c>
      <c r="AJ558" t="s">
        <v>179</v>
      </c>
      <c r="AK558" t="s">
        <v>218</v>
      </c>
      <c r="AM558">
        <v>921</v>
      </c>
      <c r="AN558">
        <v>1163</v>
      </c>
    </row>
    <row r="559" spans="1:40" x14ac:dyDescent="0.25">
      <c r="O559" t="s">
        <v>415</v>
      </c>
      <c r="AC559" t="s">
        <v>417</v>
      </c>
      <c r="AD559" t="s">
        <v>416</v>
      </c>
      <c r="AE559">
        <v>50</v>
      </c>
      <c r="AF559">
        <v>8</v>
      </c>
      <c r="AH559" t="s">
        <v>375</v>
      </c>
      <c r="AJ559" t="s">
        <v>265</v>
      </c>
      <c r="AK559" t="s">
        <v>222</v>
      </c>
      <c r="AM559">
        <v>740</v>
      </c>
      <c r="AN559">
        <v>1287</v>
      </c>
    </row>
    <row r="560" spans="1:40" x14ac:dyDescent="0.25">
      <c r="O560" t="s">
        <v>415</v>
      </c>
      <c r="AC560" t="s">
        <v>417</v>
      </c>
      <c r="AD560" t="s">
        <v>416</v>
      </c>
      <c r="AE560">
        <v>50</v>
      </c>
      <c r="AF560">
        <v>9</v>
      </c>
      <c r="AH560" t="s">
        <v>372</v>
      </c>
      <c r="AJ560" t="s">
        <v>238</v>
      </c>
      <c r="AK560" t="s">
        <v>218</v>
      </c>
      <c r="AM560">
        <v>894</v>
      </c>
      <c r="AN560">
        <v>1816</v>
      </c>
    </row>
    <row r="561" spans="15:40" x14ac:dyDescent="0.25">
      <c r="O561" t="s">
        <v>415</v>
      </c>
      <c r="AC561" t="s">
        <v>417</v>
      </c>
      <c r="AD561" t="s">
        <v>416</v>
      </c>
      <c r="AE561">
        <v>50</v>
      </c>
      <c r="AF561">
        <v>10</v>
      </c>
      <c r="AH561" t="s">
        <v>369</v>
      </c>
      <c r="AJ561" t="s">
        <v>240</v>
      </c>
      <c r="AK561" t="s">
        <v>219</v>
      </c>
      <c r="AM561">
        <v>740</v>
      </c>
      <c r="AN561">
        <v>2517</v>
      </c>
    </row>
    <row r="562" spans="15:40" x14ac:dyDescent="0.25">
      <c r="O562" t="s">
        <v>415</v>
      </c>
      <c r="AC562" t="s">
        <v>417</v>
      </c>
      <c r="AD562" t="s">
        <v>416</v>
      </c>
      <c r="AE562">
        <v>50</v>
      </c>
      <c r="AF562">
        <v>11</v>
      </c>
      <c r="AH562" t="s">
        <v>369</v>
      </c>
      <c r="AJ562" t="s">
        <v>240</v>
      </c>
      <c r="AK562" t="s">
        <v>219</v>
      </c>
      <c r="AM562">
        <v>1215</v>
      </c>
      <c r="AN562">
        <v>480</v>
      </c>
    </row>
    <row r="563" spans="15:40" x14ac:dyDescent="0.25">
      <c r="O563" t="s">
        <v>415</v>
      </c>
      <c r="AC563" t="s">
        <v>417</v>
      </c>
      <c r="AD563" t="s">
        <v>416</v>
      </c>
      <c r="AE563">
        <v>50</v>
      </c>
      <c r="AF563">
        <v>12</v>
      </c>
      <c r="AH563" t="s">
        <v>399</v>
      </c>
      <c r="AJ563" t="s">
        <v>233</v>
      </c>
      <c r="AK563" t="s">
        <v>218</v>
      </c>
      <c r="AM563">
        <v>1312</v>
      </c>
      <c r="AN563">
        <v>1069</v>
      </c>
    </row>
    <row r="564" spans="15:40" x14ac:dyDescent="0.25">
      <c r="O564" t="s">
        <v>415</v>
      </c>
      <c r="AC564" t="s">
        <v>417</v>
      </c>
      <c r="AD564" t="s">
        <v>416</v>
      </c>
      <c r="AE564">
        <v>50</v>
      </c>
      <c r="AF564">
        <v>13</v>
      </c>
      <c r="AH564" t="s">
        <v>375</v>
      </c>
      <c r="AJ564" t="s">
        <v>265</v>
      </c>
      <c r="AK564" t="s">
        <v>222</v>
      </c>
      <c r="AM564">
        <v>1246</v>
      </c>
      <c r="AN564">
        <v>1562</v>
      </c>
    </row>
    <row r="565" spans="15:40" x14ac:dyDescent="0.25">
      <c r="O565" t="s">
        <v>415</v>
      </c>
      <c r="AC565" t="s">
        <v>417</v>
      </c>
      <c r="AD565" t="s">
        <v>416</v>
      </c>
      <c r="AE565">
        <v>50</v>
      </c>
      <c r="AF565">
        <v>14</v>
      </c>
      <c r="AH565" t="s">
        <v>375</v>
      </c>
      <c r="AJ565" t="s">
        <v>265</v>
      </c>
      <c r="AK565" t="s">
        <v>222</v>
      </c>
      <c r="AM565">
        <v>1192</v>
      </c>
      <c r="AN565">
        <v>1809</v>
      </c>
    </row>
    <row r="566" spans="15:40" x14ac:dyDescent="0.25">
      <c r="O566" t="s">
        <v>415</v>
      </c>
      <c r="AC566" t="s">
        <v>417</v>
      </c>
      <c r="AD566" t="s">
        <v>416</v>
      </c>
      <c r="AE566">
        <v>50</v>
      </c>
      <c r="AF566">
        <v>15</v>
      </c>
      <c r="AH566" t="s">
        <v>372</v>
      </c>
      <c r="AJ566" t="s">
        <v>238</v>
      </c>
      <c r="AK566" t="s">
        <v>218</v>
      </c>
      <c r="AM566">
        <v>1277</v>
      </c>
      <c r="AN566">
        <v>2500</v>
      </c>
    </row>
    <row r="567" spans="15:40" x14ac:dyDescent="0.25">
      <c r="O567" t="s">
        <v>415</v>
      </c>
      <c r="AC567" t="s">
        <v>417</v>
      </c>
      <c r="AD567" t="s">
        <v>416</v>
      </c>
      <c r="AE567">
        <v>50</v>
      </c>
      <c r="AF567">
        <v>16</v>
      </c>
      <c r="AH567" t="s">
        <v>369</v>
      </c>
      <c r="AJ567" t="s">
        <v>240</v>
      </c>
      <c r="AK567" t="s">
        <v>219</v>
      </c>
      <c r="AM567">
        <v>1419</v>
      </c>
      <c r="AN567">
        <v>644</v>
      </c>
    </row>
    <row r="568" spans="15:40" x14ac:dyDescent="0.25">
      <c r="O568" t="s">
        <v>415</v>
      </c>
      <c r="AC568" t="s">
        <v>417</v>
      </c>
      <c r="AD568" t="s">
        <v>416</v>
      </c>
      <c r="AE568">
        <v>50</v>
      </c>
      <c r="AF568">
        <v>17</v>
      </c>
      <c r="AH568" t="s">
        <v>388</v>
      </c>
      <c r="AJ568" t="s">
        <v>179</v>
      </c>
      <c r="AK568" t="s">
        <v>218</v>
      </c>
      <c r="AM568">
        <v>1609</v>
      </c>
      <c r="AN568">
        <v>1043</v>
      </c>
    </row>
    <row r="569" spans="15:40" x14ac:dyDescent="0.25">
      <c r="O569" t="s">
        <v>415</v>
      </c>
      <c r="AC569" t="s">
        <v>417</v>
      </c>
      <c r="AD569" t="s">
        <v>416</v>
      </c>
      <c r="AE569">
        <v>50</v>
      </c>
      <c r="AF569">
        <v>18</v>
      </c>
      <c r="AH569" t="s">
        <v>375</v>
      </c>
      <c r="AJ569" t="s">
        <v>265</v>
      </c>
      <c r="AK569" t="s">
        <v>222</v>
      </c>
      <c r="AM569">
        <v>1375</v>
      </c>
      <c r="AN569">
        <v>1528</v>
      </c>
    </row>
    <row r="570" spans="15:40" x14ac:dyDescent="0.25">
      <c r="O570" t="s">
        <v>415</v>
      </c>
      <c r="AC570" t="s">
        <v>417</v>
      </c>
      <c r="AD570" t="s">
        <v>416</v>
      </c>
      <c r="AE570">
        <v>50</v>
      </c>
      <c r="AF570">
        <v>19</v>
      </c>
      <c r="AH570" t="s">
        <v>386</v>
      </c>
      <c r="AJ570" t="s">
        <v>273</v>
      </c>
      <c r="AK570" t="s">
        <v>224</v>
      </c>
      <c r="AM570">
        <v>1400</v>
      </c>
      <c r="AN570">
        <v>1721</v>
      </c>
    </row>
    <row r="571" spans="15:40" x14ac:dyDescent="0.25">
      <c r="O571" t="s">
        <v>415</v>
      </c>
      <c r="AC571" t="s">
        <v>417</v>
      </c>
      <c r="AD571" t="s">
        <v>416</v>
      </c>
      <c r="AE571">
        <v>50</v>
      </c>
      <c r="AF571">
        <v>20</v>
      </c>
      <c r="AH571" t="s">
        <v>370</v>
      </c>
      <c r="AJ571" t="s">
        <v>246</v>
      </c>
      <c r="AK571" t="s">
        <v>220</v>
      </c>
      <c r="AM571">
        <v>1397</v>
      </c>
      <c r="AN571">
        <v>2292</v>
      </c>
    </row>
    <row r="572" spans="15:40" x14ac:dyDescent="0.25">
      <c r="O572" t="s">
        <v>415</v>
      </c>
      <c r="AC572" t="s">
        <v>417</v>
      </c>
      <c r="AD572" t="s">
        <v>416</v>
      </c>
      <c r="AE572">
        <v>50</v>
      </c>
      <c r="AF572">
        <v>21</v>
      </c>
      <c r="AH572" t="s">
        <v>371</v>
      </c>
      <c r="AJ572" t="s">
        <v>248</v>
      </c>
      <c r="AK572" t="s">
        <v>220</v>
      </c>
      <c r="AM572">
        <v>1855</v>
      </c>
      <c r="AN572">
        <v>598</v>
      </c>
    </row>
    <row r="573" spans="15:40" x14ac:dyDescent="0.25">
      <c r="O573" t="s">
        <v>415</v>
      </c>
      <c r="AC573" t="s">
        <v>417</v>
      </c>
      <c r="AD573" t="s">
        <v>416</v>
      </c>
      <c r="AE573">
        <v>50</v>
      </c>
      <c r="AF573">
        <v>22</v>
      </c>
      <c r="AH573" t="s">
        <v>371</v>
      </c>
      <c r="AJ573" t="s">
        <v>248</v>
      </c>
      <c r="AK573" t="s">
        <v>220</v>
      </c>
      <c r="AM573">
        <v>1874</v>
      </c>
      <c r="AN573">
        <v>958</v>
      </c>
    </row>
    <row r="574" spans="15:40" x14ac:dyDescent="0.25">
      <c r="O574" t="s">
        <v>415</v>
      </c>
      <c r="AC574" t="s">
        <v>417</v>
      </c>
      <c r="AD574" t="s">
        <v>416</v>
      </c>
      <c r="AE574">
        <v>50</v>
      </c>
      <c r="AF574">
        <v>23</v>
      </c>
      <c r="AH574" t="s">
        <v>369</v>
      </c>
      <c r="AJ574" t="s">
        <v>240</v>
      </c>
      <c r="AK574" t="s">
        <v>219</v>
      </c>
      <c r="AM574">
        <v>1925</v>
      </c>
      <c r="AN574">
        <v>1299</v>
      </c>
    </row>
    <row r="575" spans="15:40" x14ac:dyDescent="0.25">
      <c r="O575" t="s">
        <v>415</v>
      </c>
      <c r="AC575" t="s">
        <v>417</v>
      </c>
      <c r="AD575" t="s">
        <v>416</v>
      </c>
      <c r="AE575">
        <v>50</v>
      </c>
      <c r="AF575">
        <v>24</v>
      </c>
      <c r="AH575" t="s">
        <v>373</v>
      </c>
      <c r="AJ575" t="s">
        <v>269</v>
      </c>
      <c r="AK575" t="s">
        <v>222</v>
      </c>
      <c r="AM575">
        <v>1950</v>
      </c>
      <c r="AN575">
        <v>1903</v>
      </c>
    </row>
    <row r="576" spans="15:40" x14ac:dyDescent="0.25">
      <c r="O576" t="s">
        <v>415</v>
      </c>
      <c r="AC576" t="s">
        <v>417</v>
      </c>
      <c r="AD576" t="s">
        <v>416</v>
      </c>
      <c r="AE576">
        <v>50</v>
      </c>
      <c r="AF576">
        <v>25</v>
      </c>
      <c r="AH576" t="s">
        <v>372</v>
      </c>
      <c r="AJ576" t="s">
        <v>238</v>
      </c>
      <c r="AK576" t="s">
        <v>218</v>
      </c>
      <c r="AM576">
        <v>1755</v>
      </c>
      <c r="AN576">
        <v>2486</v>
      </c>
    </row>
    <row r="577" spans="15:40" x14ac:dyDescent="0.25">
      <c r="O577" t="s">
        <v>415</v>
      </c>
      <c r="AC577" t="s">
        <v>417</v>
      </c>
      <c r="AD577" t="s">
        <v>416</v>
      </c>
      <c r="AE577">
        <v>50</v>
      </c>
      <c r="AF577">
        <v>26</v>
      </c>
      <c r="AH577" t="s">
        <v>369</v>
      </c>
      <c r="AJ577" t="s">
        <v>240</v>
      </c>
      <c r="AK577" t="s">
        <v>219</v>
      </c>
      <c r="AM577">
        <v>2244</v>
      </c>
      <c r="AN577">
        <v>783</v>
      </c>
    </row>
    <row r="578" spans="15:40" x14ac:dyDescent="0.25">
      <c r="O578" t="s">
        <v>415</v>
      </c>
      <c r="AC578" t="s">
        <v>417</v>
      </c>
      <c r="AD578" t="s">
        <v>416</v>
      </c>
      <c r="AE578">
        <v>50</v>
      </c>
      <c r="AF578">
        <v>27</v>
      </c>
      <c r="AH578" t="s">
        <v>370</v>
      </c>
      <c r="AJ578" t="s">
        <v>246</v>
      </c>
      <c r="AK578" t="s">
        <v>220</v>
      </c>
      <c r="AM578">
        <v>2322</v>
      </c>
      <c r="AN578">
        <v>961</v>
      </c>
    </row>
    <row r="579" spans="15:40" x14ac:dyDescent="0.25">
      <c r="O579" t="s">
        <v>415</v>
      </c>
      <c r="AC579" t="s">
        <v>417</v>
      </c>
      <c r="AD579" t="s">
        <v>416</v>
      </c>
      <c r="AE579">
        <v>50</v>
      </c>
      <c r="AF579">
        <v>28</v>
      </c>
      <c r="AH579" t="s">
        <v>388</v>
      </c>
      <c r="AJ579" t="s">
        <v>179</v>
      </c>
      <c r="AK579" t="s">
        <v>218</v>
      </c>
      <c r="AM579">
        <v>2182</v>
      </c>
      <c r="AN579">
        <v>1339</v>
      </c>
    </row>
    <row r="580" spans="15:40" x14ac:dyDescent="0.25">
      <c r="O580" t="s">
        <v>415</v>
      </c>
      <c r="AC580" t="s">
        <v>417</v>
      </c>
      <c r="AD580" t="s">
        <v>416</v>
      </c>
      <c r="AE580">
        <v>50</v>
      </c>
      <c r="AF580">
        <v>29</v>
      </c>
      <c r="AH580" t="s">
        <v>373</v>
      </c>
      <c r="AJ580" t="s">
        <v>269</v>
      </c>
      <c r="AK580" t="s">
        <v>222</v>
      </c>
      <c r="AM580">
        <v>2285</v>
      </c>
      <c r="AN580">
        <v>1741</v>
      </c>
    </row>
    <row r="581" spans="15:40" x14ac:dyDescent="0.25">
      <c r="O581" t="s">
        <v>415</v>
      </c>
      <c r="AC581" t="s">
        <v>417</v>
      </c>
      <c r="AD581" t="s">
        <v>416</v>
      </c>
      <c r="AE581">
        <v>50</v>
      </c>
      <c r="AF581">
        <v>30</v>
      </c>
      <c r="AH581" t="s">
        <v>375</v>
      </c>
      <c r="AJ581" t="s">
        <v>265</v>
      </c>
      <c r="AK581" t="s">
        <v>222</v>
      </c>
      <c r="AM581">
        <v>2174</v>
      </c>
      <c r="AN581">
        <v>2328</v>
      </c>
    </row>
    <row r="582" spans="15:40" x14ac:dyDescent="0.25">
      <c r="O582" t="s">
        <v>415</v>
      </c>
      <c r="AC582" t="s">
        <v>417</v>
      </c>
      <c r="AD582" t="s">
        <v>416</v>
      </c>
      <c r="AE582">
        <v>50</v>
      </c>
      <c r="AF582">
        <v>31</v>
      </c>
      <c r="AH582" t="s">
        <v>375</v>
      </c>
      <c r="AJ582" t="s">
        <v>265</v>
      </c>
      <c r="AK582" t="s">
        <v>222</v>
      </c>
      <c r="AM582">
        <v>2588</v>
      </c>
      <c r="AN582">
        <v>751</v>
      </c>
    </row>
    <row r="583" spans="15:40" x14ac:dyDescent="0.25">
      <c r="O583" t="s">
        <v>415</v>
      </c>
      <c r="AC583" t="s">
        <v>417</v>
      </c>
      <c r="AD583" t="s">
        <v>416</v>
      </c>
      <c r="AE583">
        <v>50</v>
      </c>
      <c r="AF583">
        <v>32</v>
      </c>
      <c r="AH583" t="s">
        <v>373</v>
      </c>
      <c r="AJ583" t="s">
        <v>269</v>
      </c>
      <c r="AK583" t="s">
        <v>222</v>
      </c>
      <c r="AM583">
        <v>2489</v>
      </c>
      <c r="AN583">
        <v>1113</v>
      </c>
    </row>
    <row r="584" spans="15:40" x14ac:dyDescent="0.25">
      <c r="O584" t="s">
        <v>415</v>
      </c>
      <c r="AC584" t="s">
        <v>417</v>
      </c>
      <c r="AD584" t="s">
        <v>416</v>
      </c>
      <c r="AE584">
        <v>50</v>
      </c>
      <c r="AF584">
        <v>33</v>
      </c>
      <c r="AH584" t="s">
        <v>388</v>
      </c>
      <c r="AJ584" t="s">
        <v>179</v>
      </c>
      <c r="AK584" t="s">
        <v>218</v>
      </c>
      <c r="AM584">
        <v>2375</v>
      </c>
      <c r="AN584">
        <v>1498</v>
      </c>
    </row>
    <row r="585" spans="15:40" x14ac:dyDescent="0.25">
      <c r="O585" t="s">
        <v>415</v>
      </c>
      <c r="AC585" t="s">
        <v>417</v>
      </c>
      <c r="AD585" t="s">
        <v>416</v>
      </c>
      <c r="AE585">
        <v>50</v>
      </c>
      <c r="AF585">
        <v>34</v>
      </c>
      <c r="AH585" t="s">
        <v>373</v>
      </c>
      <c r="AJ585" t="s">
        <v>269</v>
      </c>
      <c r="AK585" t="s">
        <v>222</v>
      </c>
      <c r="AM585">
        <v>2414</v>
      </c>
      <c r="AN585">
        <v>1762</v>
      </c>
    </row>
    <row r="586" spans="15:40" x14ac:dyDescent="0.25">
      <c r="O586" t="s">
        <v>415</v>
      </c>
      <c r="AC586" t="s">
        <v>417</v>
      </c>
      <c r="AD586" t="s">
        <v>416</v>
      </c>
      <c r="AE586">
        <v>50</v>
      </c>
      <c r="AF586">
        <v>35</v>
      </c>
      <c r="AH586" t="s">
        <v>372</v>
      </c>
      <c r="AJ586" t="s">
        <v>238</v>
      </c>
      <c r="AK586" t="s">
        <v>218</v>
      </c>
      <c r="AM586">
        <v>2332</v>
      </c>
      <c r="AN586">
        <v>2165</v>
      </c>
    </row>
    <row r="587" spans="15:40" x14ac:dyDescent="0.25">
      <c r="O587" t="s">
        <v>415</v>
      </c>
      <c r="AC587" t="s">
        <v>417</v>
      </c>
      <c r="AD587" t="s">
        <v>416</v>
      </c>
      <c r="AE587">
        <v>50</v>
      </c>
      <c r="AF587">
        <v>36</v>
      </c>
      <c r="AH587" t="s">
        <v>371</v>
      </c>
      <c r="AJ587" t="s">
        <v>248</v>
      </c>
      <c r="AK587" t="s">
        <v>220</v>
      </c>
      <c r="AM587">
        <v>2836</v>
      </c>
      <c r="AN587">
        <v>668</v>
      </c>
    </row>
    <row r="588" spans="15:40" x14ac:dyDescent="0.25">
      <c r="O588" t="s">
        <v>415</v>
      </c>
      <c r="AC588" t="s">
        <v>417</v>
      </c>
      <c r="AD588" t="s">
        <v>416</v>
      </c>
      <c r="AE588">
        <v>50</v>
      </c>
      <c r="AF588">
        <v>37</v>
      </c>
      <c r="AH588" t="s">
        <v>369</v>
      </c>
      <c r="AJ588" t="s">
        <v>240</v>
      </c>
      <c r="AK588" t="s">
        <v>219</v>
      </c>
      <c r="AM588">
        <v>2716</v>
      </c>
      <c r="AN588">
        <v>846</v>
      </c>
    </row>
    <row r="589" spans="15:40" x14ac:dyDescent="0.25">
      <c r="O589" t="s">
        <v>415</v>
      </c>
      <c r="AC589" t="s">
        <v>417</v>
      </c>
      <c r="AD589" t="s">
        <v>416</v>
      </c>
      <c r="AE589">
        <v>50</v>
      </c>
      <c r="AF589">
        <v>38</v>
      </c>
      <c r="AH589" t="s">
        <v>369</v>
      </c>
      <c r="AJ589" t="s">
        <v>240</v>
      </c>
      <c r="AK589" t="s">
        <v>219</v>
      </c>
      <c r="AM589">
        <v>2810</v>
      </c>
      <c r="AN589">
        <v>1511</v>
      </c>
    </row>
    <row r="590" spans="15:40" x14ac:dyDescent="0.25">
      <c r="O590" t="s">
        <v>415</v>
      </c>
      <c r="AC590" t="s">
        <v>417</v>
      </c>
      <c r="AD590" t="s">
        <v>416</v>
      </c>
      <c r="AE590">
        <v>50</v>
      </c>
      <c r="AF590">
        <v>39</v>
      </c>
      <c r="AH590" t="s">
        <v>373</v>
      </c>
      <c r="AJ590" t="s">
        <v>269</v>
      </c>
      <c r="AK590" t="s">
        <v>222</v>
      </c>
      <c r="AM590">
        <v>2764</v>
      </c>
      <c r="AN590">
        <v>1877</v>
      </c>
    </row>
    <row r="591" spans="15:40" x14ac:dyDescent="0.25">
      <c r="O591" t="s">
        <v>415</v>
      </c>
      <c r="AC591" t="s">
        <v>417</v>
      </c>
      <c r="AD591" t="s">
        <v>416</v>
      </c>
      <c r="AE591">
        <v>50</v>
      </c>
      <c r="AF591">
        <v>40</v>
      </c>
      <c r="AH591" t="s">
        <v>372</v>
      </c>
      <c r="AJ591" t="s">
        <v>238</v>
      </c>
      <c r="AK591" t="s">
        <v>218</v>
      </c>
      <c r="AM591">
        <v>2965</v>
      </c>
      <c r="AN591">
        <v>2109</v>
      </c>
    </row>
    <row r="592" spans="15:40" x14ac:dyDescent="0.25">
      <c r="O592" t="s">
        <v>415</v>
      </c>
      <c r="AC592" t="s">
        <v>417</v>
      </c>
      <c r="AD592" t="s">
        <v>416</v>
      </c>
      <c r="AE592">
        <v>50</v>
      </c>
      <c r="AF592">
        <v>41</v>
      </c>
      <c r="AH592" t="s">
        <v>373</v>
      </c>
      <c r="AJ592" t="s">
        <v>269</v>
      </c>
      <c r="AK592" t="s">
        <v>222</v>
      </c>
      <c r="AM592">
        <v>3135</v>
      </c>
      <c r="AN592">
        <v>769</v>
      </c>
    </row>
    <row r="593" spans="15:40" x14ac:dyDescent="0.25">
      <c r="O593" t="s">
        <v>415</v>
      </c>
      <c r="AC593" t="s">
        <v>417</v>
      </c>
      <c r="AD593" t="s">
        <v>416</v>
      </c>
      <c r="AE593">
        <v>50</v>
      </c>
      <c r="AF593">
        <v>42</v>
      </c>
      <c r="AH593" t="s">
        <v>372</v>
      </c>
      <c r="AJ593" t="s">
        <v>238</v>
      </c>
      <c r="AK593" t="s">
        <v>218</v>
      </c>
      <c r="AM593">
        <v>3018</v>
      </c>
      <c r="AN593">
        <v>1071</v>
      </c>
    </row>
    <row r="594" spans="15:40" x14ac:dyDescent="0.25">
      <c r="O594" t="s">
        <v>415</v>
      </c>
      <c r="AC594" t="s">
        <v>417</v>
      </c>
      <c r="AD594" t="s">
        <v>416</v>
      </c>
      <c r="AE594">
        <v>50</v>
      </c>
      <c r="AF594">
        <v>43</v>
      </c>
      <c r="AH594" t="s">
        <v>369</v>
      </c>
      <c r="AJ594" t="s">
        <v>240</v>
      </c>
      <c r="AK594" t="s">
        <v>219</v>
      </c>
      <c r="AM594">
        <v>3217</v>
      </c>
      <c r="AN594">
        <v>1446</v>
      </c>
    </row>
    <row r="595" spans="15:40" x14ac:dyDescent="0.25">
      <c r="O595" t="s">
        <v>415</v>
      </c>
      <c r="AC595" t="s">
        <v>417</v>
      </c>
      <c r="AD595" t="s">
        <v>416</v>
      </c>
      <c r="AE595">
        <v>50</v>
      </c>
      <c r="AF595">
        <v>44</v>
      </c>
      <c r="AH595" t="s">
        <v>372</v>
      </c>
      <c r="AJ595" t="s">
        <v>238</v>
      </c>
      <c r="AK595" t="s">
        <v>218</v>
      </c>
      <c r="AM595">
        <v>3028</v>
      </c>
      <c r="AN595">
        <v>2063</v>
      </c>
    </row>
    <row r="596" spans="15:40" x14ac:dyDescent="0.25">
      <c r="O596" t="s">
        <v>415</v>
      </c>
      <c r="AC596" t="s">
        <v>417</v>
      </c>
      <c r="AD596" t="s">
        <v>416</v>
      </c>
      <c r="AE596">
        <v>50</v>
      </c>
      <c r="AF596">
        <v>45</v>
      </c>
      <c r="AH596" t="s">
        <v>372</v>
      </c>
      <c r="AJ596" t="s">
        <v>238</v>
      </c>
      <c r="AK596" t="s">
        <v>218</v>
      </c>
      <c r="AM596">
        <v>3112</v>
      </c>
      <c r="AN596">
        <v>2139</v>
      </c>
    </row>
    <row r="597" spans="15:40" x14ac:dyDescent="0.25">
      <c r="O597" t="s">
        <v>415</v>
      </c>
      <c r="AC597" t="s">
        <v>417</v>
      </c>
      <c r="AD597" t="s">
        <v>416</v>
      </c>
      <c r="AE597">
        <v>50</v>
      </c>
      <c r="AF597">
        <v>46</v>
      </c>
      <c r="AH597" t="s">
        <v>375</v>
      </c>
      <c r="AJ597" t="s">
        <v>265</v>
      </c>
      <c r="AK597" t="s">
        <v>222</v>
      </c>
      <c r="AM597">
        <v>3505</v>
      </c>
      <c r="AN597">
        <v>597</v>
      </c>
    </row>
    <row r="598" spans="15:40" x14ac:dyDescent="0.25">
      <c r="O598" t="s">
        <v>415</v>
      </c>
      <c r="AC598" t="s">
        <v>417</v>
      </c>
      <c r="AD598" t="s">
        <v>416</v>
      </c>
      <c r="AE598">
        <v>50</v>
      </c>
      <c r="AF598">
        <v>47</v>
      </c>
      <c r="AH598" t="s">
        <v>371</v>
      </c>
      <c r="AJ598" t="s">
        <v>248</v>
      </c>
      <c r="AK598" t="s">
        <v>220</v>
      </c>
      <c r="AM598">
        <v>3502</v>
      </c>
      <c r="AN598">
        <v>929</v>
      </c>
    </row>
    <row r="599" spans="15:40" x14ac:dyDescent="0.25">
      <c r="O599" t="s">
        <v>415</v>
      </c>
      <c r="AC599" t="s">
        <v>417</v>
      </c>
      <c r="AD599" t="s">
        <v>416</v>
      </c>
      <c r="AE599">
        <v>50</v>
      </c>
      <c r="AF599">
        <v>48</v>
      </c>
      <c r="AH599" t="s">
        <v>370</v>
      </c>
      <c r="AJ599" t="s">
        <v>246</v>
      </c>
      <c r="AK599" t="s">
        <v>220</v>
      </c>
      <c r="AM599">
        <v>3340</v>
      </c>
      <c r="AN599">
        <v>1420</v>
      </c>
    </row>
    <row r="600" spans="15:40" x14ac:dyDescent="0.25">
      <c r="O600" t="s">
        <v>415</v>
      </c>
      <c r="AC600" t="s">
        <v>417</v>
      </c>
      <c r="AD600" t="s">
        <v>416</v>
      </c>
      <c r="AE600">
        <v>50</v>
      </c>
      <c r="AF600">
        <v>49</v>
      </c>
      <c r="AH600" t="s">
        <v>370</v>
      </c>
      <c r="AJ600" t="s">
        <v>246</v>
      </c>
      <c r="AK600" t="s">
        <v>220</v>
      </c>
      <c r="AM600">
        <v>3369</v>
      </c>
      <c r="AN600">
        <v>1762</v>
      </c>
    </row>
    <row r="601" spans="15:40" x14ac:dyDescent="0.25">
      <c r="O601" t="s">
        <v>415</v>
      </c>
      <c r="AC601" t="s">
        <v>417</v>
      </c>
      <c r="AD601" t="s">
        <v>416</v>
      </c>
      <c r="AE601">
        <v>50</v>
      </c>
      <c r="AF601">
        <v>50</v>
      </c>
      <c r="AH601" t="s">
        <v>373</v>
      </c>
      <c r="AJ601" t="s">
        <v>269</v>
      </c>
      <c r="AK601" t="s">
        <v>222</v>
      </c>
      <c r="AM601">
        <v>3414</v>
      </c>
      <c r="AN601">
        <v>2268</v>
      </c>
    </row>
    <row r="602" spans="15:40" x14ac:dyDescent="0.25">
      <c r="O602" t="s">
        <v>418</v>
      </c>
      <c r="AC602" t="s">
        <v>420</v>
      </c>
      <c r="AD602" t="s">
        <v>419</v>
      </c>
      <c r="AE602">
        <v>50</v>
      </c>
      <c r="AF602">
        <v>1</v>
      </c>
      <c r="AH602" t="s">
        <v>369</v>
      </c>
      <c r="AJ602" t="s">
        <v>240</v>
      </c>
      <c r="AK602" t="s">
        <v>219</v>
      </c>
      <c r="AM602">
        <v>536</v>
      </c>
      <c r="AN602">
        <v>506</v>
      </c>
    </row>
    <row r="603" spans="15:40" x14ac:dyDescent="0.25">
      <c r="O603" t="s">
        <v>418</v>
      </c>
      <c r="AC603" t="s">
        <v>420</v>
      </c>
      <c r="AD603" t="s">
        <v>419</v>
      </c>
      <c r="AE603">
        <v>50</v>
      </c>
      <c r="AF603">
        <v>2</v>
      </c>
      <c r="AH603" t="s">
        <v>373</v>
      </c>
      <c r="AJ603" t="s">
        <v>269</v>
      </c>
      <c r="AK603" t="s">
        <v>222</v>
      </c>
      <c r="AM603">
        <v>443</v>
      </c>
      <c r="AN603">
        <v>1128</v>
      </c>
    </row>
    <row r="604" spans="15:40" x14ac:dyDescent="0.25">
      <c r="O604" t="s">
        <v>418</v>
      </c>
      <c r="AC604" t="s">
        <v>420</v>
      </c>
      <c r="AD604" t="s">
        <v>419</v>
      </c>
      <c r="AE604">
        <v>50</v>
      </c>
      <c r="AF604">
        <v>3</v>
      </c>
      <c r="AH604" t="s">
        <v>369</v>
      </c>
      <c r="AJ604" t="s">
        <v>240</v>
      </c>
      <c r="AK604" t="s">
        <v>219</v>
      </c>
      <c r="AM604">
        <v>495</v>
      </c>
      <c r="AN604">
        <v>1375</v>
      </c>
    </row>
    <row r="605" spans="15:40" x14ac:dyDescent="0.25">
      <c r="O605" t="s">
        <v>418</v>
      </c>
      <c r="AC605" t="s">
        <v>420</v>
      </c>
      <c r="AD605" t="s">
        <v>419</v>
      </c>
      <c r="AE605">
        <v>50</v>
      </c>
      <c r="AF605">
        <v>4</v>
      </c>
      <c r="AH605" t="s">
        <v>372</v>
      </c>
      <c r="AJ605" t="s">
        <v>238</v>
      </c>
      <c r="AK605" t="s">
        <v>218</v>
      </c>
      <c r="AM605">
        <v>606</v>
      </c>
      <c r="AN605">
        <v>1836</v>
      </c>
    </row>
    <row r="606" spans="15:40" x14ac:dyDescent="0.25">
      <c r="O606" t="s">
        <v>418</v>
      </c>
      <c r="AC606" t="s">
        <v>420</v>
      </c>
      <c r="AD606" t="s">
        <v>419</v>
      </c>
      <c r="AE606">
        <v>50</v>
      </c>
      <c r="AF606">
        <v>5</v>
      </c>
      <c r="AH606" t="s">
        <v>387</v>
      </c>
      <c r="AJ606" t="s">
        <v>178</v>
      </c>
      <c r="AK606" t="s">
        <v>225</v>
      </c>
      <c r="AM606">
        <v>334</v>
      </c>
      <c r="AN606">
        <v>2337</v>
      </c>
    </row>
    <row r="607" spans="15:40" x14ac:dyDescent="0.25">
      <c r="O607" t="s">
        <v>418</v>
      </c>
      <c r="AC607" t="s">
        <v>420</v>
      </c>
      <c r="AD607" t="s">
        <v>419</v>
      </c>
      <c r="AE607">
        <v>50</v>
      </c>
      <c r="AF607">
        <v>6</v>
      </c>
      <c r="AH607" t="s">
        <v>372</v>
      </c>
      <c r="AJ607" t="s">
        <v>238</v>
      </c>
      <c r="AK607" t="s">
        <v>218</v>
      </c>
      <c r="AM607">
        <v>916</v>
      </c>
      <c r="AN607">
        <v>495</v>
      </c>
    </row>
    <row r="608" spans="15:40" x14ac:dyDescent="0.25">
      <c r="O608" t="s">
        <v>418</v>
      </c>
      <c r="AC608" t="s">
        <v>420</v>
      </c>
      <c r="AD608" t="s">
        <v>419</v>
      </c>
      <c r="AE608">
        <v>50</v>
      </c>
      <c r="AF608">
        <v>7</v>
      </c>
      <c r="AH608" t="s">
        <v>369</v>
      </c>
      <c r="AJ608" t="s">
        <v>240</v>
      </c>
      <c r="AK608" t="s">
        <v>219</v>
      </c>
      <c r="AM608">
        <v>896</v>
      </c>
      <c r="AN608">
        <v>927</v>
      </c>
    </row>
    <row r="609" spans="15:40" x14ac:dyDescent="0.25">
      <c r="O609" t="s">
        <v>418</v>
      </c>
      <c r="AC609" t="s">
        <v>420</v>
      </c>
      <c r="AD609" t="s">
        <v>419</v>
      </c>
      <c r="AE609">
        <v>50</v>
      </c>
      <c r="AF609">
        <v>8</v>
      </c>
      <c r="AH609" t="s">
        <v>371</v>
      </c>
      <c r="AJ609" t="s">
        <v>248</v>
      </c>
      <c r="AK609" t="s">
        <v>220</v>
      </c>
      <c r="AM609">
        <v>830</v>
      </c>
      <c r="AN609">
        <v>1358</v>
      </c>
    </row>
    <row r="610" spans="15:40" x14ac:dyDescent="0.25">
      <c r="O610" t="s">
        <v>418</v>
      </c>
      <c r="AC610" t="s">
        <v>420</v>
      </c>
      <c r="AD610" t="s">
        <v>419</v>
      </c>
      <c r="AE610">
        <v>50</v>
      </c>
      <c r="AF610">
        <v>9</v>
      </c>
      <c r="AH610" t="s">
        <v>373</v>
      </c>
      <c r="AJ610" t="s">
        <v>269</v>
      </c>
      <c r="AK610" t="s">
        <v>222</v>
      </c>
      <c r="AM610">
        <v>618</v>
      </c>
      <c r="AN610">
        <v>2066</v>
      </c>
    </row>
    <row r="611" spans="15:40" x14ac:dyDescent="0.25">
      <c r="O611" t="s">
        <v>418</v>
      </c>
      <c r="AC611" t="s">
        <v>420</v>
      </c>
      <c r="AD611" t="s">
        <v>419</v>
      </c>
      <c r="AE611">
        <v>50</v>
      </c>
      <c r="AF611">
        <v>10</v>
      </c>
      <c r="AH611" t="s">
        <v>370</v>
      </c>
      <c r="AJ611" t="s">
        <v>246</v>
      </c>
      <c r="AK611" t="s">
        <v>220</v>
      </c>
      <c r="AM611">
        <v>676</v>
      </c>
      <c r="AN611">
        <v>2449</v>
      </c>
    </row>
    <row r="612" spans="15:40" x14ac:dyDescent="0.25">
      <c r="O612" t="s">
        <v>418</v>
      </c>
      <c r="AC612" t="s">
        <v>420</v>
      </c>
      <c r="AD612" t="s">
        <v>419</v>
      </c>
      <c r="AE612">
        <v>50</v>
      </c>
      <c r="AF612">
        <v>11</v>
      </c>
      <c r="AH612" t="s">
        <v>370</v>
      </c>
      <c r="AJ612" t="s">
        <v>246</v>
      </c>
      <c r="AK612" t="s">
        <v>220</v>
      </c>
      <c r="AM612">
        <v>968</v>
      </c>
      <c r="AN612">
        <v>796</v>
      </c>
    </row>
    <row r="613" spans="15:40" x14ac:dyDescent="0.25">
      <c r="O613" t="s">
        <v>418</v>
      </c>
      <c r="AC613" t="s">
        <v>420</v>
      </c>
      <c r="AD613" t="s">
        <v>419</v>
      </c>
      <c r="AE613">
        <v>50</v>
      </c>
      <c r="AF613">
        <v>12</v>
      </c>
      <c r="AH613" t="s">
        <v>373</v>
      </c>
      <c r="AJ613" t="s">
        <v>269</v>
      </c>
      <c r="AK613" t="s">
        <v>222</v>
      </c>
      <c r="AM613">
        <v>1022</v>
      </c>
      <c r="AN613">
        <v>1011</v>
      </c>
    </row>
    <row r="614" spans="15:40" x14ac:dyDescent="0.25">
      <c r="O614" t="s">
        <v>418</v>
      </c>
      <c r="AC614" t="s">
        <v>420</v>
      </c>
      <c r="AD614" t="s">
        <v>419</v>
      </c>
      <c r="AE614">
        <v>50</v>
      </c>
      <c r="AF614">
        <v>13</v>
      </c>
      <c r="AH614" t="s">
        <v>371</v>
      </c>
      <c r="AJ614" t="s">
        <v>248</v>
      </c>
      <c r="AK614" t="s">
        <v>220</v>
      </c>
      <c r="AM614">
        <v>1086</v>
      </c>
      <c r="AN614">
        <v>1688</v>
      </c>
    </row>
    <row r="615" spans="15:40" x14ac:dyDescent="0.25">
      <c r="O615" t="s">
        <v>418</v>
      </c>
      <c r="AC615" t="s">
        <v>420</v>
      </c>
      <c r="AD615" t="s">
        <v>419</v>
      </c>
      <c r="AE615">
        <v>50</v>
      </c>
      <c r="AF615">
        <v>14</v>
      </c>
      <c r="AH615" t="s">
        <v>372</v>
      </c>
      <c r="AJ615" t="s">
        <v>238</v>
      </c>
      <c r="AK615" t="s">
        <v>218</v>
      </c>
      <c r="AM615">
        <v>1205</v>
      </c>
      <c r="AN615">
        <v>1934</v>
      </c>
    </row>
    <row r="616" spans="15:40" x14ac:dyDescent="0.25">
      <c r="O616" t="s">
        <v>418</v>
      </c>
      <c r="AC616" t="s">
        <v>420</v>
      </c>
      <c r="AD616" t="s">
        <v>419</v>
      </c>
      <c r="AE616">
        <v>50</v>
      </c>
      <c r="AF616">
        <v>15</v>
      </c>
      <c r="AH616" t="s">
        <v>372</v>
      </c>
      <c r="AJ616" t="s">
        <v>238</v>
      </c>
      <c r="AK616" t="s">
        <v>218</v>
      </c>
      <c r="AM616">
        <v>1122</v>
      </c>
      <c r="AN616">
        <v>2166</v>
      </c>
    </row>
    <row r="617" spans="15:40" x14ac:dyDescent="0.25">
      <c r="O617" t="s">
        <v>418</v>
      </c>
      <c r="AC617" t="s">
        <v>420</v>
      </c>
      <c r="AD617" t="s">
        <v>419</v>
      </c>
      <c r="AE617">
        <v>50</v>
      </c>
      <c r="AF617">
        <v>16</v>
      </c>
      <c r="AH617" t="s">
        <v>375</v>
      </c>
      <c r="AJ617" t="s">
        <v>265</v>
      </c>
      <c r="AK617" t="s">
        <v>222</v>
      </c>
      <c r="AM617">
        <v>1367</v>
      </c>
      <c r="AN617">
        <v>528</v>
      </c>
    </row>
    <row r="618" spans="15:40" x14ac:dyDescent="0.25">
      <c r="O618" t="s">
        <v>418</v>
      </c>
      <c r="AC618" t="s">
        <v>420</v>
      </c>
      <c r="AD618" t="s">
        <v>419</v>
      </c>
      <c r="AE618">
        <v>50</v>
      </c>
      <c r="AF618">
        <v>17</v>
      </c>
      <c r="AH618" t="s">
        <v>371</v>
      </c>
      <c r="AJ618" t="s">
        <v>248</v>
      </c>
      <c r="AK618" t="s">
        <v>220</v>
      </c>
      <c r="AM618">
        <v>1432</v>
      </c>
      <c r="AN618">
        <v>1065</v>
      </c>
    </row>
    <row r="619" spans="15:40" x14ac:dyDescent="0.25">
      <c r="O619" t="s">
        <v>418</v>
      </c>
      <c r="AC619" t="s">
        <v>420</v>
      </c>
      <c r="AD619" t="s">
        <v>419</v>
      </c>
      <c r="AE619">
        <v>50</v>
      </c>
      <c r="AF619">
        <v>18</v>
      </c>
      <c r="AH619" t="s">
        <v>372</v>
      </c>
      <c r="AJ619" t="s">
        <v>238</v>
      </c>
      <c r="AK619" t="s">
        <v>218</v>
      </c>
      <c r="AM619">
        <v>1514</v>
      </c>
      <c r="AN619">
        <v>1668</v>
      </c>
    </row>
    <row r="620" spans="15:40" x14ac:dyDescent="0.25">
      <c r="O620" t="s">
        <v>418</v>
      </c>
      <c r="AC620" t="s">
        <v>420</v>
      </c>
      <c r="AD620" t="s">
        <v>419</v>
      </c>
      <c r="AE620">
        <v>50</v>
      </c>
      <c r="AF620">
        <v>19</v>
      </c>
      <c r="AH620" t="s">
        <v>372</v>
      </c>
      <c r="AJ620" t="s">
        <v>238</v>
      </c>
      <c r="AK620" t="s">
        <v>218</v>
      </c>
      <c r="AM620">
        <v>1550</v>
      </c>
      <c r="AN620">
        <v>1814</v>
      </c>
    </row>
    <row r="621" spans="15:40" x14ac:dyDescent="0.25">
      <c r="O621" t="s">
        <v>418</v>
      </c>
      <c r="AC621" t="s">
        <v>420</v>
      </c>
      <c r="AD621" t="s">
        <v>419</v>
      </c>
      <c r="AE621">
        <v>50</v>
      </c>
      <c r="AF621">
        <v>20</v>
      </c>
      <c r="AH621" t="s">
        <v>369</v>
      </c>
      <c r="AJ621" t="s">
        <v>240</v>
      </c>
      <c r="AK621" t="s">
        <v>219</v>
      </c>
      <c r="AM621">
        <v>1335</v>
      </c>
      <c r="AN621">
        <v>2268</v>
      </c>
    </row>
    <row r="622" spans="15:40" x14ac:dyDescent="0.25">
      <c r="O622" t="s">
        <v>418</v>
      </c>
      <c r="AC622" t="s">
        <v>420</v>
      </c>
      <c r="AD622" t="s">
        <v>419</v>
      </c>
      <c r="AE622">
        <v>50</v>
      </c>
      <c r="AF622">
        <v>21</v>
      </c>
      <c r="AH622" t="s">
        <v>375</v>
      </c>
      <c r="AJ622" t="s">
        <v>265</v>
      </c>
      <c r="AK622" t="s">
        <v>222</v>
      </c>
      <c r="AM622">
        <v>1727</v>
      </c>
      <c r="AN622">
        <v>564</v>
      </c>
    </row>
    <row r="623" spans="15:40" x14ac:dyDescent="0.25">
      <c r="O623" t="s">
        <v>418</v>
      </c>
      <c r="AC623" t="s">
        <v>420</v>
      </c>
      <c r="AD623" t="s">
        <v>419</v>
      </c>
      <c r="AE623">
        <v>50</v>
      </c>
      <c r="AF623">
        <v>22</v>
      </c>
      <c r="AH623" t="s">
        <v>372</v>
      </c>
      <c r="AJ623" t="s">
        <v>238</v>
      </c>
      <c r="AK623" t="s">
        <v>218</v>
      </c>
      <c r="AM623">
        <v>1787</v>
      </c>
      <c r="AN623">
        <v>928</v>
      </c>
    </row>
    <row r="624" spans="15:40" x14ac:dyDescent="0.25">
      <c r="O624" t="s">
        <v>418</v>
      </c>
      <c r="AC624" t="s">
        <v>420</v>
      </c>
      <c r="AD624" t="s">
        <v>419</v>
      </c>
      <c r="AE624">
        <v>50</v>
      </c>
      <c r="AF624">
        <v>23</v>
      </c>
      <c r="AH624" t="s">
        <v>372</v>
      </c>
      <c r="AJ624" t="s">
        <v>238</v>
      </c>
      <c r="AK624" t="s">
        <v>218</v>
      </c>
      <c r="AM624">
        <v>1676</v>
      </c>
      <c r="AN624">
        <v>1307</v>
      </c>
    </row>
    <row r="625" spans="15:40" x14ac:dyDescent="0.25">
      <c r="O625" t="s">
        <v>418</v>
      </c>
      <c r="AC625" t="s">
        <v>420</v>
      </c>
      <c r="AD625" t="s">
        <v>419</v>
      </c>
      <c r="AE625">
        <v>50</v>
      </c>
      <c r="AF625">
        <v>24</v>
      </c>
      <c r="AH625" t="s">
        <v>369</v>
      </c>
      <c r="AJ625" t="s">
        <v>240</v>
      </c>
      <c r="AK625" t="s">
        <v>219</v>
      </c>
      <c r="AM625">
        <v>1671</v>
      </c>
      <c r="AN625">
        <v>2026</v>
      </c>
    </row>
    <row r="626" spans="15:40" x14ac:dyDescent="0.25">
      <c r="O626" t="s">
        <v>418</v>
      </c>
      <c r="AC626" t="s">
        <v>420</v>
      </c>
      <c r="AD626" t="s">
        <v>419</v>
      </c>
      <c r="AE626">
        <v>50</v>
      </c>
      <c r="AF626">
        <v>25</v>
      </c>
      <c r="AH626" t="s">
        <v>372</v>
      </c>
      <c r="AJ626" t="s">
        <v>238</v>
      </c>
      <c r="AK626" t="s">
        <v>218</v>
      </c>
      <c r="AM626">
        <v>1715</v>
      </c>
      <c r="AN626">
        <v>2355</v>
      </c>
    </row>
    <row r="627" spans="15:40" x14ac:dyDescent="0.25">
      <c r="O627" t="s">
        <v>418</v>
      </c>
      <c r="AC627" t="s">
        <v>420</v>
      </c>
      <c r="AD627" t="s">
        <v>419</v>
      </c>
      <c r="AE627">
        <v>50</v>
      </c>
      <c r="AF627">
        <v>26</v>
      </c>
      <c r="AH627" t="s">
        <v>370</v>
      </c>
      <c r="AJ627" t="s">
        <v>246</v>
      </c>
      <c r="AK627" t="s">
        <v>220</v>
      </c>
      <c r="AM627">
        <v>2068</v>
      </c>
      <c r="AN627">
        <v>838</v>
      </c>
    </row>
    <row r="628" spans="15:40" x14ac:dyDescent="0.25">
      <c r="O628" t="s">
        <v>418</v>
      </c>
      <c r="AC628" t="s">
        <v>420</v>
      </c>
      <c r="AD628" t="s">
        <v>419</v>
      </c>
      <c r="AE628">
        <v>50</v>
      </c>
      <c r="AF628">
        <v>27</v>
      </c>
      <c r="AH628" t="s">
        <v>370</v>
      </c>
      <c r="AJ628" t="s">
        <v>246</v>
      </c>
      <c r="AK628" t="s">
        <v>220</v>
      </c>
      <c r="AM628">
        <v>2126</v>
      </c>
      <c r="AN628">
        <v>947</v>
      </c>
    </row>
    <row r="629" spans="15:40" x14ac:dyDescent="0.25">
      <c r="O629" t="s">
        <v>418</v>
      </c>
      <c r="AC629" t="s">
        <v>420</v>
      </c>
      <c r="AD629" t="s">
        <v>419</v>
      </c>
      <c r="AE629">
        <v>50</v>
      </c>
      <c r="AF629">
        <v>28</v>
      </c>
      <c r="AH629" t="s">
        <v>375</v>
      </c>
      <c r="AJ629" t="s">
        <v>265</v>
      </c>
      <c r="AK629" t="s">
        <v>222</v>
      </c>
      <c r="AM629">
        <v>2041</v>
      </c>
      <c r="AN629">
        <v>1634</v>
      </c>
    </row>
    <row r="630" spans="15:40" x14ac:dyDescent="0.25">
      <c r="O630" t="s">
        <v>418</v>
      </c>
      <c r="AC630" t="s">
        <v>420</v>
      </c>
      <c r="AD630" t="s">
        <v>419</v>
      </c>
      <c r="AE630">
        <v>50</v>
      </c>
      <c r="AF630">
        <v>29</v>
      </c>
      <c r="AH630" t="s">
        <v>369</v>
      </c>
      <c r="AJ630" t="s">
        <v>240</v>
      </c>
      <c r="AK630" t="s">
        <v>219</v>
      </c>
      <c r="AM630">
        <v>1958</v>
      </c>
      <c r="AN630">
        <v>1732</v>
      </c>
    </row>
    <row r="631" spans="15:40" x14ac:dyDescent="0.25">
      <c r="O631" t="s">
        <v>418</v>
      </c>
      <c r="AC631" t="s">
        <v>420</v>
      </c>
      <c r="AD631" t="s">
        <v>419</v>
      </c>
      <c r="AE631">
        <v>50</v>
      </c>
      <c r="AF631">
        <v>30</v>
      </c>
      <c r="AH631" t="s">
        <v>372</v>
      </c>
      <c r="AJ631" t="s">
        <v>238</v>
      </c>
      <c r="AK631" t="s">
        <v>218</v>
      </c>
      <c r="AM631">
        <v>2105</v>
      </c>
      <c r="AN631">
        <v>2151</v>
      </c>
    </row>
    <row r="632" spans="15:40" x14ac:dyDescent="0.25">
      <c r="O632" t="s">
        <v>418</v>
      </c>
      <c r="AC632" t="s">
        <v>420</v>
      </c>
      <c r="AD632" t="s">
        <v>419</v>
      </c>
      <c r="AE632">
        <v>50</v>
      </c>
      <c r="AF632">
        <v>31</v>
      </c>
      <c r="AH632" t="s">
        <v>372</v>
      </c>
      <c r="AJ632" t="s">
        <v>238</v>
      </c>
      <c r="AK632" t="s">
        <v>218</v>
      </c>
      <c r="AM632">
        <v>2286</v>
      </c>
      <c r="AN632">
        <v>647</v>
      </c>
    </row>
    <row r="633" spans="15:40" x14ac:dyDescent="0.25">
      <c r="O633" t="s">
        <v>418</v>
      </c>
      <c r="AC633" t="s">
        <v>420</v>
      </c>
      <c r="AD633" t="s">
        <v>419</v>
      </c>
      <c r="AE633">
        <v>50</v>
      </c>
      <c r="AF633">
        <v>32</v>
      </c>
      <c r="AH633" t="s">
        <v>372</v>
      </c>
      <c r="AJ633" t="s">
        <v>238</v>
      </c>
      <c r="AK633" t="s">
        <v>218</v>
      </c>
      <c r="AM633">
        <v>2380</v>
      </c>
      <c r="AN633">
        <v>958</v>
      </c>
    </row>
    <row r="634" spans="15:40" x14ac:dyDescent="0.25">
      <c r="O634" t="s">
        <v>418</v>
      </c>
      <c r="AC634" t="s">
        <v>420</v>
      </c>
      <c r="AD634" t="s">
        <v>419</v>
      </c>
      <c r="AE634">
        <v>50</v>
      </c>
      <c r="AF634">
        <v>33</v>
      </c>
      <c r="AH634" t="s">
        <v>375</v>
      </c>
      <c r="AJ634" t="s">
        <v>265</v>
      </c>
      <c r="AK634" t="s">
        <v>222</v>
      </c>
      <c r="AM634">
        <v>2418</v>
      </c>
      <c r="AN634">
        <v>1406</v>
      </c>
    </row>
    <row r="635" spans="15:40" x14ac:dyDescent="0.25">
      <c r="O635" t="s">
        <v>418</v>
      </c>
      <c r="AC635" t="s">
        <v>420</v>
      </c>
      <c r="AD635" t="s">
        <v>419</v>
      </c>
      <c r="AE635">
        <v>50</v>
      </c>
      <c r="AF635">
        <v>34</v>
      </c>
      <c r="AH635" t="s">
        <v>369</v>
      </c>
      <c r="AJ635" t="s">
        <v>240</v>
      </c>
      <c r="AK635" t="s">
        <v>219</v>
      </c>
      <c r="AM635">
        <v>2489</v>
      </c>
      <c r="AN635">
        <v>1781</v>
      </c>
    </row>
    <row r="636" spans="15:40" x14ac:dyDescent="0.25">
      <c r="O636" t="s">
        <v>418</v>
      </c>
      <c r="AC636" t="s">
        <v>420</v>
      </c>
      <c r="AD636" t="s">
        <v>419</v>
      </c>
      <c r="AE636">
        <v>50</v>
      </c>
      <c r="AF636">
        <v>35</v>
      </c>
      <c r="AH636" t="s">
        <v>372</v>
      </c>
      <c r="AJ636" t="s">
        <v>238</v>
      </c>
      <c r="AK636" t="s">
        <v>218</v>
      </c>
      <c r="AM636">
        <v>2487</v>
      </c>
      <c r="AN636">
        <v>2479</v>
      </c>
    </row>
    <row r="637" spans="15:40" x14ac:dyDescent="0.25">
      <c r="O637" t="s">
        <v>418</v>
      </c>
      <c r="AC637" t="s">
        <v>420</v>
      </c>
      <c r="AD637" t="s">
        <v>419</v>
      </c>
      <c r="AE637">
        <v>50</v>
      </c>
      <c r="AF637">
        <v>36</v>
      </c>
      <c r="AH637" t="s">
        <v>369</v>
      </c>
      <c r="AJ637" t="s">
        <v>240</v>
      </c>
      <c r="AK637" t="s">
        <v>219</v>
      </c>
      <c r="AM637">
        <v>2778</v>
      </c>
      <c r="AN637">
        <v>548</v>
      </c>
    </row>
    <row r="638" spans="15:40" x14ac:dyDescent="0.25">
      <c r="O638" t="s">
        <v>418</v>
      </c>
      <c r="AC638" t="s">
        <v>420</v>
      </c>
      <c r="AD638" t="s">
        <v>419</v>
      </c>
      <c r="AE638">
        <v>50</v>
      </c>
      <c r="AF638">
        <v>37</v>
      </c>
      <c r="AH638" t="s">
        <v>369</v>
      </c>
      <c r="AJ638" t="s">
        <v>240</v>
      </c>
      <c r="AK638" t="s">
        <v>219</v>
      </c>
      <c r="AM638">
        <v>2605</v>
      </c>
      <c r="AN638">
        <v>1042</v>
      </c>
    </row>
    <row r="639" spans="15:40" x14ac:dyDescent="0.25">
      <c r="O639" t="s">
        <v>418</v>
      </c>
      <c r="AC639" t="s">
        <v>420</v>
      </c>
      <c r="AD639" t="s">
        <v>419</v>
      </c>
      <c r="AE639">
        <v>50</v>
      </c>
      <c r="AF639">
        <v>38</v>
      </c>
      <c r="AH639" t="s">
        <v>371</v>
      </c>
      <c r="AJ639" t="s">
        <v>248</v>
      </c>
      <c r="AK639" t="s">
        <v>220</v>
      </c>
      <c r="AM639">
        <v>2709</v>
      </c>
      <c r="AN639">
        <v>1537</v>
      </c>
    </row>
    <row r="640" spans="15:40" x14ac:dyDescent="0.25">
      <c r="O640" t="s">
        <v>418</v>
      </c>
      <c r="AC640" t="s">
        <v>420</v>
      </c>
      <c r="AD640" t="s">
        <v>419</v>
      </c>
      <c r="AE640">
        <v>50</v>
      </c>
      <c r="AF640">
        <v>39</v>
      </c>
      <c r="AH640" t="s">
        <v>369</v>
      </c>
      <c r="AJ640" t="s">
        <v>240</v>
      </c>
      <c r="AK640" t="s">
        <v>219</v>
      </c>
      <c r="AM640">
        <v>2750</v>
      </c>
      <c r="AN640">
        <v>2020</v>
      </c>
    </row>
    <row r="641" spans="15:40" x14ac:dyDescent="0.25">
      <c r="O641" t="s">
        <v>418</v>
      </c>
      <c r="AC641" t="s">
        <v>420</v>
      </c>
      <c r="AD641" t="s">
        <v>419</v>
      </c>
      <c r="AE641">
        <v>50</v>
      </c>
      <c r="AF641">
        <v>40</v>
      </c>
      <c r="AH641" t="s">
        <v>369</v>
      </c>
      <c r="AJ641" t="s">
        <v>240</v>
      </c>
      <c r="AK641" t="s">
        <v>219</v>
      </c>
      <c r="AM641">
        <v>2530</v>
      </c>
      <c r="AN641">
        <v>2164</v>
      </c>
    </row>
    <row r="642" spans="15:40" x14ac:dyDescent="0.25">
      <c r="O642" t="s">
        <v>418</v>
      </c>
      <c r="AC642" t="s">
        <v>420</v>
      </c>
      <c r="AD642" t="s">
        <v>419</v>
      </c>
      <c r="AE642">
        <v>50</v>
      </c>
      <c r="AF642">
        <v>41</v>
      </c>
      <c r="AH642" t="s">
        <v>372</v>
      </c>
      <c r="AJ642" t="s">
        <v>238</v>
      </c>
      <c r="AK642" t="s">
        <v>218</v>
      </c>
      <c r="AM642">
        <v>2926</v>
      </c>
      <c r="AN642">
        <v>660</v>
      </c>
    </row>
    <row r="643" spans="15:40" x14ac:dyDescent="0.25">
      <c r="O643" t="s">
        <v>418</v>
      </c>
      <c r="AC643" t="s">
        <v>420</v>
      </c>
      <c r="AD643" t="s">
        <v>419</v>
      </c>
      <c r="AE643">
        <v>50</v>
      </c>
      <c r="AF643">
        <v>42</v>
      </c>
      <c r="AH643" t="s">
        <v>372</v>
      </c>
      <c r="AJ643" t="s">
        <v>238</v>
      </c>
      <c r="AK643" t="s">
        <v>218</v>
      </c>
      <c r="AM643">
        <v>2862</v>
      </c>
      <c r="AN643">
        <v>926</v>
      </c>
    </row>
    <row r="644" spans="15:40" x14ac:dyDescent="0.25">
      <c r="O644" t="s">
        <v>418</v>
      </c>
      <c r="AC644" t="s">
        <v>420</v>
      </c>
      <c r="AD644" t="s">
        <v>419</v>
      </c>
      <c r="AE644">
        <v>50</v>
      </c>
      <c r="AF644">
        <v>43</v>
      </c>
      <c r="AH644" t="s">
        <v>369</v>
      </c>
      <c r="AJ644" t="s">
        <v>240</v>
      </c>
      <c r="AK644" t="s">
        <v>219</v>
      </c>
      <c r="AM644">
        <v>2816</v>
      </c>
      <c r="AN644">
        <v>1514</v>
      </c>
    </row>
    <row r="645" spans="15:40" x14ac:dyDescent="0.25">
      <c r="O645" t="s">
        <v>418</v>
      </c>
      <c r="AC645" t="s">
        <v>420</v>
      </c>
      <c r="AD645" t="s">
        <v>419</v>
      </c>
      <c r="AE645">
        <v>50</v>
      </c>
      <c r="AF645">
        <v>44</v>
      </c>
      <c r="AH645" t="s">
        <v>371</v>
      </c>
      <c r="AJ645" t="s">
        <v>248</v>
      </c>
      <c r="AK645" t="s">
        <v>220</v>
      </c>
      <c r="AM645">
        <v>3101</v>
      </c>
      <c r="AN645">
        <v>2053</v>
      </c>
    </row>
    <row r="646" spans="15:40" x14ac:dyDescent="0.25">
      <c r="O646" t="s">
        <v>418</v>
      </c>
      <c r="AC646" t="s">
        <v>420</v>
      </c>
      <c r="AD646" t="s">
        <v>419</v>
      </c>
      <c r="AE646">
        <v>50</v>
      </c>
      <c r="AF646">
        <v>45</v>
      </c>
      <c r="AH646" t="s">
        <v>369</v>
      </c>
      <c r="AJ646" t="s">
        <v>240</v>
      </c>
      <c r="AK646" t="s">
        <v>219</v>
      </c>
      <c r="AM646">
        <v>2820</v>
      </c>
      <c r="AN646">
        <v>2497</v>
      </c>
    </row>
    <row r="647" spans="15:40" x14ac:dyDescent="0.25">
      <c r="O647" t="s">
        <v>418</v>
      </c>
      <c r="AC647" t="s">
        <v>420</v>
      </c>
      <c r="AD647" t="s">
        <v>419</v>
      </c>
      <c r="AE647">
        <v>50</v>
      </c>
      <c r="AF647">
        <v>46</v>
      </c>
      <c r="AH647" t="s">
        <v>372</v>
      </c>
      <c r="AJ647" t="s">
        <v>238</v>
      </c>
      <c r="AK647" t="s">
        <v>218</v>
      </c>
      <c r="AM647">
        <v>3229</v>
      </c>
      <c r="AN647">
        <v>696</v>
      </c>
    </row>
    <row r="648" spans="15:40" x14ac:dyDescent="0.25">
      <c r="O648" t="s">
        <v>418</v>
      </c>
      <c r="AC648" t="s">
        <v>420</v>
      </c>
      <c r="AD648" t="s">
        <v>419</v>
      </c>
      <c r="AE648">
        <v>50</v>
      </c>
      <c r="AF648">
        <v>47</v>
      </c>
      <c r="AH648" t="s">
        <v>369</v>
      </c>
      <c r="AJ648" t="s">
        <v>240</v>
      </c>
      <c r="AK648" t="s">
        <v>219</v>
      </c>
      <c r="AM648">
        <v>3413</v>
      </c>
      <c r="AN648">
        <v>1013</v>
      </c>
    </row>
    <row r="649" spans="15:40" x14ac:dyDescent="0.25">
      <c r="O649" t="s">
        <v>418</v>
      </c>
      <c r="AC649" t="s">
        <v>420</v>
      </c>
      <c r="AD649" t="s">
        <v>419</v>
      </c>
      <c r="AE649">
        <v>50</v>
      </c>
      <c r="AF649">
        <v>48</v>
      </c>
      <c r="AH649" t="s">
        <v>372</v>
      </c>
      <c r="AJ649" t="s">
        <v>238</v>
      </c>
      <c r="AK649" t="s">
        <v>218</v>
      </c>
      <c r="AM649">
        <v>3177</v>
      </c>
      <c r="AN649">
        <v>1653</v>
      </c>
    </row>
    <row r="650" spans="15:40" x14ac:dyDescent="0.25">
      <c r="O650" t="s">
        <v>418</v>
      </c>
      <c r="AC650" t="s">
        <v>420</v>
      </c>
      <c r="AD650" t="s">
        <v>419</v>
      </c>
      <c r="AE650">
        <v>50</v>
      </c>
      <c r="AF650">
        <v>49</v>
      </c>
      <c r="AH650" t="s">
        <v>372</v>
      </c>
      <c r="AJ650" t="s">
        <v>238</v>
      </c>
      <c r="AK650" t="s">
        <v>218</v>
      </c>
      <c r="AM650">
        <v>3124</v>
      </c>
      <c r="AN650">
        <v>1856</v>
      </c>
    </row>
    <row r="651" spans="15:40" x14ac:dyDescent="0.25">
      <c r="O651" t="s">
        <v>418</v>
      </c>
      <c r="AC651" t="s">
        <v>420</v>
      </c>
      <c r="AD651" t="s">
        <v>419</v>
      </c>
      <c r="AE651">
        <v>50</v>
      </c>
      <c r="AF651">
        <v>50</v>
      </c>
      <c r="AH651" t="s">
        <v>371</v>
      </c>
      <c r="AJ651" t="s">
        <v>248</v>
      </c>
      <c r="AK651" t="s">
        <v>220</v>
      </c>
      <c r="AM651">
        <v>3219</v>
      </c>
      <c r="AN651">
        <v>2141</v>
      </c>
    </row>
    <row r="652" spans="15:40" x14ac:dyDescent="0.25">
      <c r="O652" t="s">
        <v>421</v>
      </c>
      <c r="AC652" t="s">
        <v>423</v>
      </c>
      <c r="AD652" t="s">
        <v>422</v>
      </c>
      <c r="AE652">
        <v>50</v>
      </c>
      <c r="AF652">
        <v>1</v>
      </c>
      <c r="AH652" t="s">
        <v>372</v>
      </c>
      <c r="AJ652" t="s">
        <v>238</v>
      </c>
      <c r="AK652" t="s">
        <v>218</v>
      </c>
      <c r="AM652">
        <v>831</v>
      </c>
      <c r="AN652">
        <v>806</v>
      </c>
    </row>
    <row r="653" spans="15:40" x14ac:dyDescent="0.25">
      <c r="O653" t="s">
        <v>421</v>
      </c>
      <c r="AC653" t="s">
        <v>423</v>
      </c>
      <c r="AD653" t="s">
        <v>422</v>
      </c>
      <c r="AE653">
        <v>50</v>
      </c>
      <c r="AF653">
        <v>2</v>
      </c>
      <c r="AH653" t="s">
        <v>372</v>
      </c>
      <c r="AJ653" t="s">
        <v>238</v>
      </c>
      <c r="AK653" t="s">
        <v>218</v>
      </c>
      <c r="AM653">
        <v>840</v>
      </c>
      <c r="AN653">
        <v>1218</v>
      </c>
    </row>
    <row r="654" spans="15:40" x14ac:dyDescent="0.25">
      <c r="O654" t="s">
        <v>421</v>
      </c>
      <c r="AC654" t="s">
        <v>423</v>
      </c>
      <c r="AD654" t="s">
        <v>422</v>
      </c>
      <c r="AE654">
        <v>50</v>
      </c>
      <c r="AF654">
        <v>3</v>
      </c>
      <c r="AH654" t="s">
        <v>372</v>
      </c>
      <c r="AJ654" t="s">
        <v>238</v>
      </c>
      <c r="AK654" t="s">
        <v>218</v>
      </c>
      <c r="AM654">
        <v>893</v>
      </c>
      <c r="AN654">
        <v>1500</v>
      </c>
    </row>
    <row r="655" spans="15:40" x14ac:dyDescent="0.25">
      <c r="O655" t="s">
        <v>421</v>
      </c>
      <c r="AC655" t="s">
        <v>423</v>
      </c>
      <c r="AD655" t="s">
        <v>422</v>
      </c>
      <c r="AE655">
        <v>50</v>
      </c>
      <c r="AF655">
        <v>4</v>
      </c>
      <c r="AH655" t="s">
        <v>372</v>
      </c>
      <c r="AJ655" t="s">
        <v>238</v>
      </c>
      <c r="AK655" t="s">
        <v>218</v>
      </c>
      <c r="AM655">
        <v>827</v>
      </c>
      <c r="AN655">
        <v>1977</v>
      </c>
    </row>
    <row r="656" spans="15:40" x14ac:dyDescent="0.25">
      <c r="O656" t="s">
        <v>421</v>
      </c>
      <c r="AC656" t="s">
        <v>423</v>
      </c>
      <c r="AD656" t="s">
        <v>422</v>
      </c>
      <c r="AE656">
        <v>50</v>
      </c>
      <c r="AF656">
        <v>5</v>
      </c>
      <c r="AH656" t="s">
        <v>372</v>
      </c>
      <c r="AJ656" t="s">
        <v>238</v>
      </c>
      <c r="AK656" t="s">
        <v>218</v>
      </c>
      <c r="AM656">
        <v>715</v>
      </c>
      <c r="AN656">
        <v>2290</v>
      </c>
    </row>
    <row r="657" spans="15:40" x14ac:dyDescent="0.25">
      <c r="O657" t="s">
        <v>421</v>
      </c>
      <c r="AC657" t="s">
        <v>423</v>
      </c>
      <c r="AD657" t="s">
        <v>422</v>
      </c>
      <c r="AE657">
        <v>50</v>
      </c>
      <c r="AF657">
        <v>6</v>
      </c>
      <c r="AH657" t="s">
        <v>372</v>
      </c>
      <c r="AJ657" t="s">
        <v>238</v>
      </c>
      <c r="AK657" t="s">
        <v>218</v>
      </c>
      <c r="AM657">
        <v>1132</v>
      </c>
      <c r="AN657">
        <v>882</v>
      </c>
    </row>
    <row r="658" spans="15:40" x14ac:dyDescent="0.25">
      <c r="O658" t="s">
        <v>421</v>
      </c>
      <c r="AC658" t="s">
        <v>423</v>
      </c>
      <c r="AD658" t="s">
        <v>422</v>
      </c>
      <c r="AE658">
        <v>50</v>
      </c>
      <c r="AF658">
        <v>7</v>
      </c>
      <c r="AH658" t="s">
        <v>372</v>
      </c>
      <c r="AJ658" t="s">
        <v>238</v>
      </c>
      <c r="AK658" t="s">
        <v>218</v>
      </c>
      <c r="AM658">
        <v>1163</v>
      </c>
      <c r="AN658">
        <v>1140</v>
      </c>
    </row>
    <row r="659" spans="15:40" x14ac:dyDescent="0.25">
      <c r="O659" t="s">
        <v>421</v>
      </c>
      <c r="AC659" t="s">
        <v>423</v>
      </c>
      <c r="AD659" t="s">
        <v>422</v>
      </c>
      <c r="AE659">
        <v>50</v>
      </c>
      <c r="AF659">
        <v>8</v>
      </c>
      <c r="AH659" t="s">
        <v>372</v>
      </c>
      <c r="AJ659" t="s">
        <v>238</v>
      </c>
      <c r="AK659" t="s">
        <v>218</v>
      </c>
      <c r="AM659">
        <v>967</v>
      </c>
      <c r="AN659">
        <v>1468</v>
      </c>
    </row>
    <row r="660" spans="15:40" x14ac:dyDescent="0.25">
      <c r="O660" t="s">
        <v>421</v>
      </c>
      <c r="AC660" t="s">
        <v>423</v>
      </c>
      <c r="AD660" t="s">
        <v>422</v>
      </c>
      <c r="AE660">
        <v>50</v>
      </c>
      <c r="AF660">
        <v>9</v>
      </c>
      <c r="AH660" t="s">
        <v>372</v>
      </c>
      <c r="AJ660" t="s">
        <v>238</v>
      </c>
      <c r="AK660" t="s">
        <v>218</v>
      </c>
      <c r="AM660">
        <v>1055</v>
      </c>
      <c r="AN660">
        <v>1753</v>
      </c>
    </row>
    <row r="661" spans="15:40" x14ac:dyDescent="0.25">
      <c r="O661" t="s">
        <v>421</v>
      </c>
      <c r="AC661" t="s">
        <v>423</v>
      </c>
      <c r="AD661" t="s">
        <v>422</v>
      </c>
      <c r="AE661">
        <v>50</v>
      </c>
      <c r="AF661">
        <v>10</v>
      </c>
      <c r="AH661" t="s">
        <v>372</v>
      </c>
      <c r="AJ661" t="s">
        <v>238</v>
      </c>
      <c r="AK661" t="s">
        <v>218</v>
      </c>
      <c r="AM661">
        <v>1162</v>
      </c>
      <c r="AN661">
        <v>2081</v>
      </c>
    </row>
    <row r="662" spans="15:40" x14ac:dyDescent="0.25">
      <c r="O662" t="s">
        <v>421</v>
      </c>
      <c r="AC662" t="s">
        <v>423</v>
      </c>
      <c r="AD662" t="s">
        <v>422</v>
      </c>
      <c r="AE662">
        <v>50</v>
      </c>
      <c r="AF662">
        <v>11</v>
      </c>
      <c r="AH662" t="s">
        <v>372</v>
      </c>
      <c r="AJ662" t="s">
        <v>238</v>
      </c>
      <c r="AK662" t="s">
        <v>218</v>
      </c>
      <c r="AM662">
        <v>1370</v>
      </c>
      <c r="AN662">
        <v>1006</v>
      </c>
    </row>
    <row r="663" spans="15:40" x14ac:dyDescent="0.25">
      <c r="O663" t="s">
        <v>421</v>
      </c>
      <c r="AC663" t="s">
        <v>423</v>
      </c>
      <c r="AD663" t="s">
        <v>422</v>
      </c>
      <c r="AE663">
        <v>50</v>
      </c>
      <c r="AF663">
        <v>12</v>
      </c>
      <c r="AH663" t="s">
        <v>372</v>
      </c>
      <c r="AJ663" t="s">
        <v>238</v>
      </c>
      <c r="AK663" t="s">
        <v>218</v>
      </c>
      <c r="AM663">
        <v>1279</v>
      </c>
      <c r="AN663">
        <v>1332</v>
      </c>
    </row>
    <row r="664" spans="15:40" x14ac:dyDescent="0.25">
      <c r="O664" t="s">
        <v>421</v>
      </c>
      <c r="AC664" t="s">
        <v>423</v>
      </c>
      <c r="AD664" t="s">
        <v>422</v>
      </c>
      <c r="AE664">
        <v>50</v>
      </c>
      <c r="AF664">
        <v>13</v>
      </c>
      <c r="AH664" t="s">
        <v>372</v>
      </c>
      <c r="AJ664" t="s">
        <v>238</v>
      </c>
      <c r="AK664" t="s">
        <v>218</v>
      </c>
      <c r="AM664">
        <v>1230</v>
      </c>
      <c r="AN664">
        <v>1606</v>
      </c>
    </row>
    <row r="665" spans="15:40" x14ac:dyDescent="0.25">
      <c r="O665" t="s">
        <v>421</v>
      </c>
      <c r="AC665" t="s">
        <v>423</v>
      </c>
      <c r="AD665" t="s">
        <v>422</v>
      </c>
      <c r="AE665">
        <v>50</v>
      </c>
      <c r="AF665">
        <v>14</v>
      </c>
      <c r="AH665" t="s">
        <v>372</v>
      </c>
      <c r="AJ665" t="s">
        <v>238</v>
      </c>
      <c r="AK665" t="s">
        <v>218</v>
      </c>
      <c r="AM665">
        <v>1237</v>
      </c>
      <c r="AN665">
        <v>1739</v>
      </c>
    </row>
    <row r="666" spans="15:40" x14ac:dyDescent="0.25">
      <c r="O666" t="s">
        <v>421</v>
      </c>
      <c r="AC666" t="s">
        <v>423</v>
      </c>
      <c r="AD666" t="s">
        <v>422</v>
      </c>
      <c r="AE666">
        <v>50</v>
      </c>
      <c r="AF666">
        <v>15</v>
      </c>
      <c r="AH666" t="s">
        <v>372</v>
      </c>
      <c r="AJ666" t="s">
        <v>238</v>
      </c>
      <c r="AK666" t="s">
        <v>218</v>
      </c>
      <c r="AM666">
        <v>1331</v>
      </c>
      <c r="AN666">
        <v>2178</v>
      </c>
    </row>
    <row r="667" spans="15:40" x14ac:dyDescent="0.25">
      <c r="O667" t="s">
        <v>421</v>
      </c>
      <c r="AC667" t="s">
        <v>423</v>
      </c>
      <c r="AD667" t="s">
        <v>422</v>
      </c>
      <c r="AE667">
        <v>50</v>
      </c>
      <c r="AF667">
        <v>16</v>
      </c>
      <c r="AH667" t="s">
        <v>372</v>
      </c>
      <c r="AJ667" t="s">
        <v>238</v>
      </c>
      <c r="AK667" t="s">
        <v>218</v>
      </c>
      <c r="AM667">
        <v>1468</v>
      </c>
      <c r="AN667">
        <v>992</v>
      </c>
    </row>
    <row r="668" spans="15:40" x14ac:dyDescent="0.25">
      <c r="O668" t="s">
        <v>421</v>
      </c>
      <c r="AC668" t="s">
        <v>423</v>
      </c>
      <c r="AD668" t="s">
        <v>422</v>
      </c>
      <c r="AE668">
        <v>50</v>
      </c>
      <c r="AF668">
        <v>17</v>
      </c>
      <c r="AH668" t="s">
        <v>372</v>
      </c>
      <c r="AJ668" t="s">
        <v>238</v>
      </c>
      <c r="AK668" t="s">
        <v>218</v>
      </c>
      <c r="AM668">
        <v>1553</v>
      </c>
      <c r="AN668">
        <v>1198</v>
      </c>
    </row>
    <row r="669" spans="15:40" x14ac:dyDescent="0.25">
      <c r="O669" t="s">
        <v>421</v>
      </c>
      <c r="AC669" t="s">
        <v>423</v>
      </c>
      <c r="AD669" t="s">
        <v>422</v>
      </c>
      <c r="AE669">
        <v>50</v>
      </c>
      <c r="AF669">
        <v>18</v>
      </c>
      <c r="AH669" t="s">
        <v>376</v>
      </c>
      <c r="AJ669" t="s">
        <v>244</v>
      </c>
      <c r="AK669" t="s">
        <v>220</v>
      </c>
      <c r="AM669">
        <v>1554</v>
      </c>
      <c r="AN669">
        <v>1713</v>
      </c>
    </row>
    <row r="670" spans="15:40" x14ac:dyDescent="0.25">
      <c r="O670" t="s">
        <v>421</v>
      </c>
      <c r="AC670" t="s">
        <v>423</v>
      </c>
      <c r="AD670" t="s">
        <v>422</v>
      </c>
      <c r="AE670">
        <v>50</v>
      </c>
      <c r="AF670">
        <v>19</v>
      </c>
      <c r="AH670" t="s">
        <v>372</v>
      </c>
      <c r="AJ670" t="s">
        <v>238</v>
      </c>
      <c r="AK670" t="s">
        <v>218</v>
      </c>
      <c r="AM670">
        <v>1529</v>
      </c>
      <c r="AN670">
        <v>1796</v>
      </c>
    </row>
    <row r="671" spans="15:40" x14ac:dyDescent="0.25">
      <c r="O671" t="s">
        <v>421</v>
      </c>
      <c r="AC671" t="s">
        <v>423</v>
      </c>
      <c r="AD671" t="s">
        <v>422</v>
      </c>
      <c r="AE671">
        <v>50</v>
      </c>
      <c r="AF671">
        <v>20</v>
      </c>
      <c r="AH671" t="s">
        <v>372</v>
      </c>
      <c r="AJ671" t="s">
        <v>238</v>
      </c>
      <c r="AK671" t="s">
        <v>218</v>
      </c>
      <c r="AM671">
        <v>1534</v>
      </c>
      <c r="AN671">
        <v>2352</v>
      </c>
    </row>
    <row r="672" spans="15:40" x14ac:dyDescent="0.25">
      <c r="O672" t="s">
        <v>421</v>
      </c>
      <c r="AC672" t="s">
        <v>423</v>
      </c>
      <c r="AD672" t="s">
        <v>422</v>
      </c>
      <c r="AE672">
        <v>50</v>
      </c>
      <c r="AF672">
        <v>21</v>
      </c>
      <c r="AH672" t="s">
        <v>372</v>
      </c>
      <c r="AJ672" t="s">
        <v>238</v>
      </c>
      <c r="AK672" t="s">
        <v>218</v>
      </c>
      <c r="AM672">
        <v>1732</v>
      </c>
      <c r="AN672">
        <v>986</v>
      </c>
    </row>
    <row r="673" spans="15:40" x14ac:dyDescent="0.25">
      <c r="O673" t="s">
        <v>421</v>
      </c>
      <c r="AC673" t="s">
        <v>423</v>
      </c>
      <c r="AD673" t="s">
        <v>422</v>
      </c>
      <c r="AE673">
        <v>50</v>
      </c>
      <c r="AF673">
        <v>22</v>
      </c>
      <c r="AH673" t="s">
        <v>372</v>
      </c>
      <c r="AJ673" t="s">
        <v>238</v>
      </c>
      <c r="AK673" t="s">
        <v>218</v>
      </c>
      <c r="AM673">
        <v>1867</v>
      </c>
      <c r="AN673">
        <v>1251</v>
      </c>
    </row>
    <row r="674" spans="15:40" x14ac:dyDescent="0.25">
      <c r="O674" t="s">
        <v>421</v>
      </c>
      <c r="AC674" t="s">
        <v>423</v>
      </c>
      <c r="AD674" t="s">
        <v>422</v>
      </c>
      <c r="AE674">
        <v>50</v>
      </c>
      <c r="AF674">
        <v>23</v>
      </c>
      <c r="AH674" t="s">
        <v>372</v>
      </c>
      <c r="AJ674" t="s">
        <v>238</v>
      </c>
      <c r="AK674" t="s">
        <v>218</v>
      </c>
      <c r="AM674">
        <v>1890</v>
      </c>
      <c r="AN674">
        <v>1667</v>
      </c>
    </row>
    <row r="675" spans="15:40" x14ac:dyDescent="0.25">
      <c r="O675" t="s">
        <v>421</v>
      </c>
      <c r="AC675" t="s">
        <v>423</v>
      </c>
      <c r="AD675" t="s">
        <v>422</v>
      </c>
      <c r="AE675">
        <v>50</v>
      </c>
      <c r="AF675">
        <v>24</v>
      </c>
      <c r="AH675" t="s">
        <v>372</v>
      </c>
      <c r="AJ675" t="s">
        <v>238</v>
      </c>
      <c r="AK675" t="s">
        <v>218</v>
      </c>
      <c r="AM675">
        <v>1918</v>
      </c>
      <c r="AN675">
        <v>2024</v>
      </c>
    </row>
    <row r="676" spans="15:40" x14ac:dyDescent="0.25">
      <c r="O676" t="s">
        <v>421</v>
      </c>
      <c r="AC676" t="s">
        <v>423</v>
      </c>
      <c r="AD676" t="s">
        <v>422</v>
      </c>
      <c r="AE676">
        <v>50</v>
      </c>
      <c r="AF676">
        <v>25</v>
      </c>
      <c r="AH676" t="s">
        <v>372</v>
      </c>
      <c r="AJ676" t="s">
        <v>238</v>
      </c>
      <c r="AK676" t="s">
        <v>218</v>
      </c>
      <c r="AM676">
        <v>1996</v>
      </c>
      <c r="AN676">
        <v>2065</v>
      </c>
    </row>
    <row r="677" spans="15:40" x14ac:dyDescent="0.25">
      <c r="O677" t="s">
        <v>421</v>
      </c>
      <c r="AC677" t="s">
        <v>423</v>
      </c>
      <c r="AD677" t="s">
        <v>422</v>
      </c>
      <c r="AE677">
        <v>50</v>
      </c>
      <c r="AF677">
        <v>26</v>
      </c>
      <c r="AH677" t="s">
        <v>371</v>
      </c>
      <c r="AJ677" t="s">
        <v>248</v>
      </c>
      <c r="AK677" t="s">
        <v>220</v>
      </c>
      <c r="AM677">
        <v>2158</v>
      </c>
      <c r="AN677">
        <v>867</v>
      </c>
    </row>
    <row r="678" spans="15:40" x14ac:dyDescent="0.25">
      <c r="O678" t="s">
        <v>421</v>
      </c>
      <c r="AC678" t="s">
        <v>423</v>
      </c>
      <c r="AD678" t="s">
        <v>422</v>
      </c>
      <c r="AE678">
        <v>50</v>
      </c>
      <c r="AF678">
        <v>27</v>
      </c>
      <c r="AH678" t="s">
        <v>372</v>
      </c>
      <c r="AJ678" t="s">
        <v>238</v>
      </c>
      <c r="AK678" t="s">
        <v>218</v>
      </c>
      <c r="AM678">
        <v>2242</v>
      </c>
      <c r="AN678">
        <v>1269</v>
      </c>
    </row>
    <row r="679" spans="15:40" x14ac:dyDescent="0.25">
      <c r="O679" t="s">
        <v>421</v>
      </c>
      <c r="AC679" t="s">
        <v>423</v>
      </c>
      <c r="AD679" t="s">
        <v>422</v>
      </c>
      <c r="AE679">
        <v>50</v>
      </c>
      <c r="AF679">
        <v>28</v>
      </c>
      <c r="AH679" t="s">
        <v>372</v>
      </c>
      <c r="AJ679" t="s">
        <v>238</v>
      </c>
      <c r="AK679" t="s">
        <v>218</v>
      </c>
      <c r="AM679">
        <v>2261</v>
      </c>
      <c r="AN679">
        <v>1509</v>
      </c>
    </row>
    <row r="680" spans="15:40" x14ac:dyDescent="0.25">
      <c r="O680" t="s">
        <v>421</v>
      </c>
      <c r="AC680" t="s">
        <v>423</v>
      </c>
      <c r="AD680" t="s">
        <v>422</v>
      </c>
      <c r="AE680">
        <v>50</v>
      </c>
      <c r="AF680">
        <v>29</v>
      </c>
      <c r="AH680" t="s">
        <v>373</v>
      </c>
      <c r="AJ680" t="s">
        <v>269</v>
      </c>
      <c r="AK680" t="s">
        <v>222</v>
      </c>
      <c r="AM680">
        <v>2031</v>
      </c>
      <c r="AN680">
        <v>1844</v>
      </c>
    </row>
    <row r="681" spans="15:40" x14ac:dyDescent="0.25">
      <c r="O681" t="s">
        <v>421</v>
      </c>
      <c r="AC681" t="s">
        <v>423</v>
      </c>
      <c r="AD681" t="s">
        <v>422</v>
      </c>
      <c r="AE681">
        <v>50</v>
      </c>
      <c r="AF681">
        <v>30</v>
      </c>
      <c r="AH681" t="s">
        <v>373</v>
      </c>
      <c r="AJ681" t="s">
        <v>269</v>
      </c>
      <c r="AK681" t="s">
        <v>222</v>
      </c>
      <c r="AM681">
        <v>2222</v>
      </c>
      <c r="AN681">
        <v>2192</v>
      </c>
    </row>
    <row r="682" spans="15:40" x14ac:dyDescent="0.25">
      <c r="O682" t="s">
        <v>421</v>
      </c>
      <c r="AC682" t="s">
        <v>423</v>
      </c>
      <c r="AD682" t="s">
        <v>422</v>
      </c>
      <c r="AE682">
        <v>50</v>
      </c>
      <c r="AF682">
        <v>31</v>
      </c>
      <c r="AH682" t="s">
        <v>371</v>
      </c>
      <c r="AJ682" t="s">
        <v>248</v>
      </c>
      <c r="AK682" t="s">
        <v>220</v>
      </c>
      <c r="AM682">
        <v>2547</v>
      </c>
      <c r="AN682">
        <v>1072</v>
      </c>
    </row>
    <row r="683" spans="15:40" x14ac:dyDescent="0.25">
      <c r="O683" t="s">
        <v>421</v>
      </c>
      <c r="AC683" t="s">
        <v>423</v>
      </c>
      <c r="AD683" t="s">
        <v>422</v>
      </c>
      <c r="AE683">
        <v>50</v>
      </c>
      <c r="AF683">
        <v>32</v>
      </c>
      <c r="AH683" t="s">
        <v>373</v>
      </c>
      <c r="AJ683" t="s">
        <v>269</v>
      </c>
      <c r="AK683" t="s">
        <v>222</v>
      </c>
      <c r="AM683">
        <v>2524</v>
      </c>
      <c r="AN683">
        <v>1301</v>
      </c>
    </row>
    <row r="684" spans="15:40" x14ac:dyDescent="0.25">
      <c r="O684" t="s">
        <v>421</v>
      </c>
      <c r="AC684" t="s">
        <v>423</v>
      </c>
      <c r="AD684" t="s">
        <v>422</v>
      </c>
      <c r="AE684">
        <v>50</v>
      </c>
      <c r="AF684">
        <v>33</v>
      </c>
      <c r="AH684" t="s">
        <v>372</v>
      </c>
      <c r="AJ684" t="s">
        <v>238</v>
      </c>
      <c r="AK684" t="s">
        <v>218</v>
      </c>
      <c r="AM684">
        <v>2444</v>
      </c>
      <c r="AN684">
        <v>1568</v>
      </c>
    </row>
    <row r="685" spans="15:40" x14ac:dyDescent="0.25">
      <c r="O685" t="s">
        <v>421</v>
      </c>
      <c r="AC685" t="s">
        <v>423</v>
      </c>
      <c r="AD685" t="s">
        <v>422</v>
      </c>
      <c r="AE685">
        <v>50</v>
      </c>
      <c r="AF685">
        <v>34</v>
      </c>
      <c r="AH685" t="s">
        <v>372</v>
      </c>
      <c r="AJ685" t="s">
        <v>238</v>
      </c>
      <c r="AK685" t="s">
        <v>218</v>
      </c>
      <c r="AM685">
        <v>2343</v>
      </c>
      <c r="AN685">
        <v>1745</v>
      </c>
    </row>
    <row r="686" spans="15:40" x14ac:dyDescent="0.25">
      <c r="O686" t="s">
        <v>421</v>
      </c>
      <c r="AC686" t="s">
        <v>423</v>
      </c>
      <c r="AD686" t="s">
        <v>422</v>
      </c>
      <c r="AE686">
        <v>50</v>
      </c>
      <c r="AF686">
        <v>35</v>
      </c>
      <c r="AH686" t="s">
        <v>372</v>
      </c>
      <c r="AJ686" t="s">
        <v>238</v>
      </c>
      <c r="AK686" t="s">
        <v>218</v>
      </c>
      <c r="AM686">
        <v>2429</v>
      </c>
      <c r="AN686">
        <v>2113</v>
      </c>
    </row>
    <row r="687" spans="15:40" x14ac:dyDescent="0.25">
      <c r="O687" t="s">
        <v>421</v>
      </c>
      <c r="AC687" t="s">
        <v>423</v>
      </c>
      <c r="AD687" t="s">
        <v>422</v>
      </c>
      <c r="AE687">
        <v>50</v>
      </c>
      <c r="AF687">
        <v>36</v>
      </c>
      <c r="AH687" t="s">
        <v>372</v>
      </c>
      <c r="AJ687" t="s">
        <v>238</v>
      </c>
      <c r="AK687" t="s">
        <v>218</v>
      </c>
      <c r="AM687">
        <v>2656</v>
      </c>
      <c r="AN687">
        <v>970</v>
      </c>
    </row>
    <row r="688" spans="15:40" x14ac:dyDescent="0.25">
      <c r="O688" t="s">
        <v>421</v>
      </c>
      <c r="AC688" t="s">
        <v>423</v>
      </c>
      <c r="AD688" t="s">
        <v>422</v>
      </c>
      <c r="AE688">
        <v>50</v>
      </c>
      <c r="AF688">
        <v>37</v>
      </c>
      <c r="AH688" t="s">
        <v>372</v>
      </c>
      <c r="AJ688" t="s">
        <v>238</v>
      </c>
      <c r="AK688" t="s">
        <v>218</v>
      </c>
      <c r="AM688">
        <v>2633</v>
      </c>
      <c r="AN688">
        <v>1270</v>
      </c>
    </row>
    <row r="689" spans="15:40" x14ac:dyDescent="0.25">
      <c r="O689" t="s">
        <v>421</v>
      </c>
      <c r="AC689" t="s">
        <v>423</v>
      </c>
      <c r="AD689" t="s">
        <v>422</v>
      </c>
      <c r="AE689">
        <v>50</v>
      </c>
      <c r="AF689">
        <v>38</v>
      </c>
      <c r="AH689" t="s">
        <v>369</v>
      </c>
      <c r="AJ689" t="s">
        <v>240</v>
      </c>
      <c r="AK689" t="s">
        <v>219</v>
      </c>
      <c r="AM689">
        <v>2716</v>
      </c>
      <c r="AN689">
        <v>1714</v>
      </c>
    </row>
    <row r="690" spans="15:40" x14ac:dyDescent="0.25">
      <c r="O690" t="s">
        <v>421</v>
      </c>
      <c r="AC690" t="s">
        <v>423</v>
      </c>
      <c r="AD690" t="s">
        <v>422</v>
      </c>
      <c r="AE690">
        <v>50</v>
      </c>
      <c r="AF690">
        <v>39</v>
      </c>
      <c r="AH690" t="s">
        <v>372</v>
      </c>
      <c r="AJ690" t="s">
        <v>238</v>
      </c>
      <c r="AK690" t="s">
        <v>218</v>
      </c>
      <c r="AM690">
        <v>2580</v>
      </c>
      <c r="AN690">
        <v>1888</v>
      </c>
    </row>
    <row r="691" spans="15:40" x14ac:dyDescent="0.25">
      <c r="O691" t="s">
        <v>421</v>
      </c>
      <c r="AC691" t="s">
        <v>423</v>
      </c>
      <c r="AD691" t="s">
        <v>422</v>
      </c>
      <c r="AE691">
        <v>50</v>
      </c>
      <c r="AF691">
        <v>40</v>
      </c>
      <c r="AH691" t="s">
        <v>372</v>
      </c>
      <c r="AJ691" t="s">
        <v>238</v>
      </c>
      <c r="AK691" t="s">
        <v>218</v>
      </c>
      <c r="AM691">
        <v>2641</v>
      </c>
      <c r="AN691">
        <v>2046</v>
      </c>
    </row>
    <row r="692" spans="15:40" x14ac:dyDescent="0.25">
      <c r="O692" t="s">
        <v>421</v>
      </c>
      <c r="AC692" t="s">
        <v>423</v>
      </c>
      <c r="AD692" t="s">
        <v>422</v>
      </c>
      <c r="AE692">
        <v>50</v>
      </c>
      <c r="AF692">
        <v>41</v>
      </c>
      <c r="AH692" t="s">
        <v>371</v>
      </c>
      <c r="AJ692" t="s">
        <v>248</v>
      </c>
      <c r="AK692" t="s">
        <v>220</v>
      </c>
      <c r="AM692">
        <v>3035</v>
      </c>
      <c r="AN692">
        <v>903</v>
      </c>
    </row>
    <row r="693" spans="15:40" x14ac:dyDescent="0.25">
      <c r="O693" t="s">
        <v>421</v>
      </c>
      <c r="AC693" t="s">
        <v>423</v>
      </c>
      <c r="AD693" t="s">
        <v>422</v>
      </c>
      <c r="AE693">
        <v>50</v>
      </c>
      <c r="AF693">
        <v>42</v>
      </c>
      <c r="AH693" t="s">
        <v>369</v>
      </c>
      <c r="AJ693" t="s">
        <v>240</v>
      </c>
      <c r="AK693" t="s">
        <v>219</v>
      </c>
      <c r="AM693">
        <v>3085</v>
      </c>
      <c r="AN693">
        <v>1194</v>
      </c>
    </row>
    <row r="694" spans="15:40" x14ac:dyDescent="0.25">
      <c r="O694" t="s">
        <v>421</v>
      </c>
      <c r="AC694" t="s">
        <v>423</v>
      </c>
      <c r="AD694" t="s">
        <v>422</v>
      </c>
      <c r="AE694">
        <v>50</v>
      </c>
      <c r="AF694">
        <v>43</v>
      </c>
      <c r="AH694" t="s">
        <v>371</v>
      </c>
      <c r="AJ694" t="s">
        <v>248</v>
      </c>
      <c r="AK694" t="s">
        <v>220</v>
      </c>
      <c r="AM694">
        <v>3075</v>
      </c>
      <c r="AN694">
        <v>1410</v>
      </c>
    </row>
    <row r="695" spans="15:40" x14ac:dyDescent="0.25">
      <c r="O695" t="s">
        <v>421</v>
      </c>
      <c r="AC695" t="s">
        <v>423</v>
      </c>
      <c r="AD695" t="s">
        <v>422</v>
      </c>
      <c r="AE695">
        <v>50</v>
      </c>
      <c r="AF695">
        <v>44</v>
      </c>
      <c r="AH695" t="s">
        <v>372</v>
      </c>
      <c r="AJ695" t="s">
        <v>238</v>
      </c>
      <c r="AK695" t="s">
        <v>218</v>
      </c>
      <c r="AM695">
        <v>3000</v>
      </c>
      <c r="AN695">
        <v>1724</v>
      </c>
    </row>
    <row r="696" spans="15:40" x14ac:dyDescent="0.25">
      <c r="O696" t="s">
        <v>421</v>
      </c>
      <c r="AC696" t="s">
        <v>423</v>
      </c>
      <c r="AD696" t="s">
        <v>422</v>
      </c>
      <c r="AE696">
        <v>50</v>
      </c>
      <c r="AF696">
        <v>45</v>
      </c>
      <c r="AH696" t="s">
        <v>371</v>
      </c>
      <c r="AJ696" t="s">
        <v>248</v>
      </c>
      <c r="AK696" t="s">
        <v>220</v>
      </c>
      <c r="AM696">
        <v>2986</v>
      </c>
      <c r="AN696">
        <v>2135</v>
      </c>
    </row>
    <row r="697" spans="15:40" x14ac:dyDescent="0.25">
      <c r="O697" t="s">
        <v>421</v>
      </c>
      <c r="AC697" t="s">
        <v>423</v>
      </c>
      <c r="AD697" t="s">
        <v>422</v>
      </c>
      <c r="AE697">
        <v>50</v>
      </c>
      <c r="AF697">
        <v>46</v>
      </c>
      <c r="AH697" t="s">
        <v>369</v>
      </c>
      <c r="AJ697" t="s">
        <v>240</v>
      </c>
      <c r="AK697" t="s">
        <v>219</v>
      </c>
      <c r="AM697">
        <v>3182</v>
      </c>
      <c r="AN697">
        <v>973</v>
      </c>
    </row>
    <row r="698" spans="15:40" x14ac:dyDescent="0.25">
      <c r="O698" t="s">
        <v>421</v>
      </c>
      <c r="AC698" t="s">
        <v>423</v>
      </c>
      <c r="AD698" t="s">
        <v>422</v>
      </c>
      <c r="AE698">
        <v>50</v>
      </c>
      <c r="AF698">
        <v>47</v>
      </c>
      <c r="AH698" t="s">
        <v>371</v>
      </c>
      <c r="AJ698" t="s">
        <v>248</v>
      </c>
      <c r="AK698" t="s">
        <v>220</v>
      </c>
      <c r="AM698">
        <v>3179</v>
      </c>
      <c r="AN698">
        <v>1233</v>
      </c>
    </row>
    <row r="699" spans="15:40" x14ac:dyDescent="0.25">
      <c r="O699" t="s">
        <v>421</v>
      </c>
      <c r="AC699" t="s">
        <v>423</v>
      </c>
      <c r="AD699" t="s">
        <v>422</v>
      </c>
      <c r="AE699">
        <v>50</v>
      </c>
      <c r="AF699">
        <v>48</v>
      </c>
      <c r="AH699" t="s">
        <v>371</v>
      </c>
      <c r="AJ699" t="s">
        <v>248</v>
      </c>
      <c r="AK699" t="s">
        <v>220</v>
      </c>
      <c r="AM699">
        <v>3114</v>
      </c>
      <c r="AN699">
        <v>1480</v>
      </c>
    </row>
    <row r="700" spans="15:40" x14ac:dyDescent="0.25">
      <c r="O700" t="s">
        <v>421</v>
      </c>
      <c r="AC700" t="s">
        <v>423</v>
      </c>
      <c r="AD700" t="s">
        <v>422</v>
      </c>
      <c r="AE700">
        <v>50</v>
      </c>
      <c r="AF700">
        <v>49</v>
      </c>
      <c r="AH700" t="s">
        <v>371</v>
      </c>
      <c r="AJ700" t="s">
        <v>248</v>
      </c>
      <c r="AK700" t="s">
        <v>220</v>
      </c>
      <c r="AM700">
        <v>3360</v>
      </c>
      <c r="AN700">
        <v>1771</v>
      </c>
    </row>
    <row r="701" spans="15:40" x14ac:dyDescent="0.25">
      <c r="O701" t="s">
        <v>421</v>
      </c>
      <c r="AC701" t="s">
        <v>423</v>
      </c>
      <c r="AD701" t="s">
        <v>422</v>
      </c>
      <c r="AE701">
        <v>50</v>
      </c>
      <c r="AF701">
        <v>50</v>
      </c>
      <c r="AH701" t="s">
        <v>374</v>
      </c>
      <c r="AJ701" t="s">
        <v>255</v>
      </c>
      <c r="AK701" t="s">
        <v>221</v>
      </c>
      <c r="AM701">
        <v>3112</v>
      </c>
      <c r="AN701">
        <v>2088</v>
      </c>
    </row>
    <row r="702" spans="15:40" x14ac:dyDescent="0.25">
      <c r="O702" t="s">
        <v>424</v>
      </c>
      <c r="AC702" t="s">
        <v>426</v>
      </c>
      <c r="AD702" t="s">
        <v>425</v>
      </c>
      <c r="AE702">
        <v>50</v>
      </c>
      <c r="AF702">
        <v>1</v>
      </c>
      <c r="AH702" t="s">
        <v>372</v>
      </c>
      <c r="AJ702" t="s">
        <v>238</v>
      </c>
      <c r="AK702" t="s">
        <v>218</v>
      </c>
      <c r="AM702">
        <v>627</v>
      </c>
      <c r="AN702">
        <v>1099</v>
      </c>
    </row>
    <row r="703" spans="15:40" x14ac:dyDescent="0.25">
      <c r="O703" t="s">
        <v>424</v>
      </c>
      <c r="AC703" t="s">
        <v>426</v>
      </c>
      <c r="AD703" t="s">
        <v>425</v>
      </c>
      <c r="AE703">
        <v>50</v>
      </c>
      <c r="AF703">
        <v>2</v>
      </c>
      <c r="AH703" t="s">
        <v>372</v>
      </c>
      <c r="AJ703" t="s">
        <v>238</v>
      </c>
      <c r="AK703" t="s">
        <v>218</v>
      </c>
      <c r="AM703">
        <v>812</v>
      </c>
      <c r="AN703">
        <v>1340</v>
      </c>
    </row>
    <row r="704" spans="15:40" x14ac:dyDescent="0.25">
      <c r="O704" t="s">
        <v>424</v>
      </c>
      <c r="AC704" t="s">
        <v>426</v>
      </c>
      <c r="AD704" t="s">
        <v>425</v>
      </c>
      <c r="AE704">
        <v>50</v>
      </c>
      <c r="AF704">
        <v>3</v>
      </c>
      <c r="AH704" t="s">
        <v>372</v>
      </c>
      <c r="AJ704" t="s">
        <v>238</v>
      </c>
      <c r="AK704" t="s">
        <v>218</v>
      </c>
      <c r="AM704">
        <v>765</v>
      </c>
      <c r="AN704">
        <v>1612</v>
      </c>
    </row>
    <row r="705" spans="15:40" x14ac:dyDescent="0.25">
      <c r="O705" t="s">
        <v>424</v>
      </c>
      <c r="AC705" t="s">
        <v>426</v>
      </c>
      <c r="AD705" t="s">
        <v>425</v>
      </c>
      <c r="AE705">
        <v>50</v>
      </c>
      <c r="AF705">
        <v>4</v>
      </c>
      <c r="AH705" t="s">
        <v>372</v>
      </c>
      <c r="AJ705" t="s">
        <v>238</v>
      </c>
      <c r="AK705" t="s">
        <v>218</v>
      </c>
      <c r="AM705">
        <v>590</v>
      </c>
      <c r="AN705">
        <v>1772</v>
      </c>
    </row>
    <row r="706" spans="15:40" x14ac:dyDescent="0.25">
      <c r="O706" t="s">
        <v>424</v>
      </c>
      <c r="AC706" t="s">
        <v>426</v>
      </c>
      <c r="AD706" t="s">
        <v>425</v>
      </c>
      <c r="AE706">
        <v>50</v>
      </c>
      <c r="AF706">
        <v>5</v>
      </c>
      <c r="AH706" t="s">
        <v>372</v>
      </c>
      <c r="AJ706" t="s">
        <v>238</v>
      </c>
      <c r="AK706" t="s">
        <v>218</v>
      </c>
      <c r="AM706">
        <v>797</v>
      </c>
      <c r="AN706">
        <v>2175</v>
      </c>
    </row>
    <row r="707" spans="15:40" x14ac:dyDescent="0.25">
      <c r="O707" t="s">
        <v>424</v>
      </c>
      <c r="AC707" t="s">
        <v>426</v>
      </c>
      <c r="AD707" t="s">
        <v>425</v>
      </c>
      <c r="AE707">
        <v>50</v>
      </c>
      <c r="AF707">
        <v>6</v>
      </c>
      <c r="AH707" t="s">
        <v>372</v>
      </c>
      <c r="AJ707" t="s">
        <v>238</v>
      </c>
      <c r="AK707" t="s">
        <v>218</v>
      </c>
      <c r="AM707">
        <v>961</v>
      </c>
      <c r="AN707">
        <v>895</v>
      </c>
    </row>
    <row r="708" spans="15:40" x14ac:dyDescent="0.25">
      <c r="O708" t="s">
        <v>424</v>
      </c>
      <c r="AC708" t="s">
        <v>426</v>
      </c>
      <c r="AD708" t="s">
        <v>425</v>
      </c>
      <c r="AE708">
        <v>50</v>
      </c>
      <c r="AF708">
        <v>7</v>
      </c>
      <c r="AH708" t="s">
        <v>372</v>
      </c>
      <c r="AJ708" t="s">
        <v>238</v>
      </c>
      <c r="AK708" t="s">
        <v>218</v>
      </c>
      <c r="AM708">
        <v>936</v>
      </c>
      <c r="AN708">
        <v>1218</v>
      </c>
    </row>
    <row r="709" spans="15:40" x14ac:dyDescent="0.25">
      <c r="O709" t="s">
        <v>424</v>
      </c>
      <c r="AC709" t="s">
        <v>426</v>
      </c>
      <c r="AD709" t="s">
        <v>425</v>
      </c>
      <c r="AE709">
        <v>50</v>
      </c>
      <c r="AF709">
        <v>8</v>
      </c>
      <c r="AH709" t="s">
        <v>372</v>
      </c>
      <c r="AJ709" t="s">
        <v>238</v>
      </c>
      <c r="AK709" t="s">
        <v>218</v>
      </c>
      <c r="AM709">
        <v>999</v>
      </c>
      <c r="AN709">
        <v>1455</v>
      </c>
    </row>
    <row r="710" spans="15:40" x14ac:dyDescent="0.25">
      <c r="O710" t="s">
        <v>424</v>
      </c>
      <c r="AC710" t="s">
        <v>426</v>
      </c>
      <c r="AD710" t="s">
        <v>425</v>
      </c>
      <c r="AE710">
        <v>50</v>
      </c>
      <c r="AF710">
        <v>9</v>
      </c>
      <c r="AH710" t="s">
        <v>372</v>
      </c>
      <c r="AJ710" t="s">
        <v>238</v>
      </c>
      <c r="AK710" t="s">
        <v>218</v>
      </c>
      <c r="AM710">
        <v>915</v>
      </c>
      <c r="AN710">
        <v>1964</v>
      </c>
    </row>
    <row r="711" spans="15:40" x14ac:dyDescent="0.25">
      <c r="O711" t="s">
        <v>424</v>
      </c>
      <c r="AC711" t="s">
        <v>426</v>
      </c>
      <c r="AD711" t="s">
        <v>425</v>
      </c>
      <c r="AE711">
        <v>50</v>
      </c>
      <c r="AF711">
        <v>10</v>
      </c>
      <c r="AH711" t="s">
        <v>372</v>
      </c>
      <c r="AJ711" t="s">
        <v>238</v>
      </c>
      <c r="AK711" t="s">
        <v>218</v>
      </c>
      <c r="AM711">
        <v>993</v>
      </c>
      <c r="AN711">
        <v>2344</v>
      </c>
    </row>
    <row r="712" spans="15:40" x14ac:dyDescent="0.25">
      <c r="O712" t="s">
        <v>424</v>
      </c>
      <c r="AC712" t="s">
        <v>426</v>
      </c>
      <c r="AD712" t="s">
        <v>425</v>
      </c>
      <c r="AE712">
        <v>50</v>
      </c>
      <c r="AF712">
        <v>11</v>
      </c>
      <c r="AH712" t="s">
        <v>372</v>
      </c>
      <c r="AJ712" t="s">
        <v>238</v>
      </c>
      <c r="AK712" t="s">
        <v>218</v>
      </c>
      <c r="AM712">
        <v>1305</v>
      </c>
      <c r="AN712">
        <v>901</v>
      </c>
    </row>
    <row r="713" spans="15:40" x14ac:dyDescent="0.25">
      <c r="O713" t="s">
        <v>424</v>
      </c>
      <c r="AC713" t="s">
        <v>426</v>
      </c>
      <c r="AD713" t="s">
        <v>425</v>
      </c>
      <c r="AE713">
        <v>50</v>
      </c>
      <c r="AF713">
        <v>12</v>
      </c>
      <c r="AH713" t="s">
        <v>372</v>
      </c>
      <c r="AJ713" t="s">
        <v>238</v>
      </c>
      <c r="AK713" t="s">
        <v>218</v>
      </c>
      <c r="AM713">
        <v>1318</v>
      </c>
      <c r="AN713">
        <v>1439</v>
      </c>
    </row>
    <row r="714" spans="15:40" x14ac:dyDescent="0.25">
      <c r="O714" t="s">
        <v>424</v>
      </c>
      <c r="AC714" t="s">
        <v>426</v>
      </c>
      <c r="AD714" t="s">
        <v>425</v>
      </c>
      <c r="AE714">
        <v>50</v>
      </c>
      <c r="AF714">
        <v>13</v>
      </c>
      <c r="AH714" t="s">
        <v>372</v>
      </c>
      <c r="AJ714" t="s">
        <v>238</v>
      </c>
      <c r="AK714" t="s">
        <v>218</v>
      </c>
      <c r="AM714">
        <v>1379</v>
      </c>
      <c r="AN714">
        <v>1455</v>
      </c>
    </row>
    <row r="715" spans="15:40" x14ac:dyDescent="0.25">
      <c r="O715" t="s">
        <v>424</v>
      </c>
      <c r="AC715" t="s">
        <v>426</v>
      </c>
      <c r="AD715" t="s">
        <v>425</v>
      </c>
      <c r="AE715">
        <v>50</v>
      </c>
      <c r="AF715">
        <v>14</v>
      </c>
      <c r="AH715" t="s">
        <v>372</v>
      </c>
      <c r="AJ715" t="s">
        <v>238</v>
      </c>
      <c r="AK715" t="s">
        <v>218</v>
      </c>
      <c r="AM715">
        <v>1231</v>
      </c>
      <c r="AN715">
        <v>1783</v>
      </c>
    </row>
    <row r="716" spans="15:40" x14ac:dyDescent="0.25">
      <c r="O716" t="s">
        <v>424</v>
      </c>
      <c r="AC716" t="s">
        <v>426</v>
      </c>
      <c r="AD716" t="s">
        <v>425</v>
      </c>
      <c r="AE716">
        <v>50</v>
      </c>
      <c r="AF716">
        <v>15</v>
      </c>
      <c r="AH716" t="s">
        <v>372</v>
      </c>
      <c r="AJ716" t="s">
        <v>238</v>
      </c>
      <c r="AK716" t="s">
        <v>218</v>
      </c>
      <c r="AM716">
        <v>1177</v>
      </c>
      <c r="AN716">
        <v>2381</v>
      </c>
    </row>
    <row r="717" spans="15:40" x14ac:dyDescent="0.25">
      <c r="O717" t="s">
        <v>424</v>
      </c>
      <c r="AC717" t="s">
        <v>426</v>
      </c>
      <c r="AD717" t="s">
        <v>425</v>
      </c>
      <c r="AE717">
        <v>50</v>
      </c>
      <c r="AF717">
        <v>16</v>
      </c>
      <c r="AH717" t="s">
        <v>372</v>
      </c>
      <c r="AJ717" t="s">
        <v>238</v>
      </c>
      <c r="AK717" t="s">
        <v>218</v>
      </c>
      <c r="AM717">
        <v>1437</v>
      </c>
      <c r="AN717">
        <v>960</v>
      </c>
    </row>
    <row r="718" spans="15:40" x14ac:dyDescent="0.25">
      <c r="O718" t="s">
        <v>424</v>
      </c>
      <c r="AC718" t="s">
        <v>426</v>
      </c>
      <c r="AD718" t="s">
        <v>425</v>
      </c>
      <c r="AE718">
        <v>50</v>
      </c>
      <c r="AF718">
        <v>17</v>
      </c>
      <c r="AH718" t="s">
        <v>372</v>
      </c>
      <c r="AJ718" t="s">
        <v>238</v>
      </c>
      <c r="AK718" t="s">
        <v>218</v>
      </c>
      <c r="AM718">
        <v>1448</v>
      </c>
      <c r="AN718">
        <v>1426</v>
      </c>
    </row>
    <row r="719" spans="15:40" x14ac:dyDescent="0.25">
      <c r="O719" t="s">
        <v>424</v>
      </c>
      <c r="AC719" t="s">
        <v>426</v>
      </c>
      <c r="AD719" t="s">
        <v>425</v>
      </c>
      <c r="AE719">
        <v>50</v>
      </c>
      <c r="AF719">
        <v>18</v>
      </c>
      <c r="AH719" t="s">
        <v>372</v>
      </c>
      <c r="AJ719" t="s">
        <v>238</v>
      </c>
      <c r="AK719" t="s">
        <v>218</v>
      </c>
      <c r="AM719">
        <v>1481</v>
      </c>
      <c r="AN719">
        <v>1636</v>
      </c>
    </row>
    <row r="720" spans="15:40" x14ac:dyDescent="0.25">
      <c r="O720" t="s">
        <v>424</v>
      </c>
      <c r="AC720" t="s">
        <v>426</v>
      </c>
      <c r="AD720" t="s">
        <v>425</v>
      </c>
      <c r="AE720">
        <v>50</v>
      </c>
      <c r="AF720">
        <v>19</v>
      </c>
      <c r="AH720" t="s">
        <v>372</v>
      </c>
      <c r="AJ720" t="s">
        <v>238</v>
      </c>
      <c r="AK720" t="s">
        <v>218</v>
      </c>
      <c r="AM720">
        <v>1492</v>
      </c>
      <c r="AN720">
        <v>1982</v>
      </c>
    </row>
    <row r="721" spans="15:40" x14ac:dyDescent="0.25">
      <c r="O721" t="s">
        <v>424</v>
      </c>
      <c r="AC721" t="s">
        <v>426</v>
      </c>
      <c r="AD721" t="s">
        <v>425</v>
      </c>
      <c r="AE721">
        <v>50</v>
      </c>
      <c r="AF721">
        <v>20</v>
      </c>
      <c r="AH721" t="s">
        <v>372</v>
      </c>
      <c r="AJ721" t="s">
        <v>238</v>
      </c>
      <c r="AK721" t="s">
        <v>218</v>
      </c>
      <c r="AM721">
        <v>1437</v>
      </c>
      <c r="AN721">
        <v>2122</v>
      </c>
    </row>
    <row r="722" spans="15:40" x14ac:dyDescent="0.25">
      <c r="O722" t="s">
        <v>424</v>
      </c>
      <c r="AC722" t="s">
        <v>426</v>
      </c>
      <c r="AD722" t="s">
        <v>425</v>
      </c>
      <c r="AE722">
        <v>50</v>
      </c>
      <c r="AF722">
        <v>21</v>
      </c>
      <c r="AH722" t="s">
        <v>372</v>
      </c>
      <c r="AJ722" t="s">
        <v>238</v>
      </c>
      <c r="AK722" t="s">
        <v>218</v>
      </c>
      <c r="AM722">
        <v>1879</v>
      </c>
      <c r="AN722">
        <v>1106</v>
      </c>
    </row>
    <row r="723" spans="15:40" x14ac:dyDescent="0.25">
      <c r="O723" t="s">
        <v>424</v>
      </c>
      <c r="AC723" t="s">
        <v>426</v>
      </c>
      <c r="AD723" t="s">
        <v>425</v>
      </c>
      <c r="AE723">
        <v>50</v>
      </c>
      <c r="AF723">
        <v>22</v>
      </c>
      <c r="AH723" t="s">
        <v>372</v>
      </c>
      <c r="AJ723" t="s">
        <v>238</v>
      </c>
      <c r="AK723" t="s">
        <v>218</v>
      </c>
      <c r="AM723">
        <v>1742</v>
      </c>
      <c r="AN723">
        <v>1439</v>
      </c>
    </row>
    <row r="724" spans="15:40" x14ac:dyDescent="0.25">
      <c r="O724" t="s">
        <v>424</v>
      </c>
      <c r="AC724" t="s">
        <v>426</v>
      </c>
      <c r="AD724" t="s">
        <v>425</v>
      </c>
      <c r="AE724">
        <v>50</v>
      </c>
      <c r="AF724">
        <v>23</v>
      </c>
      <c r="AH724" t="s">
        <v>372</v>
      </c>
      <c r="AJ724" t="s">
        <v>238</v>
      </c>
      <c r="AK724" t="s">
        <v>218</v>
      </c>
      <c r="AM724">
        <v>1968</v>
      </c>
      <c r="AN724">
        <v>1481</v>
      </c>
    </row>
    <row r="725" spans="15:40" x14ac:dyDescent="0.25">
      <c r="O725" t="s">
        <v>424</v>
      </c>
      <c r="AC725" t="s">
        <v>426</v>
      </c>
      <c r="AD725" t="s">
        <v>425</v>
      </c>
      <c r="AE725">
        <v>50</v>
      </c>
      <c r="AF725">
        <v>24</v>
      </c>
      <c r="AH725" t="s">
        <v>372</v>
      </c>
      <c r="AJ725" t="s">
        <v>238</v>
      </c>
      <c r="AK725" t="s">
        <v>218</v>
      </c>
      <c r="AM725">
        <v>1738</v>
      </c>
      <c r="AN725">
        <v>1802</v>
      </c>
    </row>
    <row r="726" spans="15:40" x14ac:dyDescent="0.25">
      <c r="O726" t="s">
        <v>424</v>
      </c>
      <c r="AC726" t="s">
        <v>426</v>
      </c>
      <c r="AD726" t="s">
        <v>425</v>
      </c>
      <c r="AE726">
        <v>50</v>
      </c>
      <c r="AF726">
        <v>25</v>
      </c>
      <c r="AH726" t="s">
        <v>372</v>
      </c>
      <c r="AJ726" t="s">
        <v>238</v>
      </c>
      <c r="AK726" t="s">
        <v>218</v>
      </c>
      <c r="AM726">
        <v>1794</v>
      </c>
      <c r="AN726">
        <v>2233</v>
      </c>
    </row>
    <row r="727" spans="15:40" x14ac:dyDescent="0.25">
      <c r="O727" t="s">
        <v>424</v>
      </c>
      <c r="AC727" t="s">
        <v>426</v>
      </c>
      <c r="AD727" t="s">
        <v>425</v>
      </c>
      <c r="AE727">
        <v>50</v>
      </c>
      <c r="AF727">
        <v>26</v>
      </c>
      <c r="AH727" t="s">
        <v>372</v>
      </c>
      <c r="AJ727" t="s">
        <v>238</v>
      </c>
      <c r="AK727" t="s">
        <v>218</v>
      </c>
      <c r="AM727">
        <v>2193</v>
      </c>
      <c r="AN727">
        <v>1108</v>
      </c>
    </row>
    <row r="728" spans="15:40" x14ac:dyDescent="0.25">
      <c r="O728" t="s">
        <v>424</v>
      </c>
      <c r="AC728" t="s">
        <v>426</v>
      </c>
      <c r="AD728" t="s">
        <v>425</v>
      </c>
      <c r="AE728">
        <v>50</v>
      </c>
      <c r="AF728">
        <v>27</v>
      </c>
      <c r="AH728" t="s">
        <v>373</v>
      </c>
      <c r="AJ728" t="s">
        <v>269</v>
      </c>
      <c r="AK728" t="s">
        <v>222</v>
      </c>
      <c r="AM728">
        <v>2001</v>
      </c>
      <c r="AN728">
        <v>1194</v>
      </c>
    </row>
    <row r="729" spans="15:40" x14ac:dyDescent="0.25">
      <c r="O729" t="s">
        <v>424</v>
      </c>
      <c r="AC729" t="s">
        <v>426</v>
      </c>
      <c r="AD729" t="s">
        <v>425</v>
      </c>
      <c r="AE729">
        <v>50</v>
      </c>
      <c r="AF729">
        <v>28</v>
      </c>
      <c r="AH729" t="s">
        <v>372</v>
      </c>
      <c r="AJ729" t="s">
        <v>238</v>
      </c>
      <c r="AK729" t="s">
        <v>218</v>
      </c>
      <c r="AM729">
        <v>2038</v>
      </c>
      <c r="AN729">
        <v>1485</v>
      </c>
    </row>
    <row r="730" spans="15:40" x14ac:dyDescent="0.25">
      <c r="O730" t="s">
        <v>424</v>
      </c>
      <c r="AC730" t="s">
        <v>426</v>
      </c>
      <c r="AD730" t="s">
        <v>425</v>
      </c>
      <c r="AE730">
        <v>50</v>
      </c>
      <c r="AF730">
        <v>29</v>
      </c>
      <c r="AH730" t="s">
        <v>372</v>
      </c>
      <c r="AJ730" t="s">
        <v>238</v>
      </c>
      <c r="AK730" t="s">
        <v>218</v>
      </c>
      <c r="AM730">
        <v>2025</v>
      </c>
      <c r="AN730">
        <v>1998</v>
      </c>
    </row>
    <row r="731" spans="15:40" x14ac:dyDescent="0.25">
      <c r="O731" t="s">
        <v>424</v>
      </c>
      <c r="AC731" t="s">
        <v>426</v>
      </c>
      <c r="AD731" t="s">
        <v>425</v>
      </c>
      <c r="AE731">
        <v>50</v>
      </c>
      <c r="AF731">
        <v>30</v>
      </c>
      <c r="AH731" t="s">
        <v>372</v>
      </c>
      <c r="AJ731" t="s">
        <v>238</v>
      </c>
      <c r="AK731" t="s">
        <v>218</v>
      </c>
      <c r="AM731">
        <v>2070</v>
      </c>
      <c r="AN731">
        <v>2401</v>
      </c>
    </row>
    <row r="732" spans="15:40" x14ac:dyDescent="0.25">
      <c r="O732" t="s">
        <v>424</v>
      </c>
      <c r="AC732" t="s">
        <v>426</v>
      </c>
      <c r="AD732" t="s">
        <v>425</v>
      </c>
      <c r="AE732">
        <v>50</v>
      </c>
      <c r="AF732">
        <v>31</v>
      </c>
      <c r="AH732" t="s">
        <v>427</v>
      </c>
      <c r="AJ732" t="s">
        <v>263</v>
      </c>
      <c r="AK732" t="s">
        <v>222</v>
      </c>
      <c r="AM732">
        <v>2370</v>
      </c>
      <c r="AN732">
        <v>950</v>
      </c>
    </row>
    <row r="733" spans="15:40" x14ac:dyDescent="0.25">
      <c r="O733" t="s">
        <v>424</v>
      </c>
      <c r="AC733" t="s">
        <v>426</v>
      </c>
      <c r="AD733" t="s">
        <v>425</v>
      </c>
      <c r="AE733">
        <v>50</v>
      </c>
      <c r="AF733">
        <v>32</v>
      </c>
      <c r="AH733" t="s">
        <v>372</v>
      </c>
      <c r="AJ733" t="s">
        <v>238</v>
      </c>
      <c r="AK733" t="s">
        <v>218</v>
      </c>
      <c r="AM733">
        <v>2382</v>
      </c>
      <c r="AN733">
        <v>1335</v>
      </c>
    </row>
    <row r="734" spans="15:40" x14ac:dyDescent="0.25">
      <c r="O734" t="s">
        <v>424</v>
      </c>
      <c r="AC734" t="s">
        <v>426</v>
      </c>
      <c r="AD734" t="s">
        <v>425</v>
      </c>
      <c r="AE734">
        <v>50</v>
      </c>
      <c r="AF734">
        <v>33</v>
      </c>
      <c r="AH734" t="s">
        <v>372</v>
      </c>
      <c r="AJ734" t="s">
        <v>238</v>
      </c>
      <c r="AK734" t="s">
        <v>218</v>
      </c>
      <c r="AM734">
        <v>2488</v>
      </c>
      <c r="AN734">
        <v>1634</v>
      </c>
    </row>
    <row r="735" spans="15:40" x14ac:dyDescent="0.25">
      <c r="O735" t="s">
        <v>424</v>
      </c>
      <c r="AC735" t="s">
        <v>426</v>
      </c>
      <c r="AD735" t="s">
        <v>425</v>
      </c>
      <c r="AE735">
        <v>50</v>
      </c>
      <c r="AF735">
        <v>34</v>
      </c>
      <c r="AH735" t="s">
        <v>372</v>
      </c>
      <c r="AJ735" t="s">
        <v>238</v>
      </c>
      <c r="AK735" t="s">
        <v>218</v>
      </c>
      <c r="AM735">
        <v>2463</v>
      </c>
      <c r="AN735">
        <v>2070</v>
      </c>
    </row>
    <row r="736" spans="15:40" x14ac:dyDescent="0.25">
      <c r="O736" t="s">
        <v>424</v>
      </c>
      <c r="AC736" t="s">
        <v>426</v>
      </c>
      <c r="AD736" t="s">
        <v>425</v>
      </c>
      <c r="AE736">
        <v>50</v>
      </c>
      <c r="AF736">
        <v>35</v>
      </c>
      <c r="AH736" t="s">
        <v>372</v>
      </c>
      <c r="AJ736" t="s">
        <v>238</v>
      </c>
      <c r="AK736" t="s">
        <v>218</v>
      </c>
      <c r="AM736">
        <v>2554</v>
      </c>
      <c r="AN736">
        <v>2346</v>
      </c>
    </row>
    <row r="737" spans="1:40" x14ac:dyDescent="0.25">
      <c r="O737" t="s">
        <v>424</v>
      </c>
      <c r="AC737" t="s">
        <v>426</v>
      </c>
      <c r="AD737" t="s">
        <v>425</v>
      </c>
      <c r="AE737">
        <v>50</v>
      </c>
      <c r="AF737">
        <v>36</v>
      </c>
      <c r="AH737" t="s">
        <v>372</v>
      </c>
      <c r="AJ737" t="s">
        <v>238</v>
      </c>
      <c r="AK737" t="s">
        <v>218</v>
      </c>
      <c r="AM737">
        <v>2757</v>
      </c>
      <c r="AN737">
        <v>1052</v>
      </c>
    </row>
    <row r="738" spans="1:40" x14ac:dyDescent="0.25">
      <c r="O738" t="s">
        <v>424</v>
      </c>
      <c r="AC738" t="s">
        <v>426</v>
      </c>
      <c r="AD738" t="s">
        <v>425</v>
      </c>
      <c r="AE738">
        <v>50</v>
      </c>
      <c r="AF738">
        <v>37</v>
      </c>
      <c r="AH738" t="s">
        <v>372</v>
      </c>
      <c r="AJ738" t="s">
        <v>238</v>
      </c>
      <c r="AK738" t="s">
        <v>218</v>
      </c>
      <c r="AM738">
        <v>2695</v>
      </c>
      <c r="AN738">
        <v>1422</v>
      </c>
    </row>
    <row r="739" spans="1:40" x14ac:dyDescent="0.25">
      <c r="O739" t="s">
        <v>424</v>
      </c>
      <c r="AC739" t="s">
        <v>426</v>
      </c>
      <c r="AD739" t="s">
        <v>425</v>
      </c>
      <c r="AE739">
        <v>50</v>
      </c>
      <c r="AF739">
        <v>38</v>
      </c>
      <c r="AH739" t="s">
        <v>372</v>
      </c>
      <c r="AJ739" t="s">
        <v>238</v>
      </c>
      <c r="AK739" t="s">
        <v>218</v>
      </c>
      <c r="AM739">
        <v>2626</v>
      </c>
      <c r="AN739">
        <v>1537</v>
      </c>
    </row>
    <row r="740" spans="1:40" x14ac:dyDescent="0.25">
      <c r="O740" t="s">
        <v>424</v>
      </c>
      <c r="AC740" t="s">
        <v>426</v>
      </c>
      <c r="AD740" t="s">
        <v>425</v>
      </c>
      <c r="AE740">
        <v>50</v>
      </c>
      <c r="AF740">
        <v>39</v>
      </c>
      <c r="AH740" t="s">
        <v>372</v>
      </c>
      <c r="AJ740" t="s">
        <v>238</v>
      </c>
      <c r="AK740" t="s">
        <v>218</v>
      </c>
      <c r="AM740">
        <v>2723</v>
      </c>
      <c r="AN740">
        <v>1900</v>
      </c>
    </row>
    <row r="741" spans="1:40" x14ac:dyDescent="0.25">
      <c r="O741" t="s">
        <v>424</v>
      </c>
      <c r="AC741" t="s">
        <v>426</v>
      </c>
      <c r="AD741" t="s">
        <v>425</v>
      </c>
      <c r="AE741">
        <v>50</v>
      </c>
      <c r="AF741">
        <v>40</v>
      </c>
      <c r="AH741" t="s">
        <v>372</v>
      </c>
      <c r="AJ741" t="s">
        <v>238</v>
      </c>
      <c r="AK741" t="s">
        <v>218</v>
      </c>
      <c r="AM741">
        <v>2737</v>
      </c>
      <c r="AN741">
        <v>2418</v>
      </c>
    </row>
    <row r="742" spans="1:40" x14ac:dyDescent="0.25">
      <c r="O742" t="s">
        <v>424</v>
      </c>
      <c r="AC742" t="s">
        <v>426</v>
      </c>
      <c r="AD742" t="s">
        <v>425</v>
      </c>
      <c r="AE742">
        <v>50</v>
      </c>
      <c r="AF742">
        <v>41</v>
      </c>
      <c r="AH742" t="s">
        <v>372</v>
      </c>
      <c r="AJ742" t="s">
        <v>238</v>
      </c>
      <c r="AK742" t="s">
        <v>218</v>
      </c>
      <c r="AM742">
        <v>3037</v>
      </c>
      <c r="AN742">
        <v>895</v>
      </c>
    </row>
    <row r="743" spans="1:40" x14ac:dyDescent="0.25">
      <c r="O743" t="s">
        <v>424</v>
      </c>
      <c r="AC743" t="s">
        <v>426</v>
      </c>
      <c r="AD743" t="s">
        <v>425</v>
      </c>
      <c r="AE743">
        <v>50</v>
      </c>
      <c r="AF743">
        <v>42</v>
      </c>
      <c r="AH743" t="s">
        <v>372</v>
      </c>
      <c r="AJ743" t="s">
        <v>238</v>
      </c>
      <c r="AK743" t="s">
        <v>218</v>
      </c>
      <c r="AM743">
        <v>3025</v>
      </c>
      <c r="AN743">
        <v>1225</v>
      </c>
    </row>
    <row r="744" spans="1:40" x14ac:dyDescent="0.25">
      <c r="O744" t="s">
        <v>424</v>
      </c>
      <c r="AC744" t="s">
        <v>426</v>
      </c>
      <c r="AD744" t="s">
        <v>425</v>
      </c>
      <c r="AE744">
        <v>50</v>
      </c>
      <c r="AF744">
        <v>43</v>
      </c>
      <c r="AH744" t="s">
        <v>372</v>
      </c>
      <c r="AJ744" t="s">
        <v>238</v>
      </c>
      <c r="AK744" t="s">
        <v>218</v>
      </c>
      <c r="AM744">
        <v>3072</v>
      </c>
      <c r="AN744">
        <v>1754</v>
      </c>
    </row>
    <row r="745" spans="1:40" x14ac:dyDescent="0.25">
      <c r="O745" t="s">
        <v>424</v>
      </c>
      <c r="AC745" t="s">
        <v>426</v>
      </c>
      <c r="AD745" t="s">
        <v>425</v>
      </c>
      <c r="AE745">
        <v>50</v>
      </c>
      <c r="AF745">
        <v>44</v>
      </c>
      <c r="AH745" t="s">
        <v>372</v>
      </c>
      <c r="AJ745" t="s">
        <v>238</v>
      </c>
      <c r="AK745" t="s">
        <v>218</v>
      </c>
      <c r="AM745">
        <v>3089</v>
      </c>
      <c r="AN745">
        <v>1804</v>
      </c>
    </row>
    <row r="746" spans="1:40" x14ac:dyDescent="0.25">
      <c r="O746" t="s">
        <v>424</v>
      </c>
      <c r="AC746" t="s">
        <v>426</v>
      </c>
      <c r="AD746" t="s">
        <v>425</v>
      </c>
      <c r="AE746">
        <v>50</v>
      </c>
      <c r="AF746">
        <v>45</v>
      </c>
      <c r="AH746" t="s">
        <v>372</v>
      </c>
      <c r="AJ746" t="s">
        <v>238</v>
      </c>
      <c r="AK746" t="s">
        <v>218</v>
      </c>
      <c r="AM746">
        <v>3026</v>
      </c>
      <c r="AN746">
        <v>2160</v>
      </c>
    </row>
    <row r="747" spans="1:40" x14ac:dyDescent="0.25">
      <c r="O747" t="s">
        <v>424</v>
      </c>
      <c r="AC747" t="s">
        <v>426</v>
      </c>
      <c r="AD747" t="s">
        <v>425</v>
      </c>
      <c r="AE747">
        <v>50</v>
      </c>
      <c r="AF747">
        <v>46</v>
      </c>
      <c r="AH747" t="s">
        <v>372</v>
      </c>
      <c r="AJ747" t="s">
        <v>238</v>
      </c>
      <c r="AK747" t="s">
        <v>218</v>
      </c>
      <c r="AM747">
        <v>3276</v>
      </c>
      <c r="AN747">
        <v>810</v>
      </c>
    </row>
    <row r="748" spans="1:40" x14ac:dyDescent="0.25">
      <c r="O748" t="s">
        <v>424</v>
      </c>
      <c r="AC748" t="s">
        <v>426</v>
      </c>
      <c r="AD748" t="s">
        <v>425</v>
      </c>
      <c r="AE748">
        <v>50</v>
      </c>
      <c r="AF748">
        <v>47</v>
      </c>
      <c r="AH748" t="s">
        <v>370</v>
      </c>
      <c r="AJ748" t="s">
        <v>246</v>
      </c>
      <c r="AK748" t="s">
        <v>220</v>
      </c>
      <c r="AM748">
        <v>3323</v>
      </c>
      <c r="AN748">
        <v>1320</v>
      </c>
    </row>
    <row r="749" spans="1:40" x14ac:dyDescent="0.25">
      <c r="O749" t="s">
        <v>424</v>
      </c>
      <c r="AC749" t="s">
        <v>426</v>
      </c>
      <c r="AD749" t="s">
        <v>425</v>
      </c>
      <c r="AE749">
        <v>50</v>
      </c>
      <c r="AF749">
        <v>48</v>
      </c>
      <c r="AH749" t="s">
        <v>372</v>
      </c>
      <c r="AJ749" t="s">
        <v>238</v>
      </c>
      <c r="AK749" t="s">
        <v>218</v>
      </c>
      <c r="AM749">
        <v>3329</v>
      </c>
      <c r="AN749">
        <v>1461</v>
      </c>
    </row>
    <row r="750" spans="1:40" x14ac:dyDescent="0.25">
      <c r="O750" t="s">
        <v>424</v>
      </c>
      <c r="AC750" t="s">
        <v>426</v>
      </c>
      <c r="AD750" t="s">
        <v>425</v>
      </c>
      <c r="AE750">
        <v>50</v>
      </c>
      <c r="AF750">
        <v>49</v>
      </c>
      <c r="AH750" t="s">
        <v>372</v>
      </c>
      <c r="AJ750" t="s">
        <v>238</v>
      </c>
      <c r="AK750" t="s">
        <v>218</v>
      </c>
      <c r="AM750">
        <v>3300</v>
      </c>
      <c r="AN750">
        <v>1930</v>
      </c>
    </row>
    <row r="751" spans="1:40" x14ac:dyDescent="0.25">
      <c r="O751" t="s">
        <v>424</v>
      </c>
      <c r="AC751" t="s">
        <v>426</v>
      </c>
      <c r="AD751" t="s">
        <v>425</v>
      </c>
      <c r="AE751">
        <v>50</v>
      </c>
      <c r="AF751">
        <v>50</v>
      </c>
      <c r="AH751" t="s">
        <v>372</v>
      </c>
      <c r="AJ751" t="s">
        <v>238</v>
      </c>
      <c r="AK751" t="s">
        <v>218</v>
      </c>
      <c r="AM751">
        <v>3268</v>
      </c>
      <c r="AN751">
        <v>2293</v>
      </c>
    </row>
    <row r="752" spans="1:40" x14ac:dyDescent="0.25">
      <c r="A752" t="s">
        <v>414</v>
      </c>
      <c r="B752" t="s">
        <v>414</v>
      </c>
      <c r="C752" t="s">
        <v>414</v>
      </c>
      <c r="D752" t="s">
        <v>414</v>
      </c>
      <c r="E752" t="s">
        <v>414</v>
      </c>
      <c r="F752" t="s">
        <v>414</v>
      </c>
      <c r="G752" t="s">
        <v>414</v>
      </c>
      <c r="H752" t="s">
        <v>414</v>
      </c>
      <c r="I752" t="s">
        <v>414</v>
      </c>
      <c r="J752" t="s">
        <v>414</v>
      </c>
      <c r="K752" t="s">
        <v>414</v>
      </c>
      <c r="L752" t="s">
        <v>414</v>
      </c>
      <c r="M752" t="s">
        <v>414</v>
      </c>
      <c r="N752" t="s">
        <v>414</v>
      </c>
      <c r="O752" t="s">
        <v>414</v>
      </c>
      <c r="P752" t="s">
        <v>414</v>
      </c>
      <c r="Q752" t="s">
        <v>414</v>
      </c>
      <c r="R752" t="s">
        <v>414</v>
      </c>
      <c r="S752" t="s">
        <v>414</v>
      </c>
      <c r="T752" t="s">
        <v>414</v>
      </c>
      <c r="U752" t="s">
        <v>414</v>
      </c>
      <c r="V752" t="s">
        <v>414</v>
      </c>
      <c r="W752" t="s">
        <v>414</v>
      </c>
      <c r="X752" t="s">
        <v>414</v>
      </c>
      <c r="Y752" t="s">
        <v>414</v>
      </c>
      <c r="Z752" t="s">
        <v>414</v>
      </c>
      <c r="AA752" t="s">
        <v>414</v>
      </c>
      <c r="AB752" t="s">
        <v>414</v>
      </c>
      <c r="AC752" t="s">
        <v>429</v>
      </c>
      <c r="AD752" t="s">
        <v>428</v>
      </c>
      <c r="AE752">
        <v>50</v>
      </c>
      <c r="AF752">
        <v>1</v>
      </c>
      <c r="AH752" t="s">
        <v>370</v>
      </c>
      <c r="AJ752" t="s">
        <v>246</v>
      </c>
      <c r="AK752" t="s">
        <v>220</v>
      </c>
      <c r="AM752">
        <v>1049</v>
      </c>
      <c r="AN752">
        <v>761</v>
      </c>
    </row>
    <row r="753" spans="1:40" x14ac:dyDescent="0.25">
      <c r="A753" t="s">
        <v>414</v>
      </c>
      <c r="B753" t="s">
        <v>414</v>
      </c>
      <c r="C753" t="s">
        <v>414</v>
      </c>
      <c r="D753" t="s">
        <v>414</v>
      </c>
      <c r="E753" t="s">
        <v>414</v>
      </c>
      <c r="F753" t="s">
        <v>414</v>
      </c>
      <c r="G753" t="s">
        <v>414</v>
      </c>
      <c r="H753" t="s">
        <v>414</v>
      </c>
      <c r="I753" t="s">
        <v>414</v>
      </c>
      <c r="J753" t="s">
        <v>414</v>
      </c>
      <c r="K753" t="s">
        <v>414</v>
      </c>
      <c r="L753" t="s">
        <v>414</v>
      </c>
      <c r="M753" t="s">
        <v>414</v>
      </c>
      <c r="N753" t="s">
        <v>414</v>
      </c>
      <c r="O753" t="s">
        <v>414</v>
      </c>
      <c r="P753" t="s">
        <v>414</v>
      </c>
      <c r="Q753" t="s">
        <v>414</v>
      </c>
      <c r="R753" t="s">
        <v>414</v>
      </c>
      <c r="S753" t="s">
        <v>414</v>
      </c>
      <c r="T753" t="s">
        <v>414</v>
      </c>
      <c r="U753" t="s">
        <v>414</v>
      </c>
      <c r="V753" t="s">
        <v>414</v>
      </c>
      <c r="W753" t="s">
        <v>414</v>
      </c>
      <c r="X753" t="s">
        <v>414</v>
      </c>
      <c r="Y753" t="s">
        <v>414</v>
      </c>
      <c r="Z753" t="s">
        <v>414</v>
      </c>
      <c r="AA753" t="s">
        <v>414</v>
      </c>
      <c r="AB753" t="s">
        <v>414</v>
      </c>
      <c r="AC753" t="s">
        <v>429</v>
      </c>
      <c r="AD753" t="s">
        <v>428</v>
      </c>
      <c r="AE753">
        <v>50</v>
      </c>
      <c r="AF753">
        <v>2</v>
      </c>
      <c r="AH753" t="s">
        <v>380</v>
      </c>
      <c r="AJ753" t="s">
        <v>252</v>
      </c>
      <c r="AK753" t="s">
        <v>221</v>
      </c>
      <c r="AM753">
        <v>1008</v>
      </c>
      <c r="AN753">
        <v>1039</v>
      </c>
    </row>
    <row r="754" spans="1:40" x14ac:dyDescent="0.25">
      <c r="A754" t="s">
        <v>414</v>
      </c>
      <c r="B754" t="s">
        <v>414</v>
      </c>
      <c r="C754" t="s">
        <v>414</v>
      </c>
      <c r="D754" t="s">
        <v>414</v>
      </c>
      <c r="E754" t="s">
        <v>414</v>
      </c>
      <c r="F754" t="s">
        <v>414</v>
      </c>
      <c r="G754" t="s">
        <v>414</v>
      </c>
      <c r="H754" t="s">
        <v>414</v>
      </c>
      <c r="I754" t="s">
        <v>414</v>
      </c>
      <c r="J754" t="s">
        <v>414</v>
      </c>
      <c r="K754" t="s">
        <v>414</v>
      </c>
      <c r="L754" t="s">
        <v>414</v>
      </c>
      <c r="M754" t="s">
        <v>414</v>
      </c>
      <c r="N754" t="s">
        <v>414</v>
      </c>
      <c r="O754" t="s">
        <v>414</v>
      </c>
      <c r="P754" t="s">
        <v>414</v>
      </c>
      <c r="Q754" t="s">
        <v>414</v>
      </c>
      <c r="R754" t="s">
        <v>414</v>
      </c>
      <c r="S754" t="s">
        <v>414</v>
      </c>
      <c r="T754" t="s">
        <v>414</v>
      </c>
      <c r="U754" t="s">
        <v>414</v>
      </c>
      <c r="V754" t="s">
        <v>414</v>
      </c>
      <c r="W754" t="s">
        <v>414</v>
      </c>
      <c r="X754" t="s">
        <v>414</v>
      </c>
      <c r="Y754" t="s">
        <v>414</v>
      </c>
      <c r="Z754" t="s">
        <v>414</v>
      </c>
      <c r="AA754" t="s">
        <v>414</v>
      </c>
      <c r="AB754" t="s">
        <v>414</v>
      </c>
      <c r="AC754" t="s">
        <v>429</v>
      </c>
      <c r="AD754" t="s">
        <v>428</v>
      </c>
      <c r="AE754">
        <v>50</v>
      </c>
      <c r="AF754">
        <v>3</v>
      </c>
      <c r="AH754" t="s">
        <v>380</v>
      </c>
      <c r="AJ754" t="s">
        <v>252</v>
      </c>
      <c r="AK754" t="s">
        <v>221</v>
      </c>
      <c r="AM754">
        <v>915</v>
      </c>
      <c r="AN754">
        <v>1455</v>
      </c>
    </row>
    <row r="755" spans="1:40" x14ac:dyDescent="0.25">
      <c r="A755" t="s">
        <v>414</v>
      </c>
      <c r="B755" t="s">
        <v>414</v>
      </c>
      <c r="C755" t="s">
        <v>414</v>
      </c>
      <c r="D755" t="s">
        <v>414</v>
      </c>
      <c r="E755" t="s">
        <v>414</v>
      </c>
      <c r="F755" t="s">
        <v>414</v>
      </c>
      <c r="G755" t="s">
        <v>414</v>
      </c>
      <c r="H755" t="s">
        <v>414</v>
      </c>
      <c r="I755" t="s">
        <v>414</v>
      </c>
      <c r="J755" t="s">
        <v>414</v>
      </c>
      <c r="K755" t="s">
        <v>414</v>
      </c>
      <c r="L755" t="s">
        <v>414</v>
      </c>
      <c r="M755" t="s">
        <v>414</v>
      </c>
      <c r="N755" t="s">
        <v>414</v>
      </c>
      <c r="O755" t="s">
        <v>414</v>
      </c>
      <c r="P755" t="s">
        <v>414</v>
      </c>
      <c r="Q755" t="s">
        <v>414</v>
      </c>
      <c r="R755" t="s">
        <v>414</v>
      </c>
      <c r="S755" t="s">
        <v>414</v>
      </c>
      <c r="T755" t="s">
        <v>414</v>
      </c>
      <c r="U755" t="s">
        <v>414</v>
      </c>
      <c r="V755" t="s">
        <v>414</v>
      </c>
      <c r="W755" t="s">
        <v>414</v>
      </c>
      <c r="X755" t="s">
        <v>414</v>
      </c>
      <c r="Y755" t="s">
        <v>414</v>
      </c>
      <c r="Z755" t="s">
        <v>414</v>
      </c>
      <c r="AA755" t="s">
        <v>414</v>
      </c>
      <c r="AB755" t="s">
        <v>414</v>
      </c>
      <c r="AC755" t="s">
        <v>429</v>
      </c>
      <c r="AD755" t="s">
        <v>428</v>
      </c>
      <c r="AE755">
        <v>50</v>
      </c>
      <c r="AF755">
        <v>4</v>
      </c>
      <c r="AH755" t="s">
        <v>380</v>
      </c>
      <c r="AJ755" t="s">
        <v>252</v>
      </c>
      <c r="AK755" t="s">
        <v>221</v>
      </c>
      <c r="AM755">
        <v>1067</v>
      </c>
      <c r="AN755">
        <v>1539</v>
      </c>
    </row>
    <row r="756" spans="1:40" x14ac:dyDescent="0.25">
      <c r="A756" t="s">
        <v>414</v>
      </c>
      <c r="B756" t="s">
        <v>414</v>
      </c>
      <c r="C756" t="s">
        <v>414</v>
      </c>
      <c r="D756" t="s">
        <v>414</v>
      </c>
      <c r="E756" t="s">
        <v>414</v>
      </c>
      <c r="F756" t="s">
        <v>414</v>
      </c>
      <c r="G756" t="s">
        <v>414</v>
      </c>
      <c r="H756" t="s">
        <v>414</v>
      </c>
      <c r="I756" t="s">
        <v>414</v>
      </c>
      <c r="J756" t="s">
        <v>414</v>
      </c>
      <c r="K756" t="s">
        <v>414</v>
      </c>
      <c r="L756" t="s">
        <v>414</v>
      </c>
      <c r="M756" t="s">
        <v>414</v>
      </c>
      <c r="N756" t="s">
        <v>414</v>
      </c>
      <c r="O756" t="s">
        <v>414</v>
      </c>
      <c r="P756" t="s">
        <v>414</v>
      </c>
      <c r="Q756" t="s">
        <v>414</v>
      </c>
      <c r="R756" t="s">
        <v>414</v>
      </c>
      <c r="S756" t="s">
        <v>414</v>
      </c>
      <c r="T756" t="s">
        <v>414</v>
      </c>
      <c r="U756" t="s">
        <v>414</v>
      </c>
      <c r="V756" t="s">
        <v>414</v>
      </c>
      <c r="W756" t="s">
        <v>414</v>
      </c>
      <c r="X756" t="s">
        <v>414</v>
      </c>
      <c r="Y756" t="s">
        <v>414</v>
      </c>
      <c r="Z756" t="s">
        <v>414</v>
      </c>
      <c r="AA756" t="s">
        <v>414</v>
      </c>
      <c r="AB756" t="s">
        <v>414</v>
      </c>
      <c r="AC756" t="s">
        <v>429</v>
      </c>
      <c r="AD756" t="s">
        <v>428</v>
      </c>
      <c r="AE756">
        <v>50</v>
      </c>
      <c r="AF756">
        <v>5</v>
      </c>
      <c r="AH756" t="s">
        <v>380</v>
      </c>
      <c r="AJ756" t="s">
        <v>252</v>
      </c>
      <c r="AK756" t="s">
        <v>221</v>
      </c>
      <c r="AM756">
        <v>1005</v>
      </c>
      <c r="AN756">
        <v>1910</v>
      </c>
    </row>
    <row r="757" spans="1:40" x14ac:dyDescent="0.25">
      <c r="A757" t="s">
        <v>414</v>
      </c>
      <c r="B757" t="s">
        <v>414</v>
      </c>
      <c r="C757" t="s">
        <v>414</v>
      </c>
      <c r="D757" t="s">
        <v>414</v>
      </c>
      <c r="E757" t="s">
        <v>414</v>
      </c>
      <c r="F757" t="s">
        <v>414</v>
      </c>
      <c r="G757" t="s">
        <v>414</v>
      </c>
      <c r="H757" t="s">
        <v>414</v>
      </c>
      <c r="I757" t="s">
        <v>414</v>
      </c>
      <c r="J757" t="s">
        <v>414</v>
      </c>
      <c r="K757" t="s">
        <v>414</v>
      </c>
      <c r="L757" t="s">
        <v>414</v>
      </c>
      <c r="M757" t="s">
        <v>414</v>
      </c>
      <c r="N757" t="s">
        <v>414</v>
      </c>
      <c r="O757" t="s">
        <v>414</v>
      </c>
      <c r="P757" t="s">
        <v>414</v>
      </c>
      <c r="Q757" t="s">
        <v>414</v>
      </c>
      <c r="R757" t="s">
        <v>414</v>
      </c>
      <c r="S757" t="s">
        <v>414</v>
      </c>
      <c r="T757" t="s">
        <v>414</v>
      </c>
      <c r="U757" t="s">
        <v>414</v>
      </c>
      <c r="V757" t="s">
        <v>414</v>
      </c>
      <c r="W757" t="s">
        <v>414</v>
      </c>
      <c r="X757" t="s">
        <v>414</v>
      </c>
      <c r="Y757" t="s">
        <v>414</v>
      </c>
      <c r="Z757" t="s">
        <v>414</v>
      </c>
      <c r="AA757" t="s">
        <v>414</v>
      </c>
      <c r="AB757" t="s">
        <v>414</v>
      </c>
      <c r="AC757" t="s">
        <v>429</v>
      </c>
      <c r="AD757" t="s">
        <v>428</v>
      </c>
      <c r="AE757">
        <v>50</v>
      </c>
      <c r="AF757">
        <v>6</v>
      </c>
      <c r="AH757" t="s">
        <v>380</v>
      </c>
      <c r="AJ757" t="s">
        <v>252</v>
      </c>
      <c r="AK757" t="s">
        <v>221</v>
      </c>
      <c r="AM757">
        <v>1211</v>
      </c>
      <c r="AN757">
        <v>635</v>
      </c>
    </row>
    <row r="758" spans="1:40" x14ac:dyDescent="0.25">
      <c r="A758" t="s">
        <v>414</v>
      </c>
      <c r="B758" t="s">
        <v>414</v>
      </c>
      <c r="C758" t="s">
        <v>414</v>
      </c>
      <c r="D758" t="s">
        <v>414</v>
      </c>
      <c r="E758" t="s">
        <v>414</v>
      </c>
      <c r="F758" t="s">
        <v>414</v>
      </c>
      <c r="G758" t="s">
        <v>414</v>
      </c>
      <c r="H758" t="s">
        <v>414</v>
      </c>
      <c r="I758" t="s">
        <v>414</v>
      </c>
      <c r="J758" t="s">
        <v>414</v>
      </c>
      <c r="K758" t="s">
        <v>414</v>
      </c>
      <c r="L758" t="s">
        <v>414</v>
      </c>
      <c r="M758" t="s">
        <v>414</v>
      </c>
      <c r="N758" t="s">
        <v>414</v>
      </c>
      <c r="O758" t="s">
        <v>414</v>
      </c>
      <c r="P758" t="s">
        <v>414</v>
      </c>
      <c r="Q758" t="s">
        <v>414</v>
      </c>
      <c r="R758" t="s">
        <v>414</v>
      </c>
      <c r="S758" t="s">
        <v>414</v>
      </c>
      <c r="T758" t="s">
        <v>414</v>
      </c>
      <c r="U758" t="s">
        <v>414</v>
      </c>
      <c r="V758" t="s">
        <v>414</v>
      </c>
      <c r="W758" t="s">
        <v>414</v>
      </c>
      <c r="X758" t="s">
        <v>414</v>
      </c>
      <c r="Y758" t="s">
        <v>414</v>
      </c>
      <c r="Z758" t="s">
        <v>414</v>
      </c>
      <c r="AA758" t="s">
        <v>414</v>
      </c>
      <c r="AB758" t="s">
        <v>414</v>
      </c>
      <c r="AC758" t="s">
        <v>429</v>
      </c>
      <c r="AD758" t="s">
        <v>428</v>
      </c>
      <c r="AE758">
        <v>50</v>
      </c>
      <c r="AF758">
        <v>7</v>
      </c>
      <c r="AH758" t="s">
        <v>380</v>
      </c>
      <c r="AJ758" t="s">
        <v>252</v>
      </c>
      <c r="AK758" t="s">
        <v>221</v>
      </c>
      <c r="AM758">
        <v>1143</v>
      </c>
      <c r="AN758">
        <v>1069</v>
      </c>
    </row>
    <row r="759" spans="1:40" x14ac:dyDescent="0.25">
      <c r="A759" t="s">
        <v>414</v>
      </c>
      <c r="B759" t="s">
        <v>414</v>
      </c>
      <c r="C759" t="s">
        <v>414</v>
      </c>
      <c r="D759" t="s">
        <v>414</v>
      </c>
      <c r="E759" t="s">
        <v>414</v>
      </c>
      <c r="F759" t="s">
        <v>414</v>
      </c>
      <c r="G759" t="s">
        <v>414</v>
      </c>
      <c r="H759" t="s">
        <v>414</v>
      </c>
      <c r="I759" t="s">
        <v>414</v>
      </c>
      <c r="J759" t="s">
        <v>414</v>
      </c>
      <c r="K759" t="s">
        <v>414</v>
      </c>
      <c r="L759" t="s">
        <v>414</v>
      </c>
      <c r="M759" t="s">
        <v>414</v>
      </c>
      <c r="N759" t="s">
        <v>414</v>
      </c>
      <c r="O759" t="s">
        <v>414</v>
      </c>
      <c r="P759" t="s">
        <v>414</v>
      </c>
      <c r="Q759" t="s">
        <v>414</v>
      </c>
      <c r="R759" t="s">
        <v>414</v>
      </c>
      <c r="S759" t="s">
        <v>414</v>
      </c>
      <c r="T759" t="s">
        <v>414</v>
      </c>
      <c r="U759" t="s">
        <v>414</v>
      </c>
      <c r="V759" t="s">
        <v>414</v>
      </c>
      <c r="W759" t="s">
        <v>414</v>
      </c>
      <c r="X759" t="s">
        <v>414</v>
      </c>
      <c r="Y759" t="s">
        <v>414</v>
      </c>
      <c r="Z759" t="s">
        <v>414</v>
      </c>
      <c r="AA759" t="s">
        <v>414</v>
      </c>
      <c r="AB759" t="s">
        <v>414</v>
      </c>
      <c r="AC759" t="s">
        <v>429</v>
      </c>
      <c r="AD759" t="s">
        <v>428</v>
      </c>
      <c r="AE759">
        <v>50</v>
      </c>
      <c r="AF759">
        <v>8</v>
      </c>
      <c r="AH759" t="s">
        <v>380</v>
      </c>
      <c r="AJ759" t="s">
        <v>252</v>
      </c>
      <c r="AK759" t="s">
        <v>221</v>
      </c>
      <c r="AM759">
        <v>1111</v>
      </c>
      <c r="AN759">
        <v>1338</v>
      </c>
    </row>
    <row r="760" spans="1:40" x14ac:dyDescent="0.25">
      <c r="A760" t="s">
        <v>414</v>
      </c>
      <c r="B760" t="s">
        <v>414</v>
      </c>
      <c r="C760" t="s">
        <v>414</v>
      </c>
      <c r="D760" t="s">
        <v>414</v>
      </c>
      <c r="E760" t="s">
        <v>414</v>
      </c>
      <c r="F760" t="s">
        <v>414</v>
      </c>
      <c r="G760" t="s">
        <v>414</v>
      </c>
      <c r="H760" t="s">
        <v>414</v>
      </c>
      <c r="I760" t="s">
        <v>414</v>
      </c>
      <c r="J760" t="s">
        <v>414</v>
      </c>
      <c r="K760" t="s">
        <v>414</v>
      </c>
      <c r="L760" t="s">
        <v>414</v>
      </c>
      <c r="M760" t="s">
        <v>414</v>
      </c>
      <c r="N760" t="s">
        <v>414</v>
      </c>
      <c r="O760" t="s">
        <v>414</v>
      </c>
      <c r="P760" t="s">
        <v>414</v>
      </c>
      <c r="Q760" t="s">
        <v>414</v>
      </c>
      <c r="R760" t="s">
        <v>414</v>
      </c>
      <c r="S760" t="s">
        <v>414</v>
      </c>
      <c r="T760" t="s">
        <v>414</v>
      </c>
      <c r="U760" t="s">
        <v>414</v>
      </c>
      <c r="V760" t="s">
        <v>414</v>
      </c>
      <c r="W760" t="s">
        <v>414</v>
      </c>
      <c r="X760" t="s">
        <v>414</v>
      </c>
      <c r="Y760" t="s">
        <v>414</v>
      </c>
      <c r="Z760" t="s">
        <v>414</v>
      </c>
      <c r="AA760" t="s">
        <v>414</v>
      </c>
      <c r="AB760" t="s">
        <v>414</v>
      </c>
      <c r="AC760" t="s">
        <v>429</v>
      </c>
      <c r="AD760" t="s">
        <v>428</v>
      </c>
      <c r="AE760">
        <v>50</v>
      </c>
      <c r="AF760">
        <v>9</v>
      </c>
      <c r="AH760" t="s">
        <v>374</v>
      </c>
      <c r="AJ760" t="s">
        <v>255</v>
      </c>
      <c r="AK760" t="s">
        <v>221</v>
      </c>
      <c r="AM760">
        <v>1107</v>
      </c>
      <c r="AN760">
        <v>1619</v>
      </c>
    </row>
    <row r="761" spans="1:40" x14ac:dyDescent="0.25">
      <c r="A761" t="s">
        <v>414</v>
      </c>
      <c r="B761" t="s">
        <v>414</v>
      </c>
      <c r="C761" t="s">
        <v>414</v>
      </c>
      <c r="D761" t="s">
        <v>414</v>
      </c>
      <c r="E761" t="s">
        <v>414</v>
      </c>
      <c r="F761" t="s">
        <v>414</v>
      </c>
      <c r="G761" t="s">
        <v>414</v>
      </c>
      <c r="H761" t="s">
        <v>414</v>
      </c>
      <c r="I761" t="s">
        <v>414</v>
      </c>
      <c r="J761" t="s">
        <v>414</v>
      </c>
      <c r="K761" t="s">
        <v>414</v>
      </c>
      <c r="L761" t="s">
        <v>414</v>
      </c>
      <c r="M761" t="s">
        <v>414</v>
      </c>
      <c r="N761" t="s">
        <v>414</v>
      </c>
      <c r="O761" t="s">
        <v>414</v>
      </c>
      <c r="P761" t="s">
        <v>414</v>
      </c>
      <c r="Q761" t="s">
        <v>414</v>
      </c>
      <c r="R761" t="s">
        <v>414</v>
      </c>
      <c r="S761" t="s">
        <v>414</v>
      </c>
      <c r="T761" t="s">
        <v>414</v>
      </c>
      <c r="U761" t="s">
        <v>414</v>
      </c>
      <c r="V761" t="s">
        <v>414</v>
      </c>
      <c r="W761" t="s">
        <v>414</v>
      </c>
      <c r="X761" t="s">
        <v>414</v>
      </c>
      <c r="Y761" t="s">
        <v>414</v>
      </c>
      <c r="Z761" t="s">
        <v>414</v>
      </c>
      <c r="AA761" t="s">
        <v>414</v>
      </c>
      <c r="AB761" t="s">
        <v>414</v>
      </c>
      <c r="AC761" t="s">
        <v>429</v>
      </c>
      <c r="AD761" t="s">
        <v>428</v>
      </c>
      <c r="AE761">
        <v>50</v>
      </c>
      <c r="AF761">
        <v>10</v>
      </c>
      <c r="AH761" t="s">
        <v>374</v>
      </c>
      <c r="AJ761" t="s">
        <v>255</v>
      </c>
      <c r="AK761" t="s">
        <v>221</v>
      </c>
      <c r="AM761">
        <v>1234</v>
      </c>
      <c r="AN761">
        <v>1833</v>
      </c>
    </row>
    <row r="762" spans="1:40" x14ac:dyDescent="0.25">
      <c r="A762" t="s">
        <v>414</v>
      </c>
      <c r="B762" t="s">
        <v>414</v>
      </c>
      <c r="C762" t="s">
        <v>414</v>
      </c>
      <c r="D762" t="s">
        <v>414</v>
      </c>
      <c r="E762" t="s">
        <v>414</v>
      </c>
      <c r="F762" t="s">
        <v>414</v>
      </c>
      <c r="G762" t="s">
        <v>414</v>
      </c>
      <c r="H762" t="s">
        <v>414</v>
      </c>
      <c r="I762" t="s">
        <v>414</v>
      </c>
      <c r="J762" t="s">
        <v>414</v>
      </c>
      <c r="K762" t="s">
        <v>414</v>
      </c>
      <c r="L762" t="s">
        <v>414</v>
      </c>
      <c r="M762" t="s">
        <v>414</v>
      </c>
      <c r="N762" t="s">
        <v>414</v>
      </c>
      <c r="O762" t="s">
        <v>414</v>
      </c>
      <c r="P762" t="s">
        <v>414</v>
      </c>
      <c r="Q762" t="s">
        <v>414</v>
      </c>
      <c r="R762" t="s">
        <v>414</v>
      </c>
      <c r="S762" t="s">
        <v>414</v>
      </c>
      <c r="T762" t="s">
        <v>414</v>
      </c>
      <c r="U762" t="s">
        <v>414</v>
      </c>
      <c r="V762" t="s">
        <v>414</v>
      </c>
      <c r="W762" t="s">
        <v>414</v>
      </c>
      <c r="X762" t="s">
        <v>414</v>
      </c>
      <c r="Y762" t="s">
        <v>414</v>
      </c>
      <c r="Z762" t="s">
        <v>414</v>
      </c>
      <c r="AA762" t="s">
        <v>414</v>
      </c>
      <c r="AB762" t="s">
        <v>414</v>
      </c>
      <c r="AC762" t="s">
        <v>429</v>
      </c>
      <c r="AD762" t="s">
        <v>428</v>
      </c>
      <c r="AE762">
        <v>50</v>
      </c>
      <c r="AF762">
        <v>11</v>
      </c>
      <c r="AH762" t="s">
        <v>380</v>
      </c>
      <c r="AJ762" t="s">
        <v>252</v>
      </c>
      <c r="AK762" t="s">
        <v>221</v>
      </c>
      <c r="AM762">
        <v>1400</v>
      </c>
      <c r="AN762">
        <v>887</v>
      </c>
    </row>
    <row r="763" spans="1:40" x14ac:dyDescent="0.25">
      <c r="A763" t="s">
        <v>414</v>
      </c>
      <c r="B763" t="s">
        <v>414</v>
      </c>
      <c r="C763" t="s">
        <v>414</v>
      </c>
      <c r="D763" t="s">
        <v>414</v>
      </c>
      <c r="E763" t="s">
        <v>414</v>
      </c>
      <c r="F763" t="s">
        <v>414</v>
      </c>
      <c r="G763" t="s">
        <v>414</v>
      </c>
      <c r="H763" t="s">
        <v>414</v>
      </c>
      <c r="I763" t="s">
        <v>414</v>
      </c>
      <c r="J763" t="s">
        <v>414</v>
      </c>
      <c r="K763" t="s">
        <v>414</v>
      </c>
      <c r="L763" t="s">
        <v>414</v>
      </c>
      <c r="M763" t="s">
        <v>414</v>
      </c>
      <c r="N763" t="s">
        <v>414</v>
      </c>
      <c r="O763" t="s">
        <v>414</v>
      </c>
      <c r="P763" t="s">
        <v>414</v>
      </c>
      <c r="Q763" t="s">
        <v>414</v>
      </c>
      <c r="R763" t="s">
        <v>414</v>
      </c>
      <c r="S763" t="s">
        <v>414</v>
      </c>
      <c r="T763" t="s">
        <v>414</v>
      </c>
      <c r="U763" t="s">
        <v>414</v>
      </c>
      <c r="V763" t="s">
        <v>414</v>
      </c>
      <c r="W763" t="s">
        <v>414</v>
      </c>
      <c r="X763" t="s">
        <v>414</v>
      </c>
      <c r="Y763" t="s">
        <v>414</v>
      </c>
      <c r="Z763" t="s">
        <v>414</v>
      </c>
      <c r="AA763" t="s">
        <v>414</v>
      </c>
      <c r="AB763" t="s">
        <v>414</v>
      </c>
      <c r="AC763" t="s">
        <v>429</v>
      </c>
      <c r="AD763" t="s">
        <v>428</v>
      </c>
      <c r="AE763">
        <v>50</v>
      </c>
      <c r="AF763">
        <v>12</v>
      </c>
      <c r="AH763" t="s">
        <v>380</v>
      </c>
      <c r="AJ763" t="s">
        <v>252</v>
      </c>
      <c r="AK763" t="s">
        <v>221</v>
      </c>
      <c r="AM763">
        <v>1313</v>
      </c>
      <c r="AN763">
        <v>1012</v>
      </c>
    </row>
    <row r="764" spans="1:40" x14ac:dyDescent="0.25">
      <c r="A764" t="s">
        <v>414</v>
      </c>
      <c r="B764" t="s">
        <v>414</v>
      </c>
      <c r="C764" t="s">
        <v>414</v>
      </c>
      <c r="D764" t="s">
        <v>414</v>
      </c>
      <c r="E764" t="s">
        <v>414</v>
      </c>
      <c r="F764" t="s">
        <v>414</v>
      </c>
      <c r="G764" t="s">
        <v>414</v>
      </c>
      <c r="H764" t="s">
        <v>414</v>
      </c>
      <c r="I764" t="s">
        <v>414</v>
      </c>
      <c r="J764" t="s">
        <v>414</v>
      </c>
      <c r="K764" t="s">
        <v>414</v>
      </c>
      <c r="L764" t="s">
        <v>414</v>
      </c>
      <c r="M764" t="s">
        <v>414</v>
      </c>
      <c r="N764" t="s">
        <v>414</v>
      </c>
      <c r="O764" t="s">
        <v>414</v>
      </c>
      <c r="P764" t="s">
        <v>414</v>
      </c>
      <c r="Q764" t="s">
        <v>414</v>
      </c>
      <c r="R764" t="s">
        <v>414</v>
      </c>
      <c r="S764" t="s">
        <v>414</v>
      </c>
      <c r="T764" t="s">
        <v>414</v>
      </c>
      <c r="U764" t="s">
        <v>414</v>
      </c>
      <c r="V764" t="s">
        <v>414</v>
      </c>
      <c r="W764" t="s">
        <v>414</v>
      </c>
      <c r="X764" t="s">
        <v>414</v>
      </c>
      <c r="Y764" t="s">
        <v>414</v>
      </c>
      <c r="Z764" t="s">
        <v>414</v>
      </c>
      <c r="AA764" t="s">
        <v>414</v>
      </c>
      <c r="AB764" t="s">
        <v>414</v>
      </c>
      <c r="AC764" t="s">
        <v>429</v>
      </c>
      <c r="AD764" t="s">
        <v>428</v>
      </c>
      <c r="AE764">
        <v>50</v>
      </c>
      <c r="AF764">
        <v>13</v>
      </c>
      <c r="AH764" t="s">
        <v>370</v>
      </c>
      <c r="AJ764" t="s">
        <v>246</v>
      </c>
      <c r="AK764" t="s">
        <v>220</v>
      </c>
      <c r="AM764">
        <v>1509</v>
      </c>
      <c r="AN764">
        <v>1299</v>
      </c>
    </row>
    <row r="765" spans="1:40" x14ac:dyDescent="0.25">
      <c r="A765" t="s">
        <v>414</v>
      </c>
      <c r="B765" t="s">
        <v>414</v>
      </c>
      <c r="C765" t="s">
        <v>414</v>
      </c>
      <c r="D765" t="s">
        <v>414</v>
      </c>
      <c r="E765" t="s">
        <v>414</v>
      </c>
      <c r="F765" t="s">
        <v>414</v>
      </c>
      <c r="G765" t="s">
        <v>414</v>
      </c>
      <c r="H765" t="s">
        <v>414</v>
      </c>
      <c r="I765" t="s">
        <v>414</v>
      </c>
      <c r="J765" t="s">
        <v>414</v>
      </c>
      <c r="K765" t="s">
        <v>414</v>
      </c>
      <c r="L765" t="s">
        <v>414</v>
      </c>
      <c r="M765" t="s">
        <v>414</v>
      </c>
      <c r="N765" t="s">
        <v>414</v>
      </c>
      <c r="O765" t="s">
        <v>414</v>
      </c>
      <c r="P765" t="s">
        <v>414</v>
      </c>
      <c r="Q765" t="s">
        <v>414</v>
      </c>
      <c r="R765" t="s">
        <v>414</v>
      </c>
      <c r="S765" t="s">
        <v>414</v>
      </c>
      <c r="T765" t="s">
        <v>414</v>
      </c>
      <c r="U765" t="s">
        <v>414</v>
      </c>
      <c r="V765" t="s">
        <v>414</v>
      </c>
      <c r="W765" t="s">
        <v>414</v>
      </c>
      <c r="X765" t="s">
        <v>414</v>
      </c>
      <c r="Y765" t="s">
        <v>414</v>
      </c>
      <c r="Z765" t="s">
        <v>414</v>
      </c>
      <c r="AA765" t="s">
        <v>414</v>
      </c>
      <c r="AB765" t="s">
        <v>414</v>
      </c>
      <c r="AC765" t="s">
        <v>429</v>
      </c>
      <c r="AD765" t="s">
        <v>428</v>
      </c>
      <c r="AE765">
        <v>50</v>
      </c>
      <c r="AF765">
        <v>14</v>
      </c>
      <c r="AH765" t="s">
        <v>370</v>
      </c>
      <c r="AJ765" t="s">
        <v>246</v>
      </c>
      <c r="AK765" t="s">
        <v>220</v>
      </c>
      <c r="AM765">
        <v>1336</v>
      </c>
      <c r="AN765">
        <v>1687</v>
      </c>
    </row>
    <row r="766" spans="1:40" x14ac:dyDescent="0.25">
      <c r="A766" t="s">
        <v>414</v>
      </c>
      <c r="B766" t="s">
        <v>414</v>
      </c>
      <c r="C766" t="s">
        <v>414</v>
      </c>
      <c r="D766" t="s">
        <v>414</v>
      </c>
      <c r="E766" t="s">
        <v>414</v>
      </c>
      <c r="F766" t="s">
        <v>414</v>
      </c>
      <c r="G766" t="s">
        <v>414</v>
      </c>
      <c r="H766" t="s">
        <v>414</v>
      </c>
      <c r="I766" t="s">
        <v>414</v>
      </c>
      <c r="J766" t="s">
        <v>414</v>
      </c>
      <c r="K766" t="s">
        <v>414</v>
      </c>
      <c r="L766" t="s">
        <v>414</v>
      </c>
      <c r="M766" t="s">
        <v>414</v>
      </c>
      <c r="N766" t="s">
        <v>414</v>
      </c>
      <c r="O766" t="s">
        <v>414</v>
      </c>
      <c r="P766" t="s">
        <v>414</v>
      </c>
      <c r="Q766" t="s">
        <v>414</v>
      </c>
      <c r="R766" t="s">
        <v>414</v>
      </c>
      <c r="S766" t="s">
        <v>414</v>
      </c>
      <c r="T766" t="s">
        <v>414</v>
      </c>
      <c r="U766" t="s">
        <v>414</v>
      </c>
      <c r="V766" t="s">
        <v>414</v>
      </c>
      <c r="W766" t="s">
        <v>414</v>
      </c>
      <c r="X766" t="s">
        <v>414</v>
      </c>
      <c r="Y766" t="s">
        <v>414</v>
      </c>
      <c r="Z766" t="s">
        <v>414</v>
      </c>
      <c r="AA766" t="s">
        <v>414</v>
      </c>
      <c r="AB766" t="s">
        <v>414</v>
      </c>
      <c r="AC766" t="s">
        <v>429</v>
      </c>
      <c r="AD766" t="s">
        <v>428</v>
      </c>
      <c r="AE766">
        <v>50</v>
      </c>
      <c r="AF766">
        <v>15</v>
      </c>
      <c r="AH766" t="s">
        <v>370</v>
      </c>
      <c r="AJ766" t="s">
        <v>246</v>
      </c>
      <c r="AK766" t="s">
        <v>220</v>
      </c>
      <c r="AM766">
        <v>1465</v>
      </c>
      <c r="AN766">
        <v>1995</v>
      </c>
    </row>
    <row r="767" spans="1:40" x14ac:dyDescent="0.25">
      <c r="A767" t="s">
        <v>414</v>
      </c>
      <c r="B767" t="s">
        <v>414</v>
      </c>
      <c r="C767" t="s">
        <v>414</v>
      </c>
      <c r="D767" t="s">
        <v>414</v>
      </c>
      <c r="E767" t="s">
        <v>414</v>
      </c>
      <c r="F767" t="s">
        <v>414</v>
      </c>
      <c r="G767" t="s">
        <v>414</v>
      </c>
      <c r="H767" t="s">
        <v>414</v>
      </c>
      <c r="I767" t="s">
        <v>414</v>
      </c>
      <c r="J767" t="s">
        <v>414</v>
      </c>
      <c r="K767" t="s">
        <v>414</v>
      </c>
      <c r="L767" t="s">
        <v>414</v>
      </c>
      <c r="M767" t="s">
        <v>414</v>
      </c>
      <c r="N767" t="s">
        <v>414</v>
      </c>
      <c r="O767" t="s">
        <v>414</v>
      </c>
      <c r="P767" t="s">
        <v>414</v>
      </c>
      <c r="Q767" t="s">
        <v>414</v>
      </c>
      <c r="R767" t="s">
        <v>414</v>
      </c>
      <c r="S767" t="s">
        <v>414</v>
      </c>
      <c r="T767" t="s">
        <v>414</v>
      </c>
      <c r="U767" t="s">
        <v>414</v>
      </c>
      <c r="V767" t="s">
        <v>414</v>
      </c>
      <c r="W767" t="s">
        <v>414</v>
      </c>
      <c r="X767" t="s">
        <v>414</v>
      </c>
      <c r="Y767" t="s">
        <v>414</v>
      </c>
      <c r="Z767" t="s">
        <v>414</v>
      </c>
      <c r="AA767" t="s">
        <v>414</v>
      </c>
      <c r="AB767" t="s">
        <v>414</v>
      </c>
      <c r="AC767" t="s">
        <v>429</v>
      </c>
      <c r="AD767" t="s">
        <v>428</v>
      </c>
      <c r="AE767">
        <v>50</v>
      </c>
      <c r="AF767">
        <v>16</v>
      </c>
      <c r="AH767" t="s">
        <v>380</v>
      </c>
      <c r="AJ767" t="s">
        <v>252</v>
      </c>
      <c r="AK767" t="s">
        <v>221</v>
      </c>
      <c r="AM767">
        <v>1638</v>
      </c>
      <c r="AN767">
        <v>739</v>
      </c>
    </row>
    <row r="768" spans="1:40" x14ac:dyDescent="0.25">
      <c r="A768" t="s">
        <v>414</v>
      </c>
      <c r="B768" t="s">
        <v>414</v>
      </c>
      <c r="C768" t="s">
        <v>414</v>
      </c>
      <c r="D768" t="s">
        <v>414</v>
      </c>
      <c r="E768" t="s">
        <v>414</v>
      </c>
      <c r="F768" t="s">
        <v>414</v>
      </c>
      <c r="G768" t="s">
        <v>414</v>
      </c>
      <c r="H768" t="s">
        <v>414</v>
      </c>
      <c r="I768" t="s">
        <v>414</v>
      </c>
      <c r="J768" t="s">
        <v>414</v>
      </c>
      <c r="K768" t="s">
        <v>414</v>
      </c>
      <c r="L768" t="s">
        <v>414</v>
      </c>
      <c r="M768" t="s">
        <v>414</v>
      </c>
      <c r="N768" t="s">
        <v>414</v>
      </c>
      <c r="O768" t="s">
        <v>414</v>
      </c>
      <c r="P768" t="s">
        <v>414</v>
      </c>
      <c r="Q768" t="s">
        <v>414</v>
      </c>
      <c r="R768" t="s">
        <v>414</v>
      </c>
      <c r="S768" t="s">
        <v>414</v>
      </c>
      <c r="T768" t="s">
        <v>414</v>
      </c>
      <c r="U768" t="s">
        <v>414</v>
      </c>
      <c r="V768" t="s">
        <v>414</v>
      </c>
      <c r="W768" t="s">
        <v>414</v>
      </c>
      <c r="X768" t="s">
        <v>414</v>
      </c>
      <c r="Y768" t="s">
        <v>414</v>
      </c>
      <c r="Z768" t="s">
        <v>414</v>
      </c>
      <c r="AA768" t="s">
        <v>414</v>
      </c>
      <c r="AB768" t="s">
        <v>414</v>
      </c>
      <c r="AC768" t="s">
        <v>429</v>
      </c>
      <c r="AD768" t="s">
        <v>428</v>
      </c>
      <c r="AE768">
        <v>50</v>
      </c>
      <c r="AF768">
        <v>17</v>
      </c>
      <c r="AH768" t="s">
        <v>386</v>
      </c>
      <c r="AJ768" t="s">
        <v>273</v>
      </c>
      <c r="AK768" t="s">
        <v>224</v>
      </c>
      <c r="AM768">
        <v>1574</v>
      </c>
      <c r="AN768">
        <v>1093</v>
      </c>
    </row>
    <row r="769" spans="1:40" x14ac:dyDescent="0.25">
      <c r="A769" t="s">
        <v>414</v>
      </c>
      <c r="B769" t="s">
        <v>414</v>
      </c>
      <c r="C769" t="s">
        <v>414</v>
      </c>
      <c r="D769" t="s">
        <v>414</v>
      </c>
      <c r="E769" t="s">
        <v>414</v>
      </c>
      <c r="F769" t="s">
        <v>414</v>
      </c>
      <c r="G769" t="s">
        <v>414</v>
      </c>
      <c r="H769" t="s">
        <v>414</v>
      </c>
      <c r="I769" t="s">
        <v>414</v>
      </c>
      <c r="J769" t="s">
        <v>414</v>
      </c>
      <c r="K769" t="s">
        <v>414</v>
      </c>
      <c r="L769" t="s">
        <v>414</v>
      </c>
      <c r="M769" t="s">
        <v>414</v>
      </c>
      <c r="N769" t="s">
        <v>414</v>
      </c>
      <c r="O769" t="s">
        <v>414</v>
      </c>
      <c r="P769" t="s">
        <v>414</v>
      </c>
      <c r="Q769" t="s">
        <v>414</v>
      </c>
      <c r="R769" t="s">
        <v>414</v>
      </c>
      <c r="S769" t="s">
        <v>414</v>
      </c>
      <c r="T769" t="s">
        <v>414</v>
      </c>
      <c r="U769" t="s">
        <v>414</v>
      </c>
      <c r="V769" t="s">
        <v>414</v>
      </c>
      <c r="W769" t="s">
        <v>414</v>
      </c>
      <c r="X769" t="s">
        <v>414</v>
      </c>
      <c r="Y769" t="s">
        <v>414</v>
      </c>
      <c r="Z769" t="s">
        <v>414</v>
      </c>
      <c r="AA769" t="s">
        <v>414</v>
      </c>
      <c r="AB769" t="s">
        <v>414</v>
      </c>
      <c r="AC769" t="s">
        <v>429</v>
      </c>
      <c r="AD769" t="s">
        <v>428</v>
      </c>
      <c r="AE769">
        <v>50</v>
      </c>
      <c r="AF769">
        <v>18</v>
      </c>
      <c r="AH769" t="s">
        <v>380</v>
      </c>
      <c r="AJ769" t="s">
        <v>252</v>
      </c>
      <c r="AK769" t="s">
        <v>221</v>
      </c>
      <c r="AM769">
        <v>1751</v>
      </c>
      <c r="AN769">
        <v>1438</v>
      </c>
    </row>
    <row r="770" spans="1:40" x14ac:dyDescent="0.25">
      <c r="A770" t="s">
        <v>414</v>
      </c>
      <c r="B770" t="s">
        <v>414</v>
      </c>
      <c r="C770" t="s">
        <v>414</v>
      </c>
      <c r="D770" t="s">
        <v>414</v>
      </c>
      <c r="E770" t="s">
        <v>414</v>
      </c>
      <c r="F770" t="s">
        <v>414</v>
      </c>
      <c r="G770" t="s">
        <v>414</v>
      </c>
      <c r="H770" t="s">
        <v>414</v>
      </c>
      <c r="I770" t="s">
        <v>414</v>
      </c>
      <c r="J770" t="s">
        <v>414</v>
      </c>
      <c r="K770" t="s">
        <v>414</v>
      </c>
      <c r="L770" t="s">
        <v>414</v>
      </c>
      <c r="M770" t="s">
        <v>414</v>
      </c>
      <c r="N770" t="s">
        <v>414</v>
      </c>
      <c r="O770" t="s">
        <v>414</v>
      </c>
      <c r="P770" t="s">
        <v>414</v>
      </c>
      <c r="Q770" t="s">
        <v>414</v>
      </c>
      <c r="R770" t="s">
        <v>414</v>
      </c>
      <c r="S770" t="s">
        <v>414</v>
      </c>
      <c r="T770" t="s">
        <v>414</v>
      </c>
      <c r="U770" t="s">
        <v>414</v>
      </c>
      <c r="V770" t="s">
        <v>414</v>
      </c>
      <c r="W770" t="s">
        <v>414</v>
      </c>
      <c r="X770" t="s">
        <v>414</v>
      </c>
      <c r="Y770" t="s">
        <v>414</v>
      </c>
      <c r="Z770" t="s">
        <v>414</v>
      </c>
      <c r="AA770" t="s">
        <v>414</v>
      </c>
      <c r="AB770" t="s">
        <v>414</v>
      </c>
      <c r="AC770" t="s">
        <v>429</v>
      </c>
      <c r="AD770" t="s">
        <v>428</v>
      </c>
      <c r="AE770">
        <v>50</v>
      </c>
      <c r="AF770">
        <v>19</v>
      </c>
      <c r="AH770" t="s">
        <v>380</v>
      </c>
      <c r="AJ770" t="s">
        <v>252</v>
      </c>
      <c r="AK770" t="s">
        <v>221</v>
      </c>
      <c r="AM770">
        <v>1758</v>
      </c>
      <c r="AN770">
        <v>1745</v>
      </c>
    </row>
    <row r="771" spans="1:40" x14ac:dyDescent="0.25">
      <c r="A771" t="s">
        <v>414</v>
      </c>
      <c r="B771" t="s">
        <v>414</v>
      </c>
      <c r="C771" t="s">
        <v>414</v>
      </c>
      <c r="D771" t="s">
        <v>414</v>
      </c>
      <c r="E771" t="s">
        <v>414</v>
      </c>
      <c r="F771" t="s">
        <v>414</v>
      </c>
      <c r="G771" t="s">
        <v>414</v>
      </c>
      <c r="H771" t="s">
        <v>414</v>
      </c>
      <c r="I771" t="s">
        <v>414</v>
      </c>
      <c r="J771" t="s">
        <v>414</v>
      </c>
      <c r="K771" t="s">
        <v>414</v>
      </c>
      <c r="L771" t="s">
        <v>414</v>
      </c>
      <c r="M771" t="s">
        <v>414</v>
      </c>
      <c r="N771" t="s">
        <v>414</v>
      </c>
      <c r="O771" t="s">
        <v>414</v>
      </c>
      <c r="P771" t="s">
        <v>414</v>
      </c>
      <c r="Q771" t="s">
        <v>414</v>
      </c>
      <c r="R771" t="s">
        <v>414</v>
      </c>
      <c r="S771" t="s">
        <v>414</v>
      </c>
      <c r="T771" t="s">
        <v>414</v>
      </c>
      <c r="U771" t="s">
        <v>414</v>
      </c>
      <c r="V771" t="s">
        <v>414</v>
      </c>
      <c r="W771" t="s">
        <v>414</v>
      </c>
      <c r="X771" t="s">
        <v>414</v>
      </c>
      <c r="Y771" t="s">
        <v>414</v>
      </c>
      <c r="Z771" t="s">
        <v>414</v>
      </c>
      <c r="AA771" t="s">
        <v>414</v>
      </c>
      <c r="AB771" t="s">
        <v>414</v>
      </c>
      <c r="AC771" t="s">
        <v>429</v>
      </c>
      <c r="AD771" t="s">
        <v>428</v>
      </c>
      <c r="AE771">
        <v>50</v>
      </c>
      <c r="AF771">
        <v>20</v>
      </c>
      <c r="AH771" t="s">
        <v>380</v>
      </c>
      <c r="AJ771" t="s">
        <v>252</v>
      </c>
      <c r="AK771" t="s">
        <v>221</v>
      </c>
      <c r="AM771">
        <v>1698</v>
      </c>
      <c r="AN771">
        <v>1787</v>
      </c>
    </row>
    <row r="772" spans="1:40" x14ac:dyDescent="0.25">
      <c r="A772" t="s">
        <v>414</v>
      </c>
      <c r="B772" t="s">
        <v>414</v>
      </c>
      <c r="C772" t="s">
        <v>414</v>
      </c>
      <c r="D772" t="s">
        <v>414</v>
      </c>
      <c r="E772" t="s">
        <v>414</v>
      </c>
      <c r="F772" t="s">
        <v>414</v>
      </c>
      <c r="G772" t="s">
        <v>414</v>
      </c>
      <c r="H772" t="s">
        <v>414</v>
      </c>
      <c r="I772" t="s">
        <v>414</v>
      </c>
      <c r="J772" t="s">
        <v>414</v>
      </c>
      <c r="K772" t="s">
        <v>414</v>
      </c>
      <c r="L772" t="s">
        <v>414</v>
      </c>
      <c r="M772" t="s">
        <v>414</v>
      </c>
      <c r="N772" t="s">
        <v>414</v>
      </c>
      <c r="O772" t="s">
        <v>414</v>
      </c>
      <c r="P772" t="s">
        <v>414</v>
      </c>
      <c r="Q772" t="s">
        <v>414</v>
      </c>
      <c r="R772" t="s">
        <v>414</v>
      </c>
      <c r="S772" t="s">
        <v>414</v>
      </c>
      <c r="T772" t="s">
        <v>414</v>
      </c>
      <c r="U772" t="s">
        <v>414</v>
      </c>
      <c r="V772" t="s">
        <v>414</v>
      </c>
      <c r="W772" t="s">
        <v>414</v>
      </c>
      <c r="X772" t="s">
        <v>414</v>
      </c>
      <c r="Y772" t="s">
        <v>414</v>
      </c>
      <c r="Z772" t="s">
        <v>414</v>
      </c>
      <c r="AA772" t="s">
        <v>414</v>
      </c>
      <c r="AB772" t="s">
        <v>414</v>
      </c>
      <c r="AC772" t="s">
        <v>429</v>
      </c>
      <c r="AD772" t="s">
        <v>428</v>
      </c>
      <c r="AE772">
        <v>50</v>
      </c>
      <c r="AF772">
        <v>21</v>
      </c>
      <c r="AH772" t="s">
        <v>380</v>
      </c>
      <c r="AJ772" t="s">
        <v>252</v>
      </c>
      <c r="AK772" t="s">
        <v>221</v>
      </c>
      <c r="AM772">
        <v>1867</v>
      </c>
      <c r="AN772">
        <v>734</v>
      </c>
    </row>
    <row r="773" spans="1:40" x14ac:dyDescent="0.25">
      <c r="A773" t="s">
        <v>414</v>
      </c>
      <c r="B773" t="s">
        <v>414</v>
      </c>
      <c r="C773" t="s">
        <v>414</v>
      </c>
      <c r="D773" t="s">
        <v>414</v>
      </c>
      <c r="E773" t="s">
        <v>414</v>
      </c>
      <c r="F773" t="s">
        <v>414</v>
      </c>
      <c r="G773" t="s">
        <v>414</v>
      </c>
      <c r="H773" t="s">
        <v>414</v>
      </c>
      <c r="I773" t="s">
        <v>414</v>
      </c>
      <c r="J773" t="s">
        <v>414</v>
      </c>
      <c r="K773" t="s">
        <v>414</v>
      </c>
      <c r="L773" t="s">
        <v>414</v>
      </c>
      <c r="M773" t="s">
        <v>414</v>
      </c>
      <c r="N773" t="s">
        <v>414</v>
      </c>
      <c r="O773" t="s">
        <v>414</v>
      </c>
      <c r="P773" t="s">
        <v>414</v>
      </c>
      <c r="Q773" t="s">
        <v>414</v>
      </c>
      <c r="R773" t="s">
        <v>414</v>
      </c>
      <c r="S773" t="s">
        <v>414</v>
      </c>
      <c r="T773" t="s">
        <v>414</v>
      </c>
      <c r="U773" t="s">
        <v>414</v>
      </c>
      <c r="V773" t="s">
        <v>414</v>
      </c>
      <c r="W773" t="s">
        <v>414</v>
      </c>
      <c r="X773" t="s">
        <v>414</v>
      </c>
      <c r="Y773" t="s">
        <v>414</v>
      </c>
      <c r="Z773" t="s">
        <v>414</v>
      </c>
      <c r="AA773" t="s">
        <v>414</v>
      </c>
      <c r="AB773" t="s">
        <v>414</v>
      </c>
      <c r="AC773" t="s">
        <v>429</v>
      </c>
      <c r="AD773" t="s">
        <v>428</v>
      </c>
      <c r="AE773">
        <v>50</v>
      </c>
      <c r="AF773">
        <v>22</v>
      </c>
      <c r="AH773" t="s">
        <v>386</v>
      </c>
      <c r="AJ773" t="s">
        <v>273</v>
      </c>
      <c r="AK773" t="s">
        <v>224</v>
      </c>
      <c r="AM773">
        <v>1803</v>
      </c>
      <c r="AN773">
        <v>949</v>
      </c>
    </row>
    <row r="774" spans="1:40" x14ac:dyDescent="0.25">
      <c r="A774" t="s">
        <v>414</v>
      </c>
      <c r="B774" t="s">
        <v>414</v>
      </c>
      <c r="C774" t="s">
        <v>414</v>
      </c>
      <c r="D774" t="s">
        <v>414</v>
      </c>
      <c r="E774" t="s">
        <v>414</v>
      </c>
      <c r="F774" t="s">
        <v>414</v>
      </c>
      <c r="G774" t="s">
        <v>414</v>
      </c>
      <c r="H774" t="s">
        <v>414</v>
      </c>
      <c r="I774" t="s">
        <v>414</v>
      </c>
      <c r="J774" t="s">
        <v>414</v>
      </c>
      <c r="K774" t="s">
        <v>414</v>
      </c>
      <c r="L774" t="s">
        <v>414</v>
      </c>
      <c r="M774" t="s">
        <v>414</v>
      </c>
      <c r="N774" t="s">
        <v>414</v>
      </c>
      <c r="O774" t="s">
        <v>414</v>
      </c>
      <c r="P774" t="s">
        <v>414</v>
      </c>
      <c r="Q774" t="s">
        <v>414</v>
      </c>
      <c r="R774" t="s">
        <v>414</v>
      </c>
      <c r="S774" t="s">
        <v>414</v>
      </c>
      <c r="T774" t="s">
        <v>414</v>
      </c>
      <c r="U774" t="s">
        <v>414</v>
      </c>
      <c r="V774" t="s">
        <v>414</v>
      </c>
      <c r="W774" t="s">
        <v>414</v>
      </c>
      <c r="X774" t="s">
        <v>414</v>
      </c>
      <c r="Y774" t="s">
        <v>414</v>
      </c>
      <c r="Z774" t="s">
        <v>414</v>
      </c>
      <c r="AA774" t="s">
        <v>414</v>
      </c>
      <c r="AB774" t="s">
        <v>414</v>
      </c>
      <c r="AC774" t="s">
        <v>429</v>
      </c>
      <c r="AD774" t="s">
        <v>428</v>
      </c>
      <c r="AE774">
        <v>50</v>
      </c>
      <c r="AF774">
        <v>23</v>
      </c>
      <c r="AH774" t="s">
        <v>386</v>
      </c>
      <c r="AJ774" t="s">
        <v>273</v>
      </c>
      <c r="AK774" t="s">
        <v>224</v>
      </c>
      <c r="AM774">
        <v>1848</v>
      </c>
      <c r="AN774">
        <v>1243</v>
      </c>
    </row>
    <row r="775" spans="1:40" x14ac:dyDescent="0.25">
      <c r="A775" t="s">
        <v>414</v>
      </c>
      <c r="B775" t="s">
        <v>414</v>
      </c>
      <c r="C775" t="s">
        <v>414</v>
      </c>
      <c r="D775" t="s">
        <v>414</v>
      </c>
      <c r="E775" t="s">
        <v>414</v>
      </c>
      <c r="F775" t="s">
        <v>414</v>
      </c>
      <c r="G775" t="s">
        <v>414</v>
      </c>
      <c r="H775" t="s">
        <v>414</v>
      </c>
      <c r="I775" t="s">
        <v>414</v>
      </c>
      <c r="J775" t="s">
        <v>414</v>
      </c>
      <c r="K775" t="s">
        <v>414</v>
      </c>
      <c r="L775" t="s">
        <v>414</v>
      </c>
      <c r="M775" t="s">
        <v>414</v>
      </c>
      <c r="N775" t="s">
        <v>414</v>
      </c>
      <c r="O775" t="s">
        <v>414</v>
      </c>
      <c r="P775" t="s">
        <v>414</v>
      </c>
      <c r="Q775" t="s">
        <v>414</v>
      </c>
      <c r="R775" t="s">
        <v>414</v>
      </c>
      <c r="S775" t="s">
        <v>414</v>
      </c>
      <c r="T775" t="s">
        <v>414</v>
      </c>
      <c r="U775" t="s">
        <v>414</v>
      </c>
      <c r="V775" t="s">
        <v>414</v>
      </c>
      <c r="W775" t="s">
        <v>414</v>
      </c>
      <c r="X775" t="s">
        <v>414</v>
      </c>
      <c r="Y775" t="s">
        <v>414</v>
      </c>
      <c r="Z775" t="s">
        <v>414</v>
      </c>
      <c r="AA775" t="s">
        <v>414</v>
      </c>
      <c r="AB775" t="s">
        <v>414</v>
      </c>
      <c r="AC775" t="s">
        <v>429</v>
      </c>
      <c r="AD775" t="s">
        <v>428</v>
      </c>
      <c r="AE775">
        <v>50</v>
      </c>
      <c r="AF775">
        <v>24</v>
      </c>
      <c r="AH775" t="s">
        <v>380</v>
      </c>
      <c r="AJ775" t="s">
        <v>252</v>
      </c>
      <c r="AK775" t="s">
        <v>221</v>
      </c>
      <c r="AM775">
        <v>1797</v>
      </c>
      <c r="AN775">
        <v>1608</v>
      </c>
    </row>
    <row r="776" spans="1:40" x14ac:dyDescent="0.25">
      <c r="A776" t="s">
        <v>414</v>
      </c>
      <c r="B776" t="s">
        <v>414</v>
      </c>
      <c r="C776" t="s">
        <v>414</v>
      </c>
      <c r="D776" t="s">
        <v>414</v>
      </c>
      <c r="E776" t="s">
        <v>414</v>
      </c>
      <c r="F776" t="s">
        <v>414</v>
      </c>
      <c r="G776" t="s">
        <v>414</v>
      </c>
      <c r="H776" t="s">
        <v>414</v>
      </c>
      <c r="I776" t="s">
        <v>414</v>
      </c>
      <c r="J776" t="s">
        <v>414</v>
      </c>
      <c r="K776" t="s">
        <v>414</v>
      </c>
      <c r="L776" t="s">
        <v>414</v>
      </c>
      <c r="M776" t="s">
        <v>414</v>
      </c>
      <c r="N776" t="s">
        <v>414</v>
      </c>
      <c r="O776" t="s">
        <v>414</v>
      </c>
      <c r="P776" t="s">
        <v>414</v>
      </c>
      <c r="Q776" t="s">
        <v>414</v>
      </c>
      <c r="R776" t="s">
        <v>414</v>
      </c>
      <c r="S776" t="s">
        <v>414</v>
      </c>
      <c r="T776" t="s">
        <v>414</v>
      </c>
      <c r="U776" t="s">
        <v>414</v>
      </c>
      <c r="V776" t="s">
        <v>414</v>
      </c>
      <c r="W776" t="s">
        <v>414</v>
      </c>
      <c r="X776" t="s">
        <v>414</v>
      </c>
      <c r="Y776" t="s">
        <v>414</v>
      </c>
      <c r="Z776" t="s">
        <v>414</v>
      </c>
      <c r="AA776" t="s">
        <v>414</v>
      </c>
      <c r="AB776" t="s">
        <v>414</v>
      </c>
      <c r="AC776" t="s">
        <v>429</v>
      </c>
      <c r="AD776" t="s">
        <v>428</v>
      </c>
      <c r="AE776">
        <v>50</v>
      </c>
      <c r="AF776">
        <v>25</v>
      </c>
      <c r="AH776" t="s">
        <v>370</v>
      </c>
      <c r="AJ776" t="s">
        <v>246</v>
      </c>
      <c r="AK776" t="s">
        <v>220</v>
      </c>
      <c r="AM776">
        <v>1959</v>
      </c>
      <c r="AN776">
        <v>2037</v>
      </c>
    </row>
    <row r="777" spans="1:40" x14ac:dyDescent="0.25">
      <c r="A777" t="s">
        <v>414</v>
      </c>
      <c r="B777" t="s">
        <v>414</v>
      </c>
      <c r="C777" t="s">
        <v>414</v>
      </c>
      <c r="D777" t="s">
        <v>414</v>
      </c>
      <c r="E777" t="s">
        <v>414</v>
      </c>
      <c r="F777" t="s">
        <v>414</v>
      </c>
      <c r="G777" t="s">
        <v>414</v>
      </c>
      <c r="H777" t="s">
        <v>414</v>
      </c>
      <c r="I777" t="s">
        <v>414</v>
      </c>
      <c r="J777" t="s">
        <v>414</v>
      </c>
      <c r="K777" t="s">
        <v>414</v>
      </c>
      <c r="L777" t="s">
        <v>414</v>
      </c>
      <c r="M777" t="s">
        <v>414</v>
      </c>
      <c r="N777" t="s">
        <v>414</v>
      </c>
      <c r="O777" t="s">
        <v>414</v>
      </c>
      <c r="P777" t="s">
        <v>414</v>
      </c>
      <c r="Q777" t="s">
        <v>414</v>
      </c>
      <c r="R777" t="s">
        <v>414</v>
      </c>
      <c r="S777" t="s">
        <v>414</v>
      </c>
      <c r="T777" t="s">
        <v>414</v>
      </c>
      <c r="U777" t="s">
        <v>414</v>
      </c>
      <c r="V777" t="s">
        <v>414</v>
      </c>
      <c r="W777" t="s">
        <v>414</v>
      </c>
      <c r="X777" t="s">
        <v>414</v>
      </c>
      <c r="Y777" t="s">
        <v>414</v>
      </c>
      <c r="Z777" t="s">
        <v>414</v>
      </c>
      <c r="AA777" t="s">
        <v>414</v>
      </c>
      <c r="AB777" t="s">
        <v>414</v>
      </c>
      <c r="AC777" t="s">
        <v>429</v>
      </c>
      <c r="AD777" t="s">
        <v>428</v>
      </c>
      <c r="AE777">
        <v>50</v>
      </c>
      <c r="AF777">
        <v>26</v>
      </c>
      <c r="AH777" t="s">
        <v>387</v>
      </c>
      <c r="AJ777" t="s">
        <v>178</v>
      </c>
      <c r="AK777" t="s">
        <v>225</v>
      </c>
      <c r="AM777">
        <v>2069</v>
      </c>
      <c r="AN777">
        <v>766</v>
      </c>
    </row>
    <row r="778" spans="1:40" x14ac:dyDescent="0.25">
      <c r="A778" t="s">
        <v>414</v>
      </c>
      <c r="B778" t="s">
        <v>414</v>
      </c>
      <c r="C778" t="s">
        <v>414</v>
      </c>
      <c r="D778" t="s">
        <v>414</v>
      </c>
      <c r="E778" t="s">
        <v>414</v>
      </c>
      <c r="F778" t="s">
        <v>414</v>
      </c>
      <c r="G778" t="s">
        <v>414</v>
      </c>
      <c r="H778" t="s">
        <v>414</v>
      </c>
      <c r="I778" t="s">
        <v>414</v>
      </c>
      <c r="J778" t="s">
        <v>414</v>
      </c>
      <c r="K778" t="s">
        <v>414</v>
      </c>
      <c r="L778" t="s">
        <v>414</v>
      </c>
      <c r="M778" t="s">
        <v>414</v>
      </c>
      <c r="N778" t="s">
        <v>414</v>
      </c>
      <c r="O778" t="s">
        <v>414</v>
      </c>
      <c r="P778" t="s">
        <v>414</v>
      </c>
      <c r="Q778" t="s">
        <v>414</v>
      </c>
      <c r="R778" t="s">
        <v>414</v>
      </c>
      <c r="S778" t="s">
        <v>414</v>
      </c>
      <c r="T778" t="s">
        <v>414</v>
      </c>
      <c r="U778" t="s">
        <v>414</v>
      </c>
      <c r="V778" t="s">
        <v>414</v>
      </c>
      <c r="W778" t="s">
        <v>414</v>
      </c>
      <c r="X778" t="s">
        <v>414</v>
      </c>
      <c r="Y778" t="s">
        <v>414</v>
      </c>
      <c r="Z778" t="s">
        <v>414</v>
      </c>
      <c r="AA778" t="s">
        <v>414</v>
      </c>
      <c r="AB778" t="s">
        <v>414</v>
      </c>
      <c r="AC778" t="s">
        <v>429</v>
      </c>
      <c r="AD778" t="s">
        <v>428</v>
      </c>
      <c r="AE778">
        <v>50</v>
      </c>
      <c r="AF778">
        <v>27</v>
      </c>
      <c r="AH778" t="s">
        <v>386</v>
      </c>
      <c r="AJ778" t="s">
        <v>273</v>
      </c>
      <c r="AK778" t="s">
        <v>224</v>
      </c>
      <c r="AM778">
        <v>2028</v>
      </c>
      <c r="AN778">
        <v>1074</v>
      </c>
    </row>
    <row r="779" spans="1:40" x14ac:dyDescent="0.25">
      <c r="A779" t="s">
        <v>414</v>
      </c>
      <c r="B779" t="s">
        <v>414</v>
      </c>
      <c r="C779" t="s">
        <v>414</v>
      </c>
      <c r="D779" t="s">
        <v>414</v>
      </c>
      <c r="E779" t="s">
        <v>414</v>
      </c>
      <c r="F779" t="s">
        <v>414</v>
      </c>
      <c r="G779" t="s">
        <v>414</v>
      </c>
      <c r="H779" t="s">
        <v>414</v>
      </c>
      <c r="I779" t="s">
        <v>414</v>
      </c>
      <c r="J779" t="s">
        <v>414</v>
      </c>
      <c r="K779" t="s">
        <v>414</v>
      </c>
      <c r="L779" t="s">
        <v>414</v>
      </c>
      <c r="M779" t="s">
        <v>414</v>
      </c>
      <c r="N779" t="s">
        <v>414</v>
      </c>
      <c r="O779" t="s">
        <v>414</v>
      </c>
      <c r="P779" t="s">
        <v>414</v>
      </c>
      <c r="Q779" t="s">
        <v>414</v>
      </c>
      <c r="R779" t="s">
        <v>414</v>
      </c>
      <c r="S779" t="s">
        <v>414</v>
      </c>
      <c r="T779" t="s">
        <v>414</v>
      </c>
      <c r="U779" t="s">
        <v>414</v>
      </c>
      <c r="V779" t="s">
        <v>414</v>
      </c>
      <c r="W779" t="s">
        <v>414</v>
      </c>
      <c r="X779" t="s">
        <v>414</v>
      </c>
      <c r="Y779" t="s">
        <v>414</v>
      </c>
      <c r="Z779" t="s">
        <v>414</v>
      </c>
      <c r="AA779" t="s">
        <v>414</v>
      </c>
      <c r="AB779" t="s">
        <v>414</v>
      </c>
      <c r="AC779" t="s">
        <v>429</v>
      </c>
      <c r="AD779" t="s">
        <v>428</v>
      </c>
      <c r="AE779">
        <v>50</v>
      </c>
      <c r="AF779">
        <v>28</v>
      </c>
      <c r="AH779" t="s">
        <v>380</v>
      </c>
      <c r="AJ779" t="s">
        <v>252</v>
      </c>
      <c r="AK779" t="s">
        <v>221</v>
      </c>
      <c r="AM779">
        <v>2125</v>
      </c>
      <c r="AN779">
        <v>1361</v>
      </c>
    </row>
    <row r="780" spans="1:40" x14ac:dyDescent="0.25">
      <c r="A780" t="s">
        <v>414</v>
      </c>
      <c r="B780" t="s">
        <v>414</v>
      </c>
      <c r="C780" t="s">
        <v>414</v>
      </c>
      <c r="D780" t="s">
        <v>414</v>
      </c>
      <c r="E780" t="s">
        <v>414</v>
      </c>
      <c r="F780" t="s">
        <v>414</v>
      </c>
      <c r="G780" t="s">
        <v>414</v>
      </c>
      <c r="H780" t="s">
        <v>414</v>
      </c>
      <c r="I780" t="s">
        <v>414</v>
      </c>
      <c r="J780" t="s">
        <v>414</v>
      </c>
      <c r="K780" t="s">
        <v>414</v>
      </c>
      <c r="L780" t="s">
        <v>414</v>
      </c>
      <c r="M780" t="s">
        <v>414</v>
      </c>
      <c r="N780" t="s">
        <v>414</v>
      </c>
      <c r="O780" t="s">
        <v>414</v>
      </c>
      <c r="P780" t="s">
        <v>414</v>
      </c>
      <c r="Q780" t="s">
        <v>414</v>
      </c>
      <c r="R780" t="s">
        <v>414</v>
      </c>
      <c r="S780" t="s">
        <v>414</v>
      </c>
      <c r="T780" t="s">
        <v>414</v>
      </c>
      <c r="U780" t="s">
        <v>414</v>
      </c>
      <c r="V780" t="s">
        <v>414</v>
      </c>
      <c r="W780" t="s">
        <v>414</v>
      </c>
      <c r="X780" t="s">
        <v>414</v>
      </c>
      <c r="Y780" t="s">
        <v>414</v>
      </c>
      <c r="Z780" t="s">
        <v>414</v>
      </c>
      <c r="AA780" t="s">
        <v>414</v>
      </c>
      <c r="AB780" t="s">
        <v>414</v>
      </c>
      <c r="AC780" t="s">
        <v>429</v>
      </c>
      <c r="AD780" t="s">
        <v>428</v>
      </c>
      <c r="AE780">
        <v>50</v>
      </c>
      <c r="AF780">
        <v>29</v>
      </c>
      <c r="AH780" t="s">
        <v>370</v>
      </c>
      <c r="AJ780" t="s">
        <v>246</v>
      </c>
      <c r="AK780" t="s">
        <v>220</v>
      </c>
      <c r="AM780">
        <v>2179</v>
      </c>
      <c r="AN780">
        <v>1472</v>
      </c>
    </row>
    <row r="781" spans="1:40" x14ac:dyDescent="0.25">
      <c r="A781" t="s">
        <v>414</v>
      </c>
      <c r="B781" t="s">
        <v>414</v>
      </c>
      <c r="C781" t="s">
        <v>414</v>
      </c>
      <c r="D781" t="s">
        <v>414</v>
      </c>
      <c r="E781" t="s">
        <v>414</v>
      </c>
      <c r="F781" t="s">
        <v>414</v>
      </c>
      <c r="G781" t="s">
        <v>414</v>
      </c>
      <c r="H781" t="s">
        <v>414</v>
      </c>
      <c r="I781" t="s">
        <v>414</v>
      </c>
      <c r="J781" t="s">
        <v>414</v>
      </c>
      <c r="K781" t="s">
        <v>414</v>
      </c>
      <c r="L781" t="s">
        <v>414</v>
      </c>
      <c r="M781" t="s">
        <v>414</v>
      </c>
      <c r="N781" t="s">
        <v>414</v>
      </c>
      <c r="O781" t="s">
        <v>414</v>
      </c>
      <c r="P781" t="s">
        <v>414</v>
      </c>
      <c r="Q781" t="s">
        <v>414</v>
      </c>
      <c r="R781" t="s">
        <v>414</v>
      </c>
      <c r="S781" t="s">
        <v>414</v>
      </c>
      <c r="T781" t="s">
        <v>414</v>
      </c>
      <c r="U781" t="s">
        <v>414</v>
      </c>
      <c r="V781" t="s">
        <v>414</v>
      </c>
      <c r="W781" t="s">
        <v>414</v>
      </c>
      <c r="X781" t="s">
        <v>414</v>
      </c>
      <c r="Y781" t="s">
        <v>414</v>
      </c>
      <c r="Z781" t="s">
        <v>414</v>
      </c>
      <c r="AA781" t="s">
        <v>414</v>
      </c>
      <c r="AB781" t="s">
        <v>414</v>
      </c>
      <c r="AC781" t="s">
        <v>429</v>
      </c>
      <c r="AD781" t="s">
        <v>428</v>
      </c>
      <c r="AE781">
        <v>50</v>
      </c>
      <c r="AF781">
        <v>30</v>
      </c>
      <c r="AH781" t="s">
        <v>370</v>
      </c>
      <c r="AJ781" t="s">
        <v>246</v>
      </c>
      <c r="AK781" t="s">
        <v>220</v>
      </c>
      <c r="AM781">
        <v>2138</v>
      </c>
      <c r="AN781">
        <v>1794</v>
      </c>
    </row>
    <row r="782" spans="1:40" x14ac:dyDescent="0.25">
      <c r="A782" t="s">
        <v>414</v>
      </c>
      <c r="B782" t="s">
        <v>414</v>
      </c>
      <c r="C782" t="s">
        <v>414</v>
      </c>
      <c r="D782" t="s">
        <v>414</v>
      </c>
      <c r="E782" t="s">
        <v>414</v>
      </c>
      <c r="F782" t="s">
        <v>414</v>
      </c>
      <c r="G782" t="s">
        <v>414</v>
      </c>
      <c r="H782" t="s">
        <v>414</v>
      </c>
      <c r="I782" t="s">
        <v>414</v>
      </c>
      <c r="J782" t="s">
        <v>414</v>
      </c>
      <c r="K782" t="s">
        <v>414</v>
      </c>
      <c r="L782" t="s">
        <v>414</v>
      </c>
      <c r="M782" t="s">
        <v>414</v>
      </c>
      <c r="N782" t="s">
        <v>414</v>
      </c>
      <c r="O782" t="s">
        <v>414</v>
      </c>
      <c r="P782" t="s">
        <v>414</v>
      </c>
      <c r="Q782" t="s">
        <v>414</v>
      </c>
      <c r="R782" t="s">
        <v>414</v>
      </c>
      <c r="S782" t="s">
        <v>414</v>
      </c>
      <c r="T782" t="s">
        <v>414</v>
      </c>
      <c r="U782" t="s">
        <v>414</v>
      </c>
      <c r="V782" t="s">
        <v>414</v>
      </c>
      <c r="W782" t="s">
        <v>414</v>
      </c>
      <c r="X782" t="s">
        <v>414</v>
      </c>
      <c r="Y782" t="s">
        <v>414</v>
      </c>
      <c r="Z782" t="s">
        <v>414</v>
      </c>
      <c r="AA782" t="s">
        <v>414</v>
      </c>
      <c r="AB782" t="s">
        <v>414</v>
      </c>
      <c r="AC782" t="s">
        <v>429</v>
      </c>
      <c r="AD782" t="s">
        <v>428</v>
      </c>
      <c r="AE782">
        <v>50</v>
      </c>
      <c r="AF782">
        <v>31</v>
      </c>
      <c r="AH782" t="s">
        <v>380</v>
      </c>
      <c r="AJ782" t="s">
        <v>252</v>
      </c>
      <c r="AK782" t="s">
        <v>221</v>
      </c>
      <c r="AM782">
        <v>2355</v>
      </c>
      <c r="AN782">
        <v>668</v>
      </c>
    </row>
    <row r="783" spans="1:40" x14ac:dyDescent="0.25">
      <c r="A783" t="s">
        <v>414</v>
      </c>
      <c r="B783" t="s">
        <v>414</v>
      </c>
      <c r="C783" t="s">
        <v>414</v>
      </c>
      <c r="D783" t="s">
        <v>414</v>
      </c>
      <c r="E783" t="s">
        <v>414</v>
      </c>
      <c r="F783" t="s">
        <v>414</v>
      </c>
      <c r="G783" t="s">
        <v>414</v>
      </c>
      <c r="H783" t="s">
        <v>414</v>
      </c>
      <c r="I783" t="s">
        <v>414</v>
      </c>
      <c r="J783" t="s">
        <v>414</v>
      </c>
      <c r="K783" t="s">
        <v>414</v>
      </c>
      <c r="L783" t="s">
        <v>414</v>
      </c>
      <c r="M783" t="s">
        <v>414</v>
      </c>
      <c r="N783" t="s">
        <v>414</v>
      </c>
      <c r="O783" t="s">
        <v>414</v>
      </c>
      <c r="P783" t="s">
        <v>414</v>
      </c>
      <c r="Q783" t="s">
        <v>414</v>
      </c>
      <c r="R783" t="s">
        <v>414</v>
      </c>
      <c r="S783" t="s">
        <v>414</v>
      </c>
      <c r="T783" t="s">
        <v>414</v>
      </c>
      <c r="U783" t="s">
        <v>414</v>
      </c>
      <c r="V783" t="s">
        <v>414</v>
      </c>
      <c r="W783" t="s">
        <v>414</v>
      </c>
      <c r="X783" t="s">
        <v>414</v>
      </c>
      <c r="Y783" t="s">
        <v>414</v>
      </c>
      <c r="Z783" t="s">
        <v>414</v>
      </c>
      <c r="AA783" t="s">
        <v>414</v>
      </c>
      <c r="AB783" t="s">
        <v>414</v>
      </c>
      <c r="AC783" t="s">
        <v>429</v>
      </c>
      <c r="AD783" t="s">
        <v>428</v>
      </c>
      <c r="AE783">
        <v>50</v>
      </c>
      <c r="AF783">
        <v>32</v>
      </c>
      <c r="AH783" t="s">
        <v>380</v>
      </c>
      <c r="AJ783" t="s">
        <v>252</v>
      </c>
      <c r="AK783" t="s">
        <v>221</v>
      </c>
      <c r="AM783">
        <v>2395</v>
      </c>
      <c r="AN783">
        <v>1078</v>
      </c>
    </row>
    <row r="784" spans="1:40" x14ac:dyDescent="0.25">
      <c r="A784" t="s">
        <v>414</v>
      </c>
      <c r="B784" t="s">
        <v>414</v>
      </c>
      <c r="C784" t="s">
        <v>414</v>
      </c>
      <c r="D784" t="s">
        <v>414</v>
      </c>
      <c r="E784" t="s">
        <v>414</v>
      </c>
      <c r="F784" t="s">
        <v>414</v>
      </c>
      <c r="G784" t="s">
        <v>414</v>
      </c>
      <c r="H784" t="s">
        <v>414</v>
      </c>
      <c r="I784" t="s">
        <v>414</v>
      </c>
      <c r="J784" t="s">
        <v>414</v>
      </c>
      <c r="K784" t="s">
        <v>414</v>
      </c>
      <c r="L784" t="s">
        <v>414</v>
      </c>
      <c r="M784" t="s">
        <v>414</v>
      </c>
      <c r="N784" t="s">
        <v>414</v>
      </c>
      <c r="O784" t="s">
        <v>414</v>
      </c>
      <c r="P784" t="s">
        <v>414</v>
      </c>
      <c r="Q784" t="s">
        <v>414</v>
      </c>
      <c r="R784" t="s">
        <v>414</v>
      </c>
      <c r="S784" t="s">
        <v>414</v>
      </c>
      <c r="T784" t="s">
        <v>414</v>
      </c>
      <c r="U784" t="s">
        <v>414</v>
      </c>
      <c r="V784" t="s">
        <v>414</v>
      </c>
      <c r="W784" t="s">
        <v>414</v>
      </c>
      <c r="X784" t="s">
        <v>414</v>
      </c>
      <c r="Y784" t="s">
        <v>414</v>
      </c>
      <c r="Z784" t="s">
        <v>414</v>
      </c>
      <c r="AA784" t="s">
        <v>414</v>
      </c>
      <c r="AB784" t="s">
        <v>414</v>
      </c>
      <c r="AC784" t="s">
        <v>429</v>
      </c>
      <c r="AD784" t="s">
        <v>428</v>
      </c>
      <c r="AE784">
        <v>50</v>
      </c>
      <c r="AF784">
        <v>33</v>
      </c>
      <c r="AH784" t="s">
        <v>370</v>
      </c>
      <c r="AJ784" t="s">
        <v>246</v>
      </c>
      <c r="AK784" t="s">
        <v>220</v>
      </c>
      <c r="AM784">
        <v>2252</v>
      </c>
      <c r="AN784">
        <v>1401</v>
      </c>
    </row>
    <row r="785" spans="1:40" x14ac:dyDescent="0.25">
      <c r="A785" t="s">
        <v>414</v>
      </c>
      <c r="B785" t="s">
        <v>414</v>
      </c>
      <c r="C785" t="s">
        <v>414</v>
      </c>
      <c r="D785" t="s">
        <v>414</v>
      </c>
      <c r="E785" t="s">
        <v>414</v>
      </c>
      <c r="F785" t="s">
        <v>414</v>
      </c>
      <c r="G785" t="s">
        <v>414</v>
      </c>
      <c r="H785" t="s">
        <v>414</v>
      </c>
      <c r="I785" t="s">
        <v>414</v>
      </c>
      <c r="J785" t="s">
        <v>414</v>
      </c>
      <c r="K785" t="s">
        <v>414</v>
      </c>
      <c r="L785" t="s">
        <v>414</v>
      </c>
      <c r="M785" t="s">
        <v>414</v>
      </c>
      <c r="N785" t="s">
        <v>414</v>
      </c>
      <c r="O785" t="s">
        <v>414</v>
      </c>
      <c r="P785" t="s">
        <v>414</v>
      </c>
      <c r="Q785" t="s">
        <v>414</v>
      </c>
      <c r="R785" t="s">
        <v>414</v>
      </c>
      <c r="S785" t="s">
        <v>414</v>
      </c>
      <c r="T785" t="s">
        <v>414</v>
      </c>
      <c r="U785" t="s">
        <v>414</v>
      </c>
      <c r="V785" t="s">
        <v>414</v>
      </c>
      <c r="W785" t="s">
        <v>414</v>
      </c>
      <c r="X785" t="s">
        <v>414</v>
      </c>
      <c r="Y785" t="s">
        <v>414</v>
      </c>
      <c r="Z785" t="s">
        <v>414</v>
      </c>
      <c r="AA785" t="s">
        <v>414</v>
      </c>
      <c r="AB785" t="s">
        <v>414</v>
      </c>
      <c r="AC785" t="s">
        <v>429</v>
      </c>
      <c r="AD785" t="s">
        <v>428</v>
      </c>
      <c r="AE785">
        <v>50</v>
      </c>
      <c r="AF785">
        <v>34</v>
      </c>
      <c r="AH785" t="s">
        <v>380</v>
      </c>
      <c r="AJ785" t="s">
        <v>252</v>
      </c>
      <c r="AK785" t="s">
        <v>221</v>
      </c>
      <c r="AM785">
        <v>2257</v>
      </c>
      <c r="AN785">
        <v>1670</v>
      </c>
    </row>
    <row r="786" spans="1:40" x14ac:dyDescent="0.25">
      <c r="A786" t="s">
        <v>414</v>
      </c>
      <c r="B786" t="s">
        <v>414</v>
      </c>
      <c r="C786" t="s">
        <v>414</v>
      </c>
      <c r="D786" t="s">
        <v>414</v>
      </c>
      <c r="E786" t="s">
        <v>414</v>
      </c>
      <c r="F786" t="s">
        <v>414</v>
      </c>
      <c r="G786" t="s">
        <v>414</v>
      </c>
      <c r="H786" t="s">
        <v>414</v>
      </c>
      <c r="I786" t="s">
        <v>414</v>
      </c>
      <c r="J786" t="s">
        <v>414</v>
      </c>
      <c r="K786" t="s">
        <v>414</v>
      </c>
      <c r="L786" t="s">
        <v>414</v>
      </c>
      <c r="M786" t="s">
        <v>414</v>
      </c>
      <c r="N786" t="s">
        <v>414</v>
      </c>
      <c r="O786" t="s">
        <v>414</v>
      </c>
      <c r="P786" t="s">
        <v>414</v>
      </c>
      <c r="Q786" t="s">
        <v>414</v>
      </c>
      <c r="R786" t="s">
        <v>414</v>
      </c>
      <c r="S786" t="s">
        <v>414</v>
      </c>
      <c r="T786" t="s">
        <v>414</v>
      </c>
      <c r="U786" t="s">
        <v>414</v>
      </c>
      <c r="V786" t="s">
        <v>414</v>
      </c>
      <c r="W786" t="s">
        <v>414</v>
      </c>
      <c r="X786" t="s">
        <v>414</v>
      </c>
      <c r="Y786" t="s">
        <v>414</v>
      </c>
      <c r="Z786" t="s">
        <v>414</v>
      </c>
      <c r="AA786" t="s">
        <v>414</v>
      </c>
      <c r="AB786" t="s">
        <v>414</v>
      </c>
      <c r="AC786" t="s">
        <v>429</v>
      </c>
      <c r="AD786" t="s">
        <v>428</v>
      </c>
      <c r="AE786">
        <v>50</v>
      </c>
      <c r="AF786">
        <v>35</v>
      </c>
      <c r="AH786" t="s">
        <v>380</v>
      </c>
      <c r="AJ786" t="s">
        <v>252</v>
      </c>
      <c r="AK786" t="s">
        <v>221</v>
      </c>
      <c r="AM786">
        <v>2315</v>
      </c>
      <c r="AN786">
        <v>1865</v>
      </c>
    </row>
    <row r="787" spans="1:40" x14ac:dyDescent="0.25">
      <c r="A787" t="s">
        <v>414</v>
      </c>
      <c r="B787" t="s">
        <v>414</v>
      </c>
      <c r="C787" t="s">
        <v>414</v>
      </c>
      <c r="D787" t="s">
        <v>414</v>
      </c>
      <c r="E787" t="s">
        <v>414</v>
      </c>
      <c r="F787" t="s">
        <v>414</v>
      </c>
      <c r="G787" t="s">
        <v>414</v>
      </c>
      <c r="H787" t="s">
        <v>414</v>
      </c>
      <c r="I787" t="s">
        <v>414</v>
      </c>
      <c r="J787" t="s">
        <v>414</v>
      </c>
      <c r="K787" t="s">
        <v>414</v>
      </c>
      <c r="L787" t="s">
        <v>414</v>
      </c>
      <c r="M787" t="s">
        <v>414</v>
      </c>
      <c r="N787" t="s">
        <v>414</v>
      </c>
      <c r="O787" t="s">
        <v>414</v>
      </c>
      <c r="P787" t="s">
        <v>414</v>
      </c>
      <c r="Q787" t="s">
        <v>414</v>
      </c>
      <c r="R787" t="s">
        <v>414</v>
      </c>
      <c r="S787" t="s">
        <v>414</v>
      </c>
      <c r="T787" t="s">
        <v>414</v>
      </c>
      <c r="U787" t="s">
        <v>414</v>
      </c>
      <c r="V787" t="s">
        <v>414</v>
      </c>
      <c r="W787" t="s">
        <v>414</v>
      </c>
      <c r="X787" t="s">
        <v>414</v>
      </c>
      <c r="Y787" t="s">
        <v>414</v>
      </c>
      <c r="Z787" t="s">
        <v>414</v>
      </c>
      <c r="AA787" t="s">
        <v>414</v>
      </c>
      <c r="AB787" t="s">
        <v>414</v>
      </c>
      <c r="AC787" t="s">
        <v>429</v>
      </c>
      <c r="AD787" t="s">
        <v>428</v>
      </c>
      <c r="AE787">
        <v>50</v>
      </c>
      <c r="AF787">
        <v>36</v>
      </c>
      <c r="AH787" t="s">
        <v>386</v>
      </c>
      <c r="AJ787" t="s">
        <v>273</v>
      </c>
      <c r="AK787" t="s">
        <v>224</v>
      </c>
      <c r="AM787">
        <v>2671</v>
      </c>
      <c r="AN787">
        <v>692</v>
      </c>
    </row>
    <row r="788" spans="1:40" x14ac:dyDescent="0.25">
      <c r="A788" t="s">
        <v>414</v>
      </c>
      <c r="B788" t="s">
        <v>414</v>
      </c>
      <c r="C788" t="s">
        <v>414</v>
      </c>
      <c r="D788" t="s">
        <v>414</v>
      </c>
      <c r="E788" t="s">
        <v>414</v>
      </c>
      <c r="F788" t="s">
        <v>414</v>
      </c>
      <c r="G788" t="s">
        <v>414</v>
      </c>
      <c r="H788" t="s">
        <v>414</v>
      </c>
      <c r="I788" t="s">
        <v>414</v>
      </c>
      <c r="J788" t="s">
        <v>414</v>
      </c>
      <c r="K788" t="s">
        <v>414</v>
      </c>
      <c r="L788" t="s">
        <v>414</v>
      </c>
      <c r="M788" t="s">
        <v>414</v>
      </c>
      <c r="N788" t="s">
        <v>414</v>
      </c>
      <c r="O788" t="s">
        <v>414</v>
      </c>
      <c r="P788" t="s">
        <v>414</v>
      </c>
      <c r="Q788" t="s">
        <v>414</v>
      </c>
      <c r="R788" t="s">
        <v>414</v>
      </c>
      <c r="S788" t="s">
        <v>414</v>
      </c>
      <c r="T788" t="s">
        <v>414</v>
      </c>
      <c r="U788" t="s">
        <v>414</v>
      </c>
      <c r="V788" t="s">
        <v>414</v>
      </c>
      <c r="W788" t="s">
        <v>414</v>
      </c>
      <c r="X788" t="s">
        <v>414</v>
      </c>
      <c r="Y788" t="s">
        <v>414</v>
      </c>
      <c r="Z788" t="s">
        <v>414</v>
      </c>
      <c r="AA788" t="s">
        <v>414</v>
      </c>
      <c r="AB788" t="s">
        <v>414</v>
      </c>
      <c r="AC788" t="s">
        <v>429</v>
      </c>
      <c r="AD788" t="s">
        <v>428</v>
      </c>
      <c r="AE788">
        <v>50</v>
      </c>
      <c r="AF788">
        <v>37</v>
      </c>
      <c r="AH788" t="s">
        <v>374</v>
      </c>
      <c r="AJ788" t="s">
        <v>255</v>
      </c>
      <c r="AK788" t="s">
        <v>221</v>
      </c>
      <c r="AM788">
        <v>2552</v>
      </c>
      <c r="AN788">
        <v>969</v>
      </c>
    </row>
    <row r="789" spans="1:40" x14ac:dyDescent="0.25">
      <c r="A789" t="s">
        <v>414</v>
      </c>
      <c r="B789" t="s">
        <v>414</v>
      </c>
      <c r="C789" t="s">
        <v>414</v>
      </c>
      <c r="D789" t="s">
        <v>414</v>
      </c>
      <c r="E789" t="s">
        <v>414</v>
      </c>
      <c r="F789" t="s">
        <v>414</v>
      </c>
      <c r="G789" t="s">
        <v>414</v>
      </c>
      <c r="H789" t="s">
        <v>414</v>
      </c>
      <c r="I789" t="s">
        <v>414</v>
      </c>
      <c r="J789" t="s">
        <v>414</v>
      </c>
      <c r="K789" t="s">
        <v>414</v>
      </c>
      <c r="L789" t="s">
        <v>414</v>
      </c>
      <c r="M789" t="s">
        <v>414</v>
      </c>
      <c r="N789" t="s">
        <v>414</v>
      </c>
      <c r="O789" t="s">
        <v>414</v>
      </c>
      <c r="P789" t="s">
        <v>414</v>
      </c>
      <c r="Q789" t="s">
        <v>414</v>
      </c>
      <c r="R789" t="s">
        <v>414</v>
      </c>
      <c r="S789" t="s">
        <v>414</v>
      </c>
      <c r="T789" t="s">
        <v>414</v>
      </c>
      <c r="U789" t="s">
        <v>414</v>
      </c>
      <c r="V789" t="s">
        <v>414</v>
      </c>
      <c r="W789" t="s">
        <v>414</v>
      </c>
      <c r="X789" t="s">
        <v>414</v>
      </c>
      <c r="Y789" t="s">
        <v>414</v>
      </c>
      <c r="Z789" t="s">
        <v>414</v>
      </c>
      <c r="AA789" t="s">
        <v>414</v>
      </c>
      <c r="AB789" t="s">
        <v>414</v>
      </c>
      <c r="AC789" t="s">
        <v>429</v>
      </c>
      <c r="AD789" t="s">
        <v>428</v>
      </c>
      <c r="AE789">
        <v>50</v>
      </c>
      <c r="AF789">
        <v>38</v>
      </c>
      <c r="AH789" t="s">
        <v>370</v>
      </c>
      <c r="AJ789" t="s">
        <v>246</v>
      </c>
      <c r="AK789" t="s">
        <v>220</v>
      </c>
      <c r="AM789">
        <v>2463</v>
      </c>
      <c r="AN789">
        <v>1262</v>
      </c>
    </row>
    <row r="790" spans="1:40" x14ac:dyDescent="0.25">
      <c r="A790" t="s">
        <v>414</v>
      </c>
      <c r="B790" t="s">
        <v>414</v>
      </c>
      <c r="C790" t="s">
        <v>414</v>
      </c>
      <c r="D790" t="s">
        <v>414</v>
      </c>
      <c r="E790" t="s">
        <v>414</v>
      </c>
      <c r="F790" t="s">
        <v>414</v>
      </c>
      <c r="G790" t="s">
        <v>414</v>
      </c>
      <c r="H790" t="s">
        <v>414</v>
      </c>
      <c r="I790" t="s">
        <v>414</v>
      </c>
      <c r="J790" t="s">
        <v>414</v>
      </c>
      <c r="K790" t="s">
        <v>414</v>
      </c>
      <c r="L790" t="s">
        <v>414</v>
      </c>
      <c r="M790" t="s">
        <v>414</v>
      </c>
      <c r="N790" t="s">
        <v>414</v>
      </c>
      <c r="O790" t="s">
        <v>414</v>
      </c>
      <c r="P790" t="s">
        <v>414</v>
      </c>
      <c r="Q790" t="s">
        <v>414</v>
      </c>
      <c r="R790" t="s">
        <v>414</v>
      </c>
      <c r="S790" t="s">
        <v>414</v>
      </c>
      <c r="T790" t="s">
        <v>414</v>
      </c>
      <c r="U790" t="s">
        <v>414</v>
      </c>
      <c r="V790" t="s">
        <v>414</v>
      </c>
      <c r="W790" t="s">
        <v>414</v>
      </c>
      <c r="X790" t="s">
        <v>414</v>
      </c>
      <c r="Y790" t="s">
        <v>414</v>
      </c>
      <c r="Z790" t="s">
        <v>414</v>
      </c>
      <c r="AA790" t="s">
        <v>414</v>
      </c>
      <c r="AB790" t="s">
        <v>414</v>
      </c>
      <c r="AC790" t="s">
        <v>429</v>
      </c>
      <c r="AD790" t="s">
        <v>428</v>
      </c>
      <c r="AE790">
        <v>50</v>
      </c>
      <c r="AF790">
        <v>39</v>
      </c>
      <c r="AH790" t="s">
        <v>380</v>
      </c>
      <c r="AJ790" t="s">
        <v>252</v>
      </c>
      <c r="AK790" t="s">
        <v>221</v>
      </c>
      <c r="AM790">
        <v>2586</v>
      </c>
      <c r="AN790">
        <v>1753</v>
      </c>
    </row>
    <row r="791" spans="1:40" x14ac:dyDescent="0.25">
      <c r="A791" t="s">
        <v>414</v>
      </c>
      <c r="B791" t="s">
        <v>414</v>
      </c>
      <c r="C791" t="s">
        <v>414</v>
      </c>
      <c r="D791" t="s">
        <v>414</v>
      </c>
      <c r="E791" t="s">
        <v>414</v>
      </c>
      <c r="F791" t="s">
        <v>414</v>
      </c>
      <c r="G791" t="s">
        <v>414</v>
      </c>
      <c r="H791" t="s">
        <v>414</v>
      </c>
      <c r="I791" t="s">
        <v>414</v>
      </c>
      <c r="J791" t="s">
        <v>414</v>
      </c>
      <c r="K791" t="s">
        <v>414</v>
      </c>
      <c r="L791" t="s">
        <v>414</v>
      </c>
      <c r="M791" t="s">
        <v>414</v>
      </c>
      <c r="N791" t="s">
        <v>414</v>
      </c>
      <c r="O791" t="s">
        <v>414</v>
      </c>
      <c r="P791" t="s">
        <v>414</v>
      </c>
      <c r="Q791" t="s">
        <v>414</v>
      </c>
      <c r="R791" t="s">
        <v>414</v>
      </c>
      <c r="S791" t="s">
        <v>414</v>
      </c>
      <c r="T791" t="s">
        <v>414</v>
      </c>
      <c r="U791" t="s">
        <v>414</v>
      </c>
      <c r="V791" t="s">
        <v>414</v>
      </c>
      <c r="W791" t="s">
        <v>414</v>
      </c>
      <c r="X791" t="s">
        <v>414</v>
      </c>
      <c r="Y791" t="s">
        <v>414</v>
      </c>
      <c r="Z791" t="s">
        <v>414</v>
      </c>
      <c r="AA791" t="s">
        <v>414</v>
      </c>
      <c r="AB791" t="s">
        <v>414</v>
      </c>
      <c r="AC791" t="s">
        <v>429</v>
      </c>
      <c r="AD791" t="s">
        <v>428</v>
      </c>
      <c r="AE791">
        <v>50</v>
      </c>
      <c r="AF791">
        <v>40</v>
      </c>
      <c r="AH791" t="s">
        <v>380</v>
      </c>
      <c r="AJ791" t="s">
        <v>252</v>
      </c>
      <c r="AK791" t="s">
        <v>221</v>
      </c>
      <c r="AM791">
        <v>2475</v>
      </c>
      <c r="AN791">
        <v>1825</v>
      </c>
    </row>
    <row r="792" spans="1:40" x14ac:dyDescent="0.25">
      <c r="A792" t="s">
        <v>414</v>
      </c>
      <c r="B792" t="s">
        <v>414</v>
      </c>
      <c r="C792" t="s">
        <v>414</v>
      </c>
      <c r="D792" t="s">
        <v>414</v>
      </c>
      <c r="E792" t="s">
        <v>414</v>
      </c>
      <c r="F792" t="s">
        <v>414</v>
      </c>
      <c r="G792" t="s">
        <v>414</v>
      </c>
      <c r="H792" t="s">
        <v>414</v>
      </c>
      <c r="I792" t="s">
        <v>414</v>
      </c>
      <c r="J792" t="s">
        <v>414</v>
      </c>
      <c r="K792" t="s">
        <v>414</v>
      </c>
      <c r="L792" t="s">
        <v>414</v>
      </c>
      <c r="M792" t="s">
        <v>414</v>
      </c>
      <c r="N792" t="s">
        <v>414</v>
      </c>
      <c r="O792" t="s">
        <v>414</v>
      </c>
      <c r="P792" t="s">
        <v>414</v>
      </c>
      <c r="Q792" t="s">
        <v>414</v>
      </c>
      <c r="R792" t="s">
        <v>414</v>
      </c>
      <c r="S792" t="s">
        <v>414</v>
      </c>
      <c r="T792" t="s">
        <v>414</v>
      </c>
      <c r="U792" t="s">
        <v>414</v>
      </c>
      <c r="V792" t="s">
        <v>414</v>
      </c>
      <c r="W792" t="s">
        <v>414</v>
      </c>
      <c r="X792" t="s">
        <v>414</v>
      </c>
      <c r="Y792" t="s">
        <v>414</v>
      </c>
      <c r="Z792" t="s">
        <v>414</v>
      </c>
      <c r="AA792" t="s">
        <v>414</v>
      </c>
      <c r="AB792" t="s">
        <v>414</v>
      </c>
      <c r="AC792" t="s">
        <v>429</v>
      </c>
      <c r="AD792" t="s">
        <v>428</v>
      </c>
      <c r="AE792">
        <v>50</v>
      </c>
      <c r="AF792">
        <v>41</v>
      </c>
      <c r="AH792" t="s">
        <v>370</v>
      </c>
      <c r="AJ792" t="s">
        <v>246</v>
      </c>
      <c r="AK792" t="s">
        <v>220</v>
      </c>
      <c r="AM792">
        <v>2803</v>
      </c>
      <c r="AN792">
        <v>733</v>
      </c>
    </row>
    <row r="793" spans="1:40" x14ac:dyDescent="0.25">
      <c r="A793" t="s">
        <v>414</v>
      </c>
      <c r="B793" t="s">
        <v>414</v>
      </c>
      <c r="C793" t="s">
        <v>414</v>
      </c>
      <c r="D793" t="s">
        <v>414</v>
      </c>
      <c r="E793" t="s">
        <v>414</v>
      </c>
      <c r="F793" t="s">
        <v>414</v>
      </c>
      <c r="G793" t="s">
        <v>414</v>
      </c>
      <c r="H793" t="s">
        <v>414</v>
      </c>
      <c r="I793" t="s">
        <v>414</v>
      </c>
      <c r="J793" t="s">
        <v>414</v>
      </c>
      <c r="K793" t="s">
        <v>414</v>
      </c>
      <c r="L793" t="s">
        <v>414</v>
      </c>
      <c r="M793" t="s">
        <v>414</v>
      </c>
      <c r="N793" t="s">
        <v>414</v>
      </c>
      <c r="O793" t="s">
        <v>414</v>
      </c>
      <c r="P793" t="s">
        <v>414</v>
      </c>
      <c r="Q793" t="s">
        <v>414</v>
      </c>
      <c r="R793" t="s">
        <v>414</v>
      </c>
      <c r="S793" t="s">
        <v>414</v>
      </c>
      <c r="T793" t="s">
        <v>414</v>
      </c>
      <c r="U793" t="s">
        <v>414</v>
      </c>
      <c r="V793" t="s">
        <v>414</v>
      </c>
      <c r="W793" t="s">
        <v>414</v>
      </c>
      <c r="X793" t="s">
        <v>414</v>
      </c>
      <c r="Y793" t="s">
        <v>414</v>
      </c>
      <c r="Z793" t="s">
        <v>414</v>
      </c>
      <c r="AA793" t="s">
        <v>414</v>
      </c>
      <c r="AB793" t="s">
        <v>414</v>
      </c>
      <c r="AC793" t="s">
        <v>429</v>
      </c>
      <c r="AD793" t="s">
        <v>428</v>
      </c>
      <c r="AE793">
        <v>50</v>
      </c>
      <c r="AF793">
        <v>42</v>
      </c>
      <c r="AH793" t="s">
        <v>375</v>
      </c>
      <c r="AJ793" t="s">
        <v>265</v>
      </c>
      <c r="AK793" t="s">
        <v>222</v>
      </c>
      <c r="AM793">
        <v>2783</v>
      </c>
      <c r="AN793">
        <v>1134</v>
      </c>
    </row>
    <row r="794" spans="1:40" x14ac:dyDescent="0.25">
      <c r="A794" t="s">
        <v>414</v>
      </c>
      <c r="B794" t="s">
        <v>414</v>
      </c>
      <c r="C794" t="s">
        <v>414</v>
      </c>
      <c r="D794" t="s">
        <v>414</v>
      </c>
      <c r="E794" t="s">
        <v>414</v>
      </c>
      <c r="F794" t="s">
        <v>414</v>
      </c>
      <c r="G794" t="s">
        <v>414</v>
      </c>
      <c r="H794" t="s">
        <v>414</v>
      </c>
      <c r="I794" t="s">
        <v>414</v>
      </c>
      <c r="J794" t="s">
        <v>414</v>
      </c>
      <c r="K794" t="s">
        <v>414</v>
      </c>
      <c r="L794" t="s">
        <v>414</v>
      </c>
      <c r="M794" t="s">
        <v>414</v>
      </c>
      <c r="N794" t="s">
        <v>414</v>
      </c>
      <c r="O794" t="s">
        <v>414</v>
      </c>
      <c r="P794" t="s">
        <v>414</v>
      </c>
      <c r="Q794" t="s">
        <v>414</v>
      </c>
      <c r="R794" t="s">
        <v>414</v>
      </c>
      <c r="S794" t="s">
        <v>414</v>
      </c>
      <c r="T794" t="s">
        <v>414</v>
      </c>
      <c r="U794" t="s">
        <v>414</v>
      </c>
      <c r="V794" t="s">
        <v>414</v>
      </c>
      <c r="W794" t="s">
        <v>414</v>
      </c>
      <c r="X794" t="s">
        <v>414</v>
      </c>
      <c r="Y794" t="s">
        <v>414</v>
      </c>
      <c r="Z794" t="s">
        <v>414</v>
      </c>
      <c r="AA794" t="s">
        <v>414</v>
      </c>
      <c r="AB794" t="s">
        <v>414</v>
      </c>
      <c r="AC794" t="s">
        <v>429</v>
      </c>
      <c r="AD794" t="s">
        <v>428</v>
      </c>
      <c r="AE794">
        <v>50</v>
      </c>
      <c r="AF794">
        <v>43</v>
      </c>
      <c r="AH794" t="s">
        <v>380</v>
      </c>
      <c r="AJ794" t="s">
        <v>252</v>
      </c>
      <c r="AK794" t="s">
        <v>221</v>
      </c>
      <c r="AM794">
        <v>2852</v>
      </c>
      <c r="AN794">
        <v>1375</v>
      </c>
    </row>
    <row r="795" spans="1:40" x14ac:dyDescent="0.25">
      <c r="A795" t="s">
        <v>414</v>
      </c>
      <c r="B795" t="s">
        <v>414</v>
      </c>
      <c r="C795" t="s">
        <v>414</v>
      </c>
      <c r="D795" t="s">
        <v>414</v>
      </c>
      <c r="E795" t="s">
        <v>414</v>
      </c>
      <c r="F795" t="s">
        <v>414</v>
      </c>
      <c r="G795" t="s">
        <v>414</v>
      </c>
      <c r="H795" t="s">
        <v>414</v>
      </c>
      <c r="I795" t="s">
        <v>414</v>
      </c>
      <c r="J795" t="s">
        <v>414</v>
      </c>
      <c r="K795" t="s">
        <v>414</v>
      </c>
      <c r="L795" t="s">
        <v>414</v>
      </c>
      <c r="M795" t="s">
        <v>414</v>
      </c>
      <c r="N795" t="s">
        <v>414</v>
      </c>
      <c r="O795" t="s">
        <v>414</v>
      </c>
      <c r="P795" t="s">
        <v>414</v>
      </c>
      <c r="Q795" t="s">
        <v>414</v>
      </c>
      <c r="R795" t="s">
        <v>414</v>
      </c>
      <c r="S795" t="s">
        <v>414</v>
      </c>
      <c r="T795" t="s">
        <v>414</v>
      </c>
      <c r="U795" t="s">
        <v>414</v>
      </c>
      <c r="V795" t="s">
        <v>414</v>
      </c>
      <c r="W795" t="s">
        <v>414</v>
      </c>
      <c r="X795" t="s">
        <v>414</v>
      </c>
      <c r="Y795" t="s">
        <v>414</v>
      </c>
      <c r="Z795" t="s">
        <v>414</v>
      </c>
      <c r="AA795" t="s">
        <v>414</v>
      </c>
      <c r="AB795" t="s">
        <v>414</v>
      </c>
      <c r="AC795" t="s">
        <v>429</v>
      </c>
      <c r="AD795" t="s">
        <v>428</v>
      </c>
      <c r="AE795">
        <v>50</v>
      </c>
      <c r="AF795">
        <v>44</v>
      </c>
      <c r="AH795" t="s">
        <v>380</v>
      </c>
      <c r="AJ795" t="s">
        <v>252</v>
      </c>
      <c r="AK795" t="s">
        <v>221</v>
      </c>
      <c r="AM795">
        <v>2721</v>
      </c>
      <c r="AN795">
        <v>1692</v>
      </c>
    </row>
    <row r="796" spans="1:40" x14ac:dyDescent="0.25">
      <c r="A796" t="s">
        <v>414</v>
      </c>
      <c r="B796" t="s">
        <v>414</v>
      </c>
      <c r="C796" t="s">
        <v>414</v>
      </c>
      <c r="D796" t="s">
        <v>414</v>
      </c>
      <c r="E796" t="s">
        <v>414</v>
      </c>
      <c r="F796" t="s">
        <v>414</v>
      </c>
      <c r="G796" t="s">
        <v>414</v>
      </c>
      <c r="H796" t="s">
        <v>414</v>
      </c>
      <c r="I796" t="s">
        <v>414</v>
      </c>
      <c r="J796" t="s">
        <v>414</v>
      </c>
      <c r="K796" t="s">
        <v>414</v>
      </c>
      <c r="L796" t="s">
        <v>414</v>
      </c>
      <c r="M796" t="s">
        <v>414</v>
      </c>
      <c r="N796" t="s">
        <v>414</v>
      </c>
      <c r="O796" t="s">
        <v>414</v>
      </c>
      <c r="P796" t="s">
        <v>414</v>
      </c>
      <c r="Q796" t="s">
        <v>414</v>
      </c>
      <c r="R796" t="s">
        <v>414</v>
      </c>
      <c r="S796" t="s">
        <v>414</v>
      </c>
      <c r="T796" t="s">
        <v>414</v>
      </c>
      <c r="U796" t="s">
        <v>414</v>
      </c>
      <c r="V796" t="s">
        <v>414</v>
      </c>
      <c r="W796" t="s">
        <v>414</v>
      </c>
      <c r="X796" t="s">
        <v>414</v>
      </c>
      <c r="Y796" t="s">
        <v>414</v>
      </c>
      <c r="Z796" t="s">
        <v>414</v>
      </c>
      <c r="AA796" t="s">
        <v>414</v>
      </c>
      <c r="AB796" t="s">
        <v>414</v>
      </c>
      <c r="AC796" t="s">
        <v>429</v>
      </c>
      <c r="AD796" t="s">
        <v>428</v>
      </c>
      <c r="AE796">
        <v>50</v>
      </c>
      <c r="AF796">
        <v>45</v>
      </c>
      <c r="AH796" t="s">
        <v>430</v>
      </c>
      <c r="AJ796" t="s">
        <v>196</v>
      </c>
      <c r="AK796" t="s">
        <v>221</v>
      </c>
      <c r="AM796">
        <v>2728</v>
      </c>
      <c r="AN796">
        <v>1944</v>
      </c>
    </row>
    <row r="797" spans="1:40" x14ac:dyDescent="0.25">
      <c r="A797" t="s">
        <v>414</v>
      </c>
      <c r="B797" t="s">
        <v>414</v>
      </c>
      <c r="C797" t="s">
        <v>414</v>
      </c>
      <c r="D797" t="s">
        <v>414</v>
      </c>
      <c r="E797" t="s">
        <v>414</v>
      </c>
      <c r="F797" t="s">
        <v>414</v>
      </c>
      <c r="G797" t="s">
        <v>414</v>
      </c>
      <c r="H797" t="s">
        <v>414</v>
      </c>
      <c r="I797" t="s">
        <v>414</v>
      </c>
      <c r="J797" t="s">
        <v>414</v>
      </c>
      <c r="K797" t="s">
        <v>414</v>
      </c>
      <c r="L797" t="s">
        <v>414</v>
      </c>
      <c r="M797" t="s">
        <v>414</v>
      </c>
      <c r="N797" t="s">
        <v>414</v>
      </c>
      <c r="O797" t="s">
        <v>414</v>
      </c>
      <c r="P797" t="s">
        <v>414</v>
      </c>
      <c r="Q797" t="s">
        <v>414</v>
      </c>
      <c r="R797" t="s">
        <v>414</v>
      </c>
      <c r="S797" t="s">
        <v>414</v>
      </c>
      <c r="T797" t="s">
        <v>414</v>
      </c>
      <c r="U797" t="s">
        <v>414</v>
      </c>
      <c r="V797" t="s">
        <v>414</v>
      </c>
      <c r="W797" t="s">
        <v>414</v>
      </c>
      <c r="X797" t="s">
        <v>414</v>
      </c>
      <c r="Y797" t="s">
        <v>414</v>
      </c>
      <c r="Z797" t="s">
        <v>414</v>
      </c>
      <c r="AA797" t="s">
        <v>414</v>
      </c>
      <c r="AB797" t="s">
        <v>414</v>
      </c>
      <c r="AC797" t="s">
        <v>429</v>
      </c>
      <c r="AD797" t="s">
        <v>428</v>
      </c>
      <c r="AE797">
        <v>50</v>
      </c>
      <c r="AF797">
        <v>46</v>
      </c>
      <c r="AH797" t="s">
        <v>375</v>
      </c>
      <c r="AJ797" t="s">
        <v>265</v>
      </c>
      <c r="AK797" t="s">
        <v>222</v>
      </c>
      <c r="AM797">
        <v>3009</v>
      </c>
      <c r="AN797">
        <v>852</v>
      </c>
    </row>
    <row r="798" spans="1:40" x14ac:dyDescent="0.25">
      <c r="A798" t="s">
        <v>414</v>
      </c>
      <c r="B798" t="s">
        <v>414</v>
      </c>
      <c r="C798" t="s">
        <v>414</v>
      </c>
      <c r="D798" t="s">
        <v>414</v>
      </c>
      <c r="E798" t="s">
        <v>414</v>
      </c>
      <c r="F798" t="s">
        <v>414</v>
      </c>
      <c r="G798" t="s">
        <v>414</v>
      </c>
      <c r="H798" t="s">
        <v>414</v>
      </c>
      <c r="I798" t="s">
        <v>414</v>
      </c>
      <c r="J798" t="s">
        <v>414</v>
      </c>
      <c r="K798" t="s">
        <v>414</v>
      </c>
      <c r="L798" t="s">
        <v>414</v>
      </c>
      <c r="M798" t="s">
        <v>414</v>
      </c>
      <c r="N798" t="s">
        <v>414</v>
      </c>
      <c r="O798" t="s">
        <v>414</v>
      </c>
      <c r="P798" t="s">
        <v>414</v>
      </c>
      <c r="Q798" t="s">
        <v>414</v>
      </c>
      <c r="R798" t="s">
        <v>414</v>
      </c>
      <c r="S798" t="s">
        <v>414</v>
      </c>
      <c r="T798" t="s">
        <v>414</v>
      </c>
      <c r="U798" t="s">
        <v>414</v>
      </c>
      <c r="V798" t="s">
        <v>414</v>
      </c>
      <c r="W798" t="s">
        <v>414</v>
      </c>
      <c r="X798" t="s">
        <v>414</v>
      </c>
      <c r="Y798" t="s">
        <v>414</v>
      </c>
      <c r="Z798" t="s">
        <v>414</v>
      </c>
      <c r="AA798" t="s">
        <v>414</v>
      </c>
      <c r="AB798" t="s">
        <v>414</v>
      </c>
      <c r="AC798" t="s">
        <v>429</v>
      </c>
      <c r="AD798" t="s">
        <v>428</v>
      </c>
      <c r="AE798">
        <v>50</v>
      </c>
      <c r="AF798">
        <v>47</v>
      </c>
      <c r="AH798" t="s">
        <v>374</v>
      </c>
      <c r="AJ798" t="s">
        <v>255</v>
      </c>
      <c r="AK798" t="s">
        <v>221</v>
      </c>
      <c r="AM798">
        <v>2958</v>
      </c>
      <c r="AN798">
        <v>1025</v>
      </c>
    </row>
    <row r="799" spans="1:40" x14ac:dyDescent="0.25">
      <c r="A799" t="s">
        <v>414</v>
      </c>
      <c r="B799" t="s">
        <v>414</v>
      </c>
      <c r="C799" t="s">
        <v>414</v>
      </c>
      <c r="D799" t="s">
        <v>414</v>
      </c>
      <c r="E799" t="s">
        <v>414</v>
      </c>
      <c r="F799" t="s">
        <v>414</v>
      </c>
      <c r="G799" t="s">
        <v>414</v>
      </c>
      <c r="H799" t="s">
        <v>414</v>
      </c>
      <c r="I799" t="s">
        <v>414</v>
      </c>
      <c r="J799" t="s">
        <v>414</v>
      </c>
      <c r="K799" t="s">
        <v>414</v>
      </c>
      <c r="L799" t="s">
        <v>414</v>
      </c>
      <c r="M799" t="s">
        <v>414</v>
      </c>
      <c r="N799" t="s">
        <v>414</v>
      </c>
      <c r="O799" t="s">
        <v>414</v>
      </c>
      <c r="P799" t="s">
        <v>414</v>
      </c>
      <c r="Q799" t="s">
        <v>414</v>
      </c>
      <c r="R799" t="s">
        <v>414</v>
      </c>
      <c r="S799" t="s">
        <v>414</v>
      </c>
      <c r="T799" t="s">
        <v>414</v>
      </c>
      <c r="U799" t="s">
        <v>414</v>
      </c>
      <c r="V799" t="s">
        <v>414</v>
      </c>
      <c r="W799" t="s">
        <v>414</v>
      </c>
      <c r="X799" t="s">
        <v>414</v>
      </c>
      <c r="Y799" t="s">
        <v>414</v>
      </c>
      <c r="Z799" t="s">
        <v>414</v>
      </c>
      <c r="AA799" t="s">
        <v>414</v>
      </c>
      <c r="AB799" t="s">
        <v>414</v>
      </c>
      <c r="AC799" t="s">
        <v>429</v>
      </c>
      <c r="AD799" t="s">
        <v>428</v>
      </c>
      <c r="AE799">
        <v>50</v>
      </c>
      <c r="AF799">
        <v>48</v>
      </c>
      <c r="AK799" t="s">
        <v>221</v>
      </c>
      <c r="AM799">
        <v>3001</v>
      </c>
      <c r="AN799">
        <v>1341</v>
      </c>
    </row>
    <row r="800" spans="1:40" x14ac:dyDescent="0.25">
      <c r="A800" t="s">
        <v>414</v>
      </c>
      <c r="B800" t="s">
        <v>414</v>
      </c>
      <c r="C800" t="s">
        <v>414</v>
      </c>
      <c r="D800" t="s">
        <v>414</v>
      </c>
      <c r="E800" t="s">
        <v>414</v>
      </c>
      <c r="F800" t="s">
        <v>414</v>
      </c>
      <c r="G800" t="s">
        <v>414</v>
      </c>
      <c r="H800" t="s">
        <v>414</v>
      </c>
      <c r="I800" t="s">
        <v>414</v>
      </c>
      <c r="J800" t="s">
        <v>414</v>
      </c>
      <c r="K800" t="s">
        <v>414</v>
      </c>
      <c r="L800" t="s">
        <v>414</v>
      </c>
      <c r="M800" t="s">
        <v>414</v>
      </c>
      <c r="N800" t="s">
        <v>414</v>
      </c>
      <c r="O800" t="s">
        <v>414</v>
      </c>
      <c r="P800" t="s">
        <v>414</v>
      </c>
      <c r="Q800" t="s">
        <v>414</v>
      </c>
      <c r="R800" t="s">
        <v>414</v>
      </c>
      <c r="S800" t="s">
        <v>414</v>
      </c>
      <c r="T800" t="s">
        <v>414</v>
      </c>
      <c r="U800" t="s">
        <v>414</v>
      </c>
      <c r="V800" t="s">
        <v>414</v>
      </c>
      <c r="W800" t="s">
        <v>414</v>
      </c>
      <c r="X800" t="s">
        <v>414</v>
      </c>
      <c r="Y800" t="s">
        <v>414</v>
      </c>
      <c r="Z800" t="s">
        <v>414</v>
      </c>
      <c r="AA800" t="s">
        <v>414</v>
      </c>
      <c r="AB800" t="s">
        <v>414</v>
      </c>
      <c r="AC800" t="s">
        <v>429</v>
      </c>
      <c r="AD800" t="s">
        <v>428</v>
      </c>
      <c r="AE800">
        <v>50</v>
      </c>
      <c r="AF800">
        <v>49</v>
      </c>
      <c r="AK800" t="s">
        <v>221</v>
      </c>
      <c r="AM800">
        <v>2938</v>
      </c>
      <c r="AN800">
        <v>1584</v>
      </c>
    </row>
    <row r="801" spans="1:40" x14ac:dyDescent="0.25">
      <c r="A801" t="s">
        <v>414</v>
      </c>
      <c r="B801" t="s">
        <v>414</v>
      </c>
      <c r="C801" t="s">
        <v>414</v>
      </c>
      <c r="D801" t="s">
        <v>414</v>
      </c>
      <c r="E801" t="s">
        <v>414</v>
      </c>
      <c r="F801" t="s">
        <v>414</v>
      </c>
      <c r="G801" t="s">
        <v>414</v>
      </c>
      <c r="H801" t="s">
        <v>414</v>
      </c>
      <c r="I801" t="s">
        <v>414</v>
      </c>
      <c r="J801" t="s">
        <v>414</v>
      </c>
      <c r="K801" t="s">
        <v>414</v>
      </c>
      <c r="L801" t="s">
        <v>414</v>
      </c>
      <c r="M801" t="s">
        <v>414</v>
      </c>
      <c r="N801" t="s">
        <v>414</v>
      </c>
      <c r="O801" t="s">
        <v>414</v>
      </c>
      <c r="P801" t="s">
        <v>414</v>
      </c>
      <c r="Q801" t="s">
        <v>414</v>
      </c>
      <c r="R801" t="s">
        <v>414</v>
      </c>
      <c r="S801" t="s">
        <v>414</v>
      </c>
      <c r="T801" t="s">
        <v>414</v>
      </c>
      <c r="U801" t="s">
        <v>414</v>
      </c>
      <c r="V801" t="s">
        <v>414</v>
      </c>
      <c r="W801" t="s">
        <v>414</v>
      </c>
      <c r="X801" t="s">
        <v>414</v>
      </c>
      <c r="Y801" t="s">
        <v>414</v>
      </c>
      <c r="Z801" t="s">
        <v>414</v>
      </c>
      <c r="AA801" t="s">
        <v>414</v>
      </c>
      <c r="AB801" t="s">
        <v>414</v>
      </c>
      <c r="AC801" t="s">
        <v>429</v>
      </c>
      <c r="AD801" t="s">
        <v>428</v>
      </c>
      <c r="AE801">
        <v>50</v>
      </c>
      <c r="AF801">
        <v>50</v>
      </c>
      <c r="AK801" t="s">
        <v>221</v>
      </c>
      <c r="AM801">
        <v>3018</v>
      </c>
      <c r="AN801">
        <v>1829</v>
      </c>
    </row>
    <row r="802" spans="1:40" x14ac:dyDescent="0.25">
      <c r="A802" t="s">
        <v>414</v>
      </c>
      <c r="B802" t="s">
        <v>414</v>
      </c>
      <c r="C802" t="s">
        <v>414</v>
      </c>
      <c r="D802" t="s">
        <v>414</v>
      </c>
      <c r="E802" t="s">
        <v>414</v>
      </c>
      <c r="F802" t="s">
        <v>414</v>
      </c>
      <c r="G802" t="s">
        <v>414</v>
      </c>
      <c r="H802" t="s">
        <v>414</v>
      </c>
      <c r="I802" t="s">
        <v>414</v>
      </c>
      <c r="J802" t="s">
        <v>414</v>
      </c>
      <c r="K802" t="s">
        <v>414</v>
      </c>
      <c r="L802" t="s">
        <v>414</v>
      </c>
      <c r="M802" t="s">
        <v>414</v>
      </c>
      <c r="N802" t="s">
        <v>414</v>
      </c>
      <c r="O802" t="s">
        <v>414</v>
      </c>
      <c r="P802" t="s">
        <v>414</v>
      </c>
      <c r="Q802" t="s">
        <v>414</v>
      </c>
      <c r="R802" t="s">
        <v>414</v>
      </c>
      <c r="S802" t="s">
        <v>414</v>
      </c>
      <c r="T802" t="s">
        <v>414</v>
      </c>
      <c r="U802" t="s">
        <v>414</v>
      </c>
      <c r="V802" t="s">
        <v>414</v>
      </c>
      <c r="W802" t="s">
        <v>414</v>
      </c>
      <c r="X802" t="s">
        <v>414</v>
      </c>
      <c r="Y802" t="s">
        <v>414</v>
      </c>
      <c r="Z802" t="s">
        <v>414</v>
      </c>
      <c r="AA802" t="s">
        <v>414</v>
      </c>
      <c r="AB802" t="s">
        <v>414</v>
      </c>
      <c r="AC802" t="s">
        <v>432</v>
      </c>
      <c r="AD802" t="s">
        <v>431</v>
      </c>
      <c r="AE802">
        <v>50</v>
      </c>
      <c r="AF802">
        <v>1</v>
      </c>
      <c r="AH802" t="s">
        <v>380</v>
      </c>
      <c r="AJ802" t="s">
        <v>252</v>
      </c>
      <c r="AK802" t="s">
        <v>221</v>
      </c>
      <c r="AM802">
        <v>1245</v>
      </c>
      <c r="AN802">
        <v>815</v>
      </c>
    </row>
    <row r="803" spans="1:40" x14ac:dyDescent="0.25">
      <c r="A803" t="s">
        <v>414</v>
      </c>
      <c r="B803" t="s">
        <v>414</v>
      </c>
      <c r="C803" t="s">
        <v>414</v>
      </c>
      <c r="D803" t="s">
        <v>414</v>
      </c>
      <c r="E803" t="s">
        <v>414</v>
      </c>
      <c r="F803" t="s">
        <v>414</v>
      </c>
      <c r="G803" t="s">
        <v>414</v>
      </c>
      <c r="H803" t="s">
        <v>414</v>
      </c>
      <c r="I803" t="s">
        <v>414</v>
      </c>
      <c r="J803" t="s">
        <v>414</v>
      </c>
      <c r="K803" t="s">
        <v>414</v>
      </c>
      <c r="L803" t="s">
        <v>414</v>
      </c>
      <c r="M803" t="s">
        <v>414</v>
      </c>
      <c r="N803" t="s">
        <v>414</v>
      </c>
      <c r="O803" t="s">
        <v>414</v>
      </c>
      <c r="P803" t="s">
        <v>414</v>
      </c>
      <c r="Q803" t="s">
        <v>414</v>
      </c>
      <c r="R803" t="s">
        <v>414</v>
      </c>
      <c r="S803" t="s">
        <v>414</v>
      </c>
      <c r="T803" t="s">
        <v>414</v>
      </c>
      <c r="U803" t="s">
        <v>414</v>
      </c>
      <c r="V803" t="s">
        <v>414</v>
      </c>
      <c r="W803" t="s">
        <v>414</v>
      </c>
      <c r="X803" t="s">
        <v>414</v>
      </c>
      <c r="Y803" t="s">
        <v>414</v>
      </c>
      <c r="Z803" t="s">
        <v>414</v>
      </c>
      <c r="AA803" t="s">
        <v>414</v>
      </c>
      <c r="AB803" t="s">
        <v>414</v>
      </c>
      <c r="AC803" t="s">
        <v>432</v>
      </c>
      <c r="AD803" t="s">
        <v>431</v>
      </c>
      <c r="AE803">
        <v>50</v>
      </c>
      <c r="AF803">
        <v>2</v>
      </c>
      <c r="AH803" t="s">
        <v>370</v>
      </c>
      <c r="AJ803" t="s">
        <v>246</v>
      </c>
      <c r="AK803" t="s">
        <v>220</v>
      </c>
      <c r="AM803">
        <v>1274</v>
      </c>
      <c r="AN803">
        <v>1111</v>
      </c>
    </row>
    <row r="804" spans="1:40" x14ac:dyDescent="0.25">
      <c r="A804" t="s">
        <v>414</v>
      </c>
      <c r="B804" t="s">
        <v>414</v>
      </c>
      <c r="C804" t="s">
        <v>414</v>
      </c>
      <c r="D804" t="s">
        <v>414</v>
      </c>
      <c r="E804" t="s">
        <v>414</v>
      </c>
      <c r="F804" t="s">
        <v>414</v>
      </c>
      <c r="G804" t="s">
        <v>414</v>
      </c>
      <c r="H804" t="s">
        <v>414</v>
      </c>
      <c r="I804" t="s">
        <v>414</v>
      </c>
      <c r="J804" t="s">
        <v>414</v>
      </c>
      <c r="K804" t="s">
        <v>414</v>
      </c>
      <c r="L804" t="s">
        <v>414</v>
      </c>
      <c r="M804" t="s">
        <v>414</v>
      </c>
      <c r="N804" t="s">
        <v>414</v>
      </c>
      <c r="O804" t="s">
        <v>414</v>
      </c>
      <c r="P804" t="s">
        <v>414</v>
      </c>
      <c r="Q804" t="s">
        <v>414</v>
      </c>
      <c r="R804" t="s">
        <v>414</v>
      </c>
      <c r="S804" t="s">
        <v>414</v>
      </c>
      <c r="T804" t="s">
        <v>414</v>
      </c>
      <c r="U804" t="s">
        <v>414</v>
      </c>
      <c r="V804" t="s">
        <v>414</v>
      </c>
      <c r="W804" t="s">
        <v>414</v>
      </c>
      <c r="X804" t="s">
        <v>414</v>
      </c>
      <c r="Y804" t="s">
        <v>414</v>
      </c>
      <c r="Z804" t="s">
        <v>414</v>
      </c>
      <c r="AA804" t="s">
        <v>414</v>
      </c>
      <c r="AB804" t="s">
        <v>414</v>
      </c>
      <c r="AC804" t="s">
        <v>432</v>
      </c>
      <c r="AD804" t="s">
        <v>431</v>
      </c>
      <c r="AE804">
        <v>50</v>
      </c>
      <c r="AF804">
        <v>3</v>
      </c>
      <c r="AH804" t="s">
        <v>370</v>
      </c>
      <c r="AJ804" t="s">
        <v>246</v>
      </c>
      <c r="AK804" t="s">
        <v>220</v>
      </c>
      <c r="AM804">
        <v>1214</v>
      </c>
      <c r="AN804">
        <v>1278</v>
      </c>
    </row>
    <row r="805" spans="1:40" x14ac:dyDescent="0.25">
      <c r="A805" t="s">
        <v>414</v>
      </c>
      <c r="B805" t="s">
        <v>414</v>
      </c>
      <c r="C805" t="s">
        <v>414</v>
      </c>
      <c r="D805" t="s">
        <v>414</v>
      </c>
      <c r="E805" t="s">
        <v>414</v>
      </c>
      <c r="F805" t="s">
        <v>414</v>
      </c>
      <c r="G805" t="s">
        <v>414</v>
      </c>
      <c r="H805" t="s">
        <v>414</v>
      </c>
      <c r="I805" t="s">
        <v>414</v>
      </c>
      <c r="J805" t="s">
        <v>414</v>
      </c>
      <c r="K805" t="s">
        <v>414</v>
      </c>
      <c r="L805" t="s">
        <v>414</v>
      </c>
      <c r="M805" t="s">
        <v>414</v>
      </c>
      <c r="N805" t="s">
        <v>414</v>
      </c>
      <c r="O805" t="s">
        <v>414</v>
      </c>
      <c r="P805" t="s">
        <v>414</v>
      </c>
      <c r="Q805" t="s">
        <v>414</v>
      </c>
      <c r="R805" t="s">
        <v>414</v>
      </c>
      <c r="S805" t="s">
        <v>414</v>
      </c>
      <c r="T805" t="s">
        <v>414</v>
      </c>
      <c r="U805" t="s">
        <v>414</v>
      </c>
      <c r="V805" t="s">
        <v>414</v>
      </c>
      <c r="W805" t="s">
        <v>414</v>
      </c>
      <c r="X805" t="s">
        <v>414</v>
      </c>
      <c r="Y805" t="s">
        <v>414</v>
      </c>
      <c r="Z805" t="s">
        <v>414</v>
      </c>
      <c r="AA805" t="s">
        <v>414</v>
      </c>
      <c r="AB805" t="s">
        <v>414</v>
      </c>
      <c r="AC805" t="s">
        <v>432</v>
      </c>
      <c r="AD805" t="s">
        <v>431</v>
      </c>
      <c r="AE805">
        <v>50</v>
      </c>
      <c r="AF805">
        <v>4</v>
      </c>
      <c r="AH805" t="s">
        <v>386</v>
      </c>
      <c r="AJ805" t="s">
        <v>273</v>
      </c>
      <c r="AK805" t="s">
        <v>224</v>
      </c>
      <c r="AM805">
        <v>1308</v>
      </c>
      <c r="AN805">
        <v>1472</v>
      </c>
    </row>
    <row r="806" spans="1:40" x14ac:dyDescent="0.25">
      <c r="A806" t="s">
        <v>414</v>
      </c>
      <c r="B806" t="s">
        <v>414</v>
      </c>
      <c r="C806" t="s">
        <v>414</v>
      </c>
      <c r="D806" t="s">
        <v>414</v>
      </c>
      <c r="E806" t="s">
        <v>414</v>
      </c>
      <c r="F806" t="s">
        <v>414</v>
      </c>
      <c r="G806" t="s">
        <v>414</v>
      </c>
      <c r="H806" t="s">
        <v>414</v>
      </c>
      <c r="I806" t="s">
        <v>414</v>
      </c>
      <c r="J806" t="s">
        <v>414</v>
      </c>
      <c r="K806" t="s">
        <v>414</v>
      </c>
      <c r="L806" t="s">
        <v>414</v>
      </c>
      <c r="M806" t="s">
        <v>414</v>
      </c>
      <c r="N806" t="s">
        <v>414</v>
      </c>
      <c r="O806" t="s">
        <v>414</v>
      </c>
      <c r="P806" t="s">
        <v>414</v>
      </c>
      <c r="Q806" t="s">
        <v>414</v>
      </c>
      <c r="R806" t="s">
        <v>414</v>
      </c>
      <c r="S806" t="s">
        <v>414</v>
      </c>
      <c r="T806" t="s">
        <v>414</v>
      </c>
      <c r="U806" t="s">
        <v>414</v>
      </c>
      <c r="V806" t="s">
        <v>414</v>
      </c>
      <c r="W806" t="s">
        <v>414</v>
      </c>
      <c r="X806" t="s">
        <v>414</v>
      </c>
      <c r="Y806" t="s">
        <v>414</v>
      </c>
      <c r="Z806" t="s">
        <v>414</v>
      </c>
      <c r="AA806" t="s">
        <v>414</v>
      </c>
      <c r="AB806" t="s">
        <v>414</v>
      </c>
      <c r="AC806" t="s">
        <v>432</v>
      </c>
      <c r="AD806" t="s">
        <v>431</v>
      </c>
      <c r="AE806">
        <v>50</v>
      </c>
      <c r="AF806">
        <v>5</v>
      </c>
      <c r="AH806" t="s">
        <v>386</v>
      </c>
      <c r="AJ806" t="s">
        <v>273</v>
      </c>
      <c r="AK806" t="s">
        <v>224</v>
      </c>
      <c r="AM806">
        <v>1241</v>
      </c>
      <c r="AN806">
        <v>1862</v>
      </c>
    </row>
    <row r="807" spans="1:40" x14ac:dyDescent="0.25">
      <c r="A807" t="s">
        <v>414</v>
      </c>
      <c r="B807" t="s">
        <v>414</v>
      </c>
      <c r="C807" t="s">
        <v>414</v>
      </c>
      <c r="D807" t="s">
        <v>414</v>
      </c>
      <c r="E807" t="s">
        <v>414</v>
      </c>
      <c r="F807" t="s">
        <v>414</v>
      </c>
      <c r="G807" t="s">
        <v>414</v>
      </c>
      <c r="H807" t="s">
        <v>414</v>
      </c>
      <c r="I807" t="s">
        <v>414</v>
      </c>
      <c r="J807" t="s">
        <v>414</v>
      </c>
      <c r="K807" t="s">
        <v>414</v>
      </c>
      <c r="L807" t="s">
        <v>414</v>
      </c>
      <c r="M807" t="s">
        <v>414</v>
      </c>
      <c r="N807" t="s">
        <v>414</v>
      </c>
      <c r="O807" t="s">
        <v>414</v>
      </c>
      <c r="P807" t="s">
        <v>414</v>
      </c>
      <c r="Q807" t="s">
        <v>414</v>
      </c>
      <c r="R807" t="s">
        <v>414</v>
      </c>
      <c r="S807" t="s">
        <v>414</v>
      </c>
      <c r="T807" t="s">
        <v>414</v>
      </c>
      <c r="U807" t="s">
        <v>414</v>
      </c>
      <c r="V807" t="s">
        <v>414</v>
      </c>
      <c r="W807" t="s">
        <v>414</v>
      </c>
      <c r="X807" t="s">
        <v>414</v>
      </c>
      <c r="Y807" t="s">
        <v>414</v>
      </c>
      <c r="Z807" t="s">
        <v>414</v>
      </c>
      <c r="AA807" t="s">
        <v>414</v>
      </c>
      <c r="AB807" t="s">
        <v>414</v>
      </c>
      <c r="AC807" t="s">
        <v>432</v>
      </c>
      <c r="AD807" t="s">
        <v>431</v>
      </c>
      <c r="AE807">
        <v>50</v>
      </c>
      <c r="AF807">
        <v>6</v>
      </c>
      <c r="AH807" t="s">
        <v>433</v>
      </c>
      <c r="AJ807" t="s">
        <v>250</v>
      </c>
      <c r="AK807" t="s">
        <v>220</v>
      </c>
      <c r="AM807">
        <v>1428</v>
      </c>
      <c r="AN807">
        <v>713</v>
      </c>
    </row>
    <row r="808" spans="1:40" x14ac:dyDescent="0.25">
      <c r="A808" t="s">
        <v>414</v>
      </c>
      <c r="B808" t="s">
        <v>414</v>
      </c>
      <c r="C808" t="s">
        <v>414</v>
      </c>
      <c r="D808" t="s">
        <v>414</v>
      </c>
      <c r="E808" t="s">
        <v>414</v>
      </c>
      <c r="F808" t="s">
        <v>414</v>
      </c>
      <c r="G808" t="s">
        <v>414</v>
      </c>
      <c r="H808" t="s">
        <v>414</v>
      </c>
      <c r="I808" t="s">
        <v>414</v>
      </c>
      <c r="J808" t="s">
        <v>414</v>
      </c>
      <c r="K808" t="s">
        <v>414</v>
      </c>
      <c r="L808" t="s">
        <v>414</v>
      </c>
      <c r="M808" t="s">
        <v>414</v>
      </c>
      <c r="N808" t="s">
        <v>414</v>
      </c>
      <c r="O808" t="s">
        <v>414</v>
      </c>
      <c r="P808" t="s">
        <v>414</v>
      </c>
      <c r="Q808" t="s">
        <v>414</v>
      </c>
      <c r="R808" t="s">
        <v>414</v>
      </c>
      <c r="S808" t="s">
        <v>414</v>
      </c>
      <c r="T808" t="s">
        <v>414</v>
      </c>
      <c r="U808" t="s">
        <v>414</v>
      </c>
      <c r="V808" t="s">
        <v>414</v>
      </c>
      <c r="W808" t="s">
        <v>414</v>
      </c>
      <c r="X808" t="s">
        <v>414</v>
      </c>
      <c r="Y808" t="s">
        <v>414</v>
      </c>
      <c r="Z808" t="s">
        <v>414</v>
      </c>
      <c r="AA808" t="s">
        <v>414</v>
      </c>
      <c r="AB808" t="s">
        <v>414</v>
      </c>
      <c r="AC808" t="s">
        <v>432</v>
      </c>
      <c r="AD808" t="s">
        <v>431</v>
      </c>
      <c r="AE808">
        <v>50</v>
      </c>
      <c r="AF808">
        <v>7</v>
      </c>
      <c r="AH808" t="s">
        <v>380</v>
      </c>
      <c r="AJ808" t="s">
        <v>252</v>
      </c>
      <c r="AK808" t="s">
        <v>221</v>
      </c>
      <c r="AM808">
        <v>1598</v>
      </c>
      <c r="AN808">
        <v>883</v>
      </c>
    </row>
    <row r="809" spans="1:40" x14ac:dyDescent="0.25">
      <c r="A809" t="s">
        <v>414</v>
      </c>
      <c r="B809" t="s">
        <v>414</v>
      </c>
      <c r="C809" t="s">
        <v>414</v>
      </c>
      <c r="D809" t="s">
        <v>414</v>
      </c>
      <c r="E809" t="s">
        <v>414</v>
      </c>
      <c r="F809" t="s">
        <v>414</v>
      </c>
      <c r="G809" t="s">
        <v>414</v>
      </c>
      <c r="H809" t="s">
        <v>414</v>
      </c>
      <c r="I809" t="s">
        <v>414</v>
      </c>
      <c r="J809" t="s">
        <v>414</v>
      </c>
      <c r="K809" t="s">
        <v>414</v>
      </c>
      <c r="L809" t="s">
        <v>414</v>
      </c>
      <c r="M809" t="s">
        <v>414</v>
      </c>
      <c r="N809" t="s">
        <v>414</v>
      </c>
      <c r="O809" t="s">
        <v>414</v>
      </c>
      <c r="P809" t="s">
        <v>414</v>
      </c>
      <c r="Q809" t="s">
        <v>414</v>
      </c>
      <c r="R809" t="s">
        <v>414</v>
      </c>
      <c r="S809" t="s">
        <v>414</v>
      </c>
      <c r="T809" t="s">
        <v>414</v>
      </c>
      <c r="U809" t="s">
        <v>414</v>
      </c>
      <c r="V809" t="s">
        <v>414</v>
      </c>
      <c r="W809" t="s">
        <v>414</v>
      </c>
      <c r="X809" t="s">
        <v>414</v>
      </c>
      <c r="Y809" t="s">
        <v>414</v>
      </c>
      <c r="Z809" t="s">
        <v>414</v>
      </c>
      <c r="AA809" t="s">
        <v>414</v>
      </c>
      <c r="AB809" t="s">
        <v>414</v>
      </c>
      <c r="AC809" t="s">
        <v>432</v>
      </c>
      <c r="AD809" t="s">
        <v>431</v>
      </c>
      <c r="AE809">
        <v>50</v>
      </c>
      <c r="AF809">
        <v>8</v>
      </c>
      <c r="AH809" t="s">
        <v>386</v>
      </c>
      <c r="AJ809" t="s">
        <v>273</v>
      </c>
      <c r="AK809" t="s">
        <v>224</v>
      </c>
      <c r="AM809">
        <v>1510</v>
      </c>
      <c r="AN809">
        <v>1316</v>
      </c>
    </row>
    <row r="810" spans="1:40" x14ac:dyDescent="0.25">
      <c r="A810" t="s">
        <v>414</v>
      </c>
      <c r="B810" t="s">
        <v>414</v>
      </c>
      <c r="C810" t="s">
        <v>414</v>
      </c>
      <c r="D810" t="s">
        <v>414</v>
      </c>
      <c r="E810" t="s">
        <v>414</v>
      </c>
      <c r="F810" t="s">
        <v>414</v>
      </c>
      <c r="G810" t="s">
        <v>414</v>
      </c>
      <c r="H810" t="s">
        <v>414</v>
      </c>
      <c r="I810" t="s">
        <v>414</v>
      </c>
      <c r="J810" t="s">
        <v>414</v>
      </c>
      <c r="K810" t="s">
        <v>414</v>
      </c>
      <c r="L810" t="s">
        <v>414</v>
      </c>
      <c r="M810" t="s">
        <v>414</v>
      </c>
      <c r="N810" t="s">
        <v>414</v>
      </c>
      <c r="O810" t="s">
        <v>414</v>
      </c>
      <c r="P810" t="s">
        <v>414</v>
      </c>
      <c r="Q810" t="s">
        <v>414</v>
      </c>
      <c r="R810" t="s">
        <v>414</v>
      </c>
      <c r="S810" t="s">
        <v>414</v>
      </c>
      <c r="T810" t="s">
        <v>414</v>
      </c>
      <c r="U810" t="s">
        <v>414</v>
      </c>
      <c r="V810" t="s">
        <v>414</v>
      </c>
      <c r="W810" t="s">
        <v>414</v>
      </c>
      <c r="X810" t="s">
        <v>414</v>
      </c>
      <c r="Y810" t="s">
        <v>414</v>
      </c>
      <c r="Z810" t="s">
        <v>414</v>
      </c>
      <c r="AA810" t="s">
        <v>414</v>
      </c>
      <c r="AB810" t="s">
        <v>414</v>
      </c>
      <c r="AC810" t="s">
        <v>432</v>
      </c>
      <c r="AD810" t="s">
        <v>431</v>
      </c>
      <c r="AE810">
        <v>50</v>
      </c>
      <c r="AF810">
        <v>9</v>
      </c>
      <c r="AH810" t="s">
        <v>370</v>
      </c>
      <c r="AJ810" t="s">
        <v>246</v>
      </c>
      <c r="AK810" t="s">
        <v>220</v>
      </c>
      <c r="AM810">
        <v>1525</v>
      </c>
      <c r="AN810">
        <v>1594</v>
      </c>
    </row>
    <row r="811" spans="1:40" x14ac:dyDescent="0.25">
      <c r="A811" t="s">
        <v>414</v>
      </c>
      <c r="B811" t="s">
        <v>414</v>
      </c>
      <c r="C811" t="s">
        <v>414</v>
      </c>
      <c r="D811" t="s">
        <v>414</v>
      </c>
      <c r="E811" t="s">
        <v>414</v>
      </c>
      <c r="F811" t="s">
        <v>414</v>
      </c>
      <c r="G811" t="s">
        <v>414</v>
      </c>
      <c r="H811" t="s">
        <v>414</v>
      </c>
      <c r="I811" t="s">
        <v>414</v>
      </c>
      <c r="J811" t="s">
        <v>414</v>
      </c>
      <c r="K811" t="s">
        <v>414</v>
      </c>
      <c r="L811" t="s">
        <v>414</v>
      </c>
      <c r="M811" t="s">
        <v>414</v>
      </c>
      <c r="N811" t="s">
        <v>414</v>
      </c>
      <c r="O811" t="s">
        <v>414</v>
      </c>
      <c r="P811" t="s">
        <v>414</v>
      </c>
      <c r="Q811" t="s">
        <v>414</v>
      </c>
      <c r="R811" t="s">
        <v>414</v>
      </c>
      <c r="S811" t="s">
        <v>414</v>
      </c>
      <c r="T811" t="s">
        <v>414</v>
      </c>
      <c r="U811" t="s">
        <v>414</v>
      </c>
      <c r="V811" t="s">
        <v>414</v>
      </c>
      <c r="W811" t="s">
        <v>414</v>
      </c>
      <c r="X811" t="s">
        <v>414</v>
      </c>
      <c r="Y811" t="s">
        <v>414</v>
      </c>
      <c r="Z811" t="s">
        <v>414</v>
      </c>
      <c r="AA811" t="s">
        <v>414</v>
      </c>
      <c r="AB811" t="s">
        <v>414</v>
      </c>
      <c r="AC811" t="s">
        <v>432</v>
      </c>
      <c r="AD811" t="s">
        <v>431</v>
      </c>
      <c r="AE811">
        <v>50</v>
      </c>
      <c r="AF811">
        <v>10</v>
      </c>
      <c r="AH811" t="s">
        <v>386</v>
      </c>
      <c r="AJ811" t="s">
        <v>273</v>
      </c>
      <c r="AK811" t="s">
        <v>224</v>
      </c>
      <c r="AM811">
        <v>1574</v>
      </c>
      <c r="AN811">
        <v>1915</v>
      </c>
    </row>
    <row r="812" spans="1:40" x14ac:dyDescent="0.25">
      <c r="A812" t="s">
        <v>414</v>
      </c>
      <c r="B812" t="s">
        <v>414</v>
      </c>
      <c r="C812" t="s">
        <v>414</v>
      </c>
      <c r="D812" t="s">
        <v>414</v>
      </c>
      <c r="E812" t="s">
        <v>414</v>
      </c>
      <c r="F812" t="s">
        <v>414</v>
      </c>
      <c r="G812" t="s">
        <v>414</v>
      </c>
      <c r="H812" t="s">
        <v>414</v>
      </c>
      <c r="I812" t="s">
        <v>414</v>
      </c>
      <c r="J812" t="s">
        <v>414</v>
      </c>
      <c r="K812" t="s">
        <v>414</v>
      </c>
      <c r="L812" t="s">
        <v>414</v>
      </c>
      <c r="M812" t="s">
        <v>414</v>
      </c>
      <c r="N812" t="s">
        <v>414</v>
      </c>
      <c r="O812" t="s">
        <v>414</v>
      </c>
      <c r="P812" t="s">
        <v>414</v>
      </c>
      <c r="Q812" t="s">
        <v>414</v>
      </c>
      <c r="R812" t="s">
        <v>414</v>
      </c>
      <c r="S812" t="s">
        <v>414</v>
      </c>
      <c r="T812" t="s">
        <v>414</v>
      </c>
      <c r="U812" t="s">
        <v>414</v>
      </c>
      <c r="V812" t="s">
        <v>414</v>
      </c>
      <c r="W812" t="s">
        <v>414</v>
      </c>
      <c r="X812" t="s">
        <v>414</v>
      </c>
      <c r="Y812" t="s">
        <v>414</v>
      </c>
      <c r="Z812" t="s">
        <v>414</v>
      </c>
      <c r="AA812" t="s">
        <v>414</v>
      </c>
      <c r="AB812" t="s">
        <v>414</v>
      </c>
      <c r="AC812" t="s">
        <v>432</v>
      </c>
      <c r="AD812" t="s">
        <v>431</v>
      </c>
      <c r="AE812">
        <v>50</v>
      </c>
      <c r="AF812">
        <v>11</v>
      </c>
      <c r="AH812" t="s">
        <v>380</v>
      </c>
      <c r="AJ812" t="s">
        <v>252</v>
      </c>
      <c r="AK812" t="s">
        <v>221</v>
      </c>
      <c r="AM812">
        <v>1614</v>
      </c>
      <c r="AN812">
        <v>823</v>
      </c>
    </row>
    <row r="813" spans="1:40" x14ac:dyDescent="0.25">
      <c r="A813" t="s">
        <v>414</v>
      </c>
      <c r="B813" t="s">
        <v>414</v>
      </c>
      <c r="C813" t="s">
        <v>414</v>
      </c>
      <c r="D813" t="s">
        <v>414</v>
      </c>
      <c r="E813" t="s">
        <v>414</v>
      </c>
      <c r="F813" t="s">
        <v>414</v>
      </c>
      <c r="G813" t="s">
        <v>414</v>
      </c>
      <c r="H813" t="s">
        <v>414</v>
      </c>
      <c r="I813" t="s">
        <v>414</v>
      </c>
      <c r="J813" t="s">
        <v>414</v>
      </c>
      <c r="K813" t="s">
        <v>414</v>
      </c>
      <c r="L813" t="s">
        <v>414</v>
      </c>
      <c r="M813" t="s">
        <v>414</v>
      </c>
      <c r="N813" t="s">
        <v>414</v>
      </c>
      <c r="O813" t="s">
        <v>414</v>
      </c>
      <c r="P813" t="s">
        <v>414</v>
      </c>
      <c r="Q813" t="s">
        <v>414</v>
      </c>
      <c r="R813" t="s">
        <v>414</v>
      </c>
      <c r="S813" t="s">
        <v>414</v>
      </c>
      <c r="T813" t="s">
        <v>414</v>
      </c>
      <c r="U813" t="s">
        <v>414</v>
      </c>
      <c r="V813" t="s">
        <v>414</v>
      </c>
      <c r="W813" t="s">
        <v>414</v>
      </c>
      <c r="X813" t="s">
        <v>414</v>
      </c>
      <c r="Y813" t="s">
        <v>414</v>
      </c>
      <c r="Z813" t="s">
        <v>414</v>
      </c>
      <c r="AA813" t="s">
        <v>414</v>
      </c>
      <c r="AB813" t="s">
        <v>414</v>
      </c>
      <c r="AC813" t="s">
        <v>432</v>
      </c>
      <c r="AD813" t="s">
        <v>431</v>
      </c>
      <c r="AE813">
        <v>50</v>
      </c>
      <c r="AF813">
        <v>12</v>
      </c>
      <c r="AH813" t="s">
        <v>380</v>
      </c>
      <c r="AJ813" t="s">
        <v>252</v>
      </c>
      <c r="AK813" t="s">
        <v>221</v>
      </c>
      <c r="AM813">
        <v>1667</v>
      </c>
      <c r="AN813">
        <v>1072</v>
      </c>
    </row>
    <row r="814" spans="1:40" x14ac:dyDescent="0.25">
      <c r="A814" t="s">
        <v>414</v>
      </c>
      <c r="B814" t="s">
        <v>414</v>
      </c>
      <c r="C814" t="s">
        <v>414</v>
      </c>
      <c r="D814" t="s">
        <v>414</v>
      </c>
      <c r="E814" t="s">
        <v>414</v>
      </c>
      <c r="F814" t="s">
        <v>414</v>
      </c>
      <c r="G814" t="s">
        <v>414</v>
      </c>
      <c r="H814" t="s">
        <v>414</v>
      </c>
      <c r="I814" t="s">
        <v>414</v>
      </c>
      <c r="J814" t="s">
        <v>414</v>
      </c>
      <c r="K814" t="s">
        <v>414</v>
      </c>
      <c r="L814" t="s">
        <v>414</v>
      </c>
      <c r="M814" t="s">
        <v>414</v>
      </c>
      <c r="N814" t="s">
        <v>414</v>
      </c>
      <c r="O814" t="s">
        <v>414</v>
      </c>
      <c r="P814" t="s">
        <v>414</v>
      </c>
      <c r="Q814" t="s">
        <v>414</v>
      </c>
      <c r="R814" t="s">
        <v>414</v>
      </c>
      <c r="S814" t="s">
        <v>414</v>
      </c>
      <c r="T814" t="s">
        <v>414</v>
      </c>
      <c r="U814" t="s">
        <v>414</v>
      </c>
      <c r="V814" t="s">
        <v>414</v>
      </c>
      <c r="W814" t="s">
        <v>414</v>
      </c>
      <c r="X814" t="s">
        <v>414</v>
      </c>
      <c r="Y814" t="s">
        <v>414</v>
      </c>
      <c r="Z814" t="s">
        <v>414</v>
      </c>
      <c r="AA814" t="s">
        <v>414</v>
      </c>
      <c r="AB814" t="s">
        <v>414</v>
      </c>
      <c r="AC814" t="s">
        <v>432</v>
      </c>
      <c r="AD814" t="s">
        <v>431</v>
      </c>
      <c r="AE814">
        <v>50</v>
      </c>
      <c r="AF814">
        <v>13</v>
      </c>
      <c r="AH814" t="s">
        <v>380</v>
      </c>
      <c r="AJ814" t="s">
        <v>252</v>
      </c>
      <c r="AK814" t="s">
        <v>221</v>
      </c>
      <c r="AM814">
        <v>1785</v>
      </c>
      <c r="AN814">
        <v>1199</v>
      </c>
    </row>
    <row r="815" spans="1:40" x14ac:dyDescent="0.25">
      <c r="A815" t="s">
        <v>414</v>
      </c>
      <c r="B815" t="s">
        <v>414</v>
      </c>
      <c r="C815" t="s">
        <v>414</v>
      </c>
      <c r="D815" t="s">
        <v>414</v>
      </c>
      <c r="E815" t="s">
        <v>414</v>
      </c>
      <c r="F815" t="s">
        <v>414</v>
      </c>
      <c r="G815" t="s">
        <v>414</v>
      </c>
      <c r="H815" t="s">
        <v>414</v>
      </c>
      <c r="I815" t="s">
        <v>414</v>
      </c>
      <c r="J815" t="s">
        <v>414</v>
      </c>
      <c r="K815" t="s">
        <v>414</v>
      </c>
      <c r="L815" t="s">
        <v>414</v>
      </c>
      <c r="M815" t="s">
        <v>414</v>
      </c>
      <c r="N815" t="s">
        <v>414</v>
      </c>
      <c r="O815" t="s">
        <v>414</v>
      </c>
      <c r="P815" t="s">
        <v>414</v>
      </c>
      <c r="Q815" t="s">
        <v>414</v>
      </c>
      <c r="R815" t="s">
        <v>414</v>
      </c>
      <c r="S815" t="s">
        <v>414</v>
      </c>
      <c r="T815" t="s">
        <v>414</v>
      </c>
      <c r="U815" t="s">
        <v>414</v>
      </c>
      <c r="V815" t="s">
        <v>414</v>
      </c>
      <c r="W815" t="s">
        <v>414</v>
      </c>
      <c r="X815" t="s">
        <v>414</v>
      </c>
      <c r="Y815" t="s">
        <v>414</v>
      </c>
      <c r="Z815" t="s">
        <v>414</v>
      </c>
      <c r="AA815" t="s">
        <v>414</v>
      </c>
      <c r="AB815" t="s">
        <v>414</v>
      </c>
      <c r="AC815" t="s">
        <v>432</v>
      </c>
      <c r="AD815" t="s">
        <v>431</v>
      </c>
      <c r="AE815">
        <v>50</v>
      </c>
      <c r="AF815">
        <v>14</v>
      </c>
      <c r="AH815" t="s">
        <v>370</v>
      </c>
      <c r="AJ815" t="s">
        <v>246</v>
      </c>
      <c r="AK815" t="s">
        <v>220</v>
      </c>
      <c r="AM815">
        <v>1643</v>
      </c>
      <c r="AN815">
        <v>1460</v>
      </c>
    </row>
    <row r="816" spans="1:40" x14ac:dyDescent="0.25">
      <c r="A816" t="s">
        <v>414</v>
      </c>
      <c r="B816" t="s">
        <v>414</v>
      </c>
      <c r="C816" t="s">
        <v>414</v>
      </c>
      <c r="D816" t="s">
        <v>414</v>
      </c>
      <c r="E816" t="s">
        <v>414</v>
      </c>
      <c r="F816" t="s">
        <v>414</v>
      </c>
      <c r="G816" t="s">
        <v>414</v>
      </c>
      <c r="H816" t="s">
        <v>414</v>
      </c>
      <c r="I816" t="s">
        <v>414</v>
      </c>
      <c r="J816" t="s">
        <v>414</v>
      </c>
      <c r="K816" t="s">
        <v>414</v>
      </c>
      <c r="L816" t="s">
        <v>414</v>
      </c>
      <c r="M816" t="s">
        <v>414</v>
      </c>
      <c r="N816" t="s">
        <v>414</v>
      </c>
      <c r="O816" t="s">
        <v>414</v>
      </c>
      <c r="P816" t="s">
        <v>414</v>
      </c>
      <c r="Q816" t="s">
        <v>414</v>
      </c>
      <c r="R816" t="s">
        <v>414</v>
      </c>
      <c r="S816" t="s">
        <v>414</v>
      </c>
      <c r="T816" t="s">
        <v>414</v>
      </c>
      <c r="U816" t="s">
        <v>414</v>
      </c>
      <c r="V816" t="s">
        <v>414</v>
      </c>
      <c r="W816" t="s">
        <v>414</v>
      </c>
      <c r="X816" t="s">
        <v>414</v>
      </c>
      <c r="Y816" t="s">
        <v>414</v>
      </c>
      <c r="Z816" t="s">
        <v>414</v>
      </c>
      <c r="AA816" t="s">
        <v>414</v>
      </c>
      <c r="AB816" t="s">
        <v>414</v>
      </c>
      <c r="AC816" t="s">
        <v>432</v>
      </c>
      <c r="AD816" t="s">
        <v>431</v>
      </c>
      <c r="AE816">
        <v>50</v>
      </c>
      <c r="AF816">
        <v>15</v>
      </c>
      <c r="AH816" t="s">
        <v>370</v>
      </c>
      <c r="AJ816" t="s">
        <v>246</v>
      </c>
      <c r="AK816" t="s">
        <v>220</v>
      </c>
      <c r="AM816">
        <v>1705</v>
      </c>
      <c r="AN816">
        <v>1831</v>
      </c>
    </row>
    <row r="817" spans="1:40" x14ac:dyDescent="0.25">
      <c r="A817" t="s">
        <v>414</v>
      </c>
      <c r="B817" t="s">
        <v>414</v>
      </c>
      <c r="C817" t="s">
        <v>414</v>
      </c>
      <c r="D817" t="s">
        <v>414</v>
      </c>
      <c r="E817" t="s">
        <v>414</v>
      </c>
      <c r="F817" t="s">
        <v>414</v>
      </c>
      <c r="G817" t="s">
        <v>414</v>
      </c>
      <c r="H817" t="s">
        <v>414</v>
      </c>
      <c r="I817" t="s">
        <v>414</v>
      </c>
      <c r="J817" t="s">
        <v>414</v>
      </c>
      <c r="K817" t="s">
        <v>414</v>
      </c>
      <c r="L817" t="s">
        <v>414</v>
      </c>
      <c r="M817" t="s">
        <v>414</v>
      </c>
      <c r="N817" t="s">
        <v>414</v>
      </c>
      <c r="O817" t="s">
        <v>414</v>
      </c>
      <c r="P817" t="s">
        <v>414</v>
      </c>
      <c r="Q817" t="s">
        <v>414</v>
      </c>
      <c r="R817" t="s">
        <v>414</v>
      </c>
      <c r="S817" t="s">
        <v>414</v>
      </c>
      <c r="T817" t="s">
        <v>414</v>
      </c>
      <c r="U817" t="s">
        <v>414</v>
      </c>
      <c r="V817" t="s">
        <v>414</v>
      </c>
      <c r="W817" t="s">
        <v>414</v>
      </c>
      <c r="X817" t="s">
        <v>414</v>
      </c>
      <c r="Y817" t="s">
        <v>414</v>
      </c>
      <c r="Z817" t="s">
        <v>414</v>
      </c>
      <c r="AA817" t="s">
        <v>414</v>
      </c>
      <c r="AB817" t="s">
        <v>414</v>
      </c>
      <c r="AC817" t="s">
        <v>432</v>
      </c>
      <c r="AD817" t="s">
        <v>431</v>
      </c>
      <c r="AE817">
        <v>50</v>
      </c>
      <c r="AF817">
        <v>16</v>
      </c>
      <c r="AH817" t="s">
        <v>386</v>
      </c>
      <c r="AJ817" t="s">
        <v>273</v>
      </c>
      <c r="AK817" t="s">
        <v>224</v>
      </c>
      <c r="AM817">
        <v>1971</v>
      </c>
      <c r="AN817">
        <v>791</v>
      </c>
    </row>
    <row r="818" spans="1:40" x14ac:dyDescent="0.25">
      <c r="A818" t="s">
        <v>414</v>
      </c>
      <c r="B818" t="s">
        <v>414</v>
      </c>
      <c r="C818" t="s">
        <v>414</v>
      </c>
      <c r="D818" t="s">
        <v>414</v>
      </c>
      <c r="E818" t="s">
        <v>414</v>
      </c>
      <c r="F818" t="s">
        <v>414</v>
      </c>
      <c r="G818" t="s">
        <v>414</v>
      </c>
      <c r="H818" t="s">
        <v>414</v>
      </c>
      <c r="I818" t="s">
        <v>414</v>
      </c>
      <c r="J818" t="s">
        <v>414</v>
      </c>
      <c r="K818" t="s">
        <v>414</v>
      </c>
      <c r="L818" t="s">
        <v>414</v>
      </c>
      <c r="M818" t="s">
        <v>414</v>
      </c>
      <c r="N818" t="s">
        <v>414</v>
      </c>
      <c r="O818" t="s">
        <v>414</v>
      </c>
      <c r="P818" t="s">
        <v>414</v>
      </c>
      <c r="Q818" t="s">
        <v>414</v>
      </c>
      <c r="R818" t="s">
        <v>414</v>
      </c>
      <c r="S818" t="s">
        <v>414</v>
      </c>
      <c r="T818" t="s">
        <v>414</v>
      </c>
      <c r="U818" t="s">
        <v>414</v>
      </c>
      <c r="V818" t="s">
        <v>414</v>
      </c>
      <c r="W818" t="s">
        <v>414</v>
      </c>
      <c r="X818" t="s">
        <v>414</v>
      </c>
      <c r="Y818" t="s">
        <v>414</v>
      </c>
      <c r="Z818" t="s">
        <v>414</v>
      </c>
      <c r="AA818" t="s">
        <v>414</v>
      </c>
      <c r="AB818" t="s">
        <v>414</v>
      </c>
      <c r="AC818" t="s">
        <v>432</v>
      </c>
      <c r="AD818" t="s">
        <v>431</v>
      </c>
      <c r="AE818">
        <v>50</v>
      </c>
      <c r="AF818">
        <v>17</v>
      </c>
      <c r="AH818" t="s">
        <v>380</v>
      </c>
      <c r="AJ818" t="s">
        <v>252</v>
      </c>
      <c r="AK818" t="s">
        <v>221</v>
      </c>
      <c r="AM818">
        <v>1933</v>
      </c>
      <c r="AN818">
        <v>897</v>
      </c>
    </row>
    <row r="819" spans="1:40" x14ac:dyDescent="0.25">
      <c r="A819" t="s">
        <v>414</v>
      </c>
      <c r="B819" t="s">
        <v>414</v>
      </c>
      <c r="C819" t="s">
        <v>414</v>
      </c>
      <c r="D819" t="s">
        <v>414</v>
      </c>
      <c r="E819" t="s">
        <v>414</v>
      </c>
      <c r="F819" t="s">
        <v>414</v>
      </c>
      <c r="G819" t="s">
        <v>414</v>
      </c>
      <c r="H819" t="s">
        <v>414</v>
      </c>
      <c r="I819" t="s">
        <v>414</v>
      </c>
      <c r="J819" t="s">
        <v>414</v>
      </c>
      <c r="K819" t="s">
        <v>414</v>
      </c>
      <c r="L819" t="s">
        <v>414</v>
      </c>
      <c r="M819" t="s">
        <v>414</v>
      </c>
      <c r="N819" t="s">
        <v>414</v>
      </c>
      <c r="O819" t="s">
        <v>414</v>
      </c>
      <c r="P819" t="s">
        <v>414</v>
      </c>
      <c r="Q819" t="s">
        <v>414</v>
      </c>
      <c r="R819" t="s">
        <v>414</v>
      </c>
      <c r="S819" t="s">
        <v>414</v>
      </c>
      <c r="T819" t="s">
        <v>414</v>
      </c>
      <c r="U819" t="s">
        <v>414</v>
      </c>
      <c r="V819" t="s">
        <v>414</v>
      </c>
      <c r="W819" t="s">
        <v>414</v>
      </c>
      <c r="X819" t="s">
        <v>414</v>
      </c>
      <c r="Y819" t="s">
        <v>414</v>
      </c>
      <c r="Z819" t="s">
        <v>414</v>
      </c>
      <c r="AA819" t="s">
        <v>414</v>
      </c>
      <c r="AB819" t="s">
        <v>414</v>
      </c>
      <c r="AC819" t="s">
        <v>432</v>
      </c>
      <c r="AD819" t="s">
        <v>431</v>
      </c>
      <c r="AE819">
        <v>50</v>
      </c>
      <c r="AF819">
        <v>18</v>
      </c>
      <c r="AH819" t="s">
        <v>380</v>
      </c>
      <c r="AJ819" t="s">
        <v>252</v>
      </c>
      <c r="AK819" t="s">
        <v>221</v>
      </c>
      <c r="AM819">
        <v>2011</v>
      </c>
      <c r="AN819">
        <v>1406</v>
      </c>
    </row>
    <row r="820" spans="1:40" x14ac:dyDescent="0.25">
      <c r="A820" t="s">
        <v>414</v>
      </c>
      <c r="B820" t="s">
        <v>414</v>
      </c>
      <c r="C820" t="s">
        <v>414</v>
      </c>
      <c r="D820" t="s">
        <v>414</v>
      </c>
      <c r="E820" t="s">
        <v>414</v>
      </c>
      <c r="F820" t="s">
        <v>414</v>
      </c>
      <c r="G820" t="s">
        <v>414</v>
      </c>
      <c r="H820" t="s">
        <v>414</v>
      </c>
      <c r="I820" t="s">
        <v>414</v>
      </c>
      <c r="J820" t="s">
        <v>414</v>
      </c>
      <c r="K820" t="s">
        <v>414</v>
      </c>
      <c r="L820" t="s">
        <v>414</v>
      </c>
      <c r="M820" t="s">
        <v>414</v>
      </c>
      <c r="N820" t="s">
        <v>414</v>
      </c>
      <c r="O820" t="s">
        <v>414</v>
      </c>
      <c r="P820" t="s">
        <v>414</v>
      </c>
      <c r="Q820" t="s">
        <v>414</v>
      </c>
      <c r="R820" t="s">
        <v>414</v>
      </c>
      <c r="S820" t="s">
        <v>414</v>
      </c>
      <c r="T820" t="s">
        <v>414</v>
      </c>
      <c r="U820" t="s">
        <v>414</v>
      </c>
      <c r="V820" t="s">
        <v>414</v>
      </c>
      <c r="W820" t="s">
        <v>414</v>
      </c>
      <c r="X820" t="s">
        <v>414</v>
      </c>
      <c r="Y820" t="s">
        <v>414</v>
      </c>
      <c r="Z820" t="s">
        <v>414</v>
      </c>
      <c r="AA820" t="s">
        <v>414</v>
      </c>
      <c r="AB820" t="s">
        <v>414</v>
      </c>
      <c r="AC820" t="s">
        <v>432</v>
      </c>
      <c r="AD820" t="s">
        <v>431</v>
      </c>
      <c r="AE820">
        <v>50</v>
      </c>
      <c r="AF820">
        <v>19</v>
      </c>
      <c r="AH820" t="s">
        <v>370</v>
      </c>
      <c r="AJ820" t="s">
        <v>246</v>
      </c>
      <c r="AK820" t="s">
        <v>220</v>
      </c>
      <c r="AM820">
        <v>1922</v>
      </c>
      <c r="AN820">
        <v>1491</v>
      </c>
    </row>
    <row r="821" spans="1:40" x14ac:dyDescent="0.25">
      <c r="A821" t="s">
        <v>414</v>
      </c>
      <c r="B821" t="s">
        <v>414</v>
      </c>
      <c r="C821" t="s">
        <v>414</v>
      </c>
      <c r="D821" t="s">
        <v>414</v>
      </c>
      <c r="E821" t="s">
        <v>414</v>
      </c>
      <c r="F821" t="s">
        <v>414</v>
      </c>
      <c r="G821" t="s">
        <v>414</v>
      </c>
      <c r="H821" t="s">
        <v>414</v>
      </c>
      <c r="I821" t="s">
        <v>414</v>
      </c>
      <c r="J821" t="s">
        <v>414</v>
      </c>
      <c r="K821" t="s">
        <v>414</v>
      </c>
      <c r="L821" t="s">
        <v>414</v>
      </c>
      <c r="M821" t="s">
        <v>414</v>
      </c>
      <c r="N821" t="s">
        <v>414</v>
      </c>
      <c r="O821" t="s">
        <v>414</v>
      </c>
      <c r="P821" t="s">
        <v>414</v>
      </c>
      <c r="Q821" t="s">
        <v>414</v>
      </c>
      <c r="R821" t="s">
        <v>414</v>
      </c>
      <c r="S821" t="s">
        <v>414</v>
      </c>
      <c r="T821" t="s">
        <v>414</v>
      </c>
      <c r="U821" t="s">
        <v>414</v>
      </c>
      <c r="V821" t="s">
        <v>414</v>
      </c>
      <c r="W821" t="s">
        <v>414</v>
      </c>
      <c r="X821" t="s">
        <v>414</v>
      </c>
      <c r="Y821" t="s">
        <v>414</v>
      </c>
      <c r="Z821" t="s">
        <v>414</v>
      </c>
      <c r="AA821" t="s">
        <v>414</v>
      </c>
      <c r="AB821" t="s">
        <v>414</v>
      </c>
      <c r="AC821" t="s">
        <v>432</v>
      </c>
      <c r="AD821" t="s">
        <v>431</v>
      </c>
      <c r="AE821">
        <v>50</v>
      </c>
      <c r="AF821">
        <v>20</v>
      </c>
      <c r="AH821" t="s">
        <v>380</v>
      </c>
      <c r="AJ821" t="s">
        <v>252</v>
      </c>
      <c r="AK821" t="s">
        <v>221</v>
      </c>
      <c r="AM821">
        <v>1925</v>
      </c>
      <c r="AN821">
        <v>1842</v>
      </c>
    </row>
    <row r="822" spans="1:40" x14ac:dyDescent="0.25">
      <c r="A822" t="s">
        <v>414</v>
      </c>
      <c r="B822" t="s">
        <v>414</v>
      </c>
      <c r="C822" t="s">
        <v>414</v>
      </c>
      <c r="D822" t="s">
        <v>414</v>
      </c>
      <c r="E822" t="s">
        <v>414</v>
      </c>
      <c r="F822" t="s">
        <v>414</v>
      </c>
      <c r="G822" t="s">
        <v>414</v>
      </c>
      <c r="H822" t="s">
        <v>414</v>
      </c>
      <c r="I822" t="s">
        <v>414</v>
      </c>
      <c r="J822" t="s">
        <v>414</v>
      </c>
      <c r="K822" t="s">
        <v>414</v>
      </c>
      <c r="L822" t="s">
        <v>414</v>
      </c>
      <c r="M822" t="s">
        <v>414</v>
      </c>
      <c r="N822" t="s">
        <v>414</v>
      </c>
      <c r="O822" t="s">
        <v>414</v>
      </c>
      <c r="P822" t="s">
        <v>414</v>
      </c>
      <c r="Q822" t="s">
        <v>414</v>
      </c>
      <c r="R822" t="s">
        <v>414</v>
      </c>
      <c r="S822" t="s">
        <v>414</v>
      </c>
      <c r="T822" t="s">
        <v>414</v>
      </c>
      <c r="U822" t="s">
        <v>414</v>
      </c>
      <c r="V822" t="s">
        <v>414</v>
      </c>
      <c r="W822" t="s">
        <v>414</v>
      </c>
      <c r="X822" t="s">
        <v>414</v>
      </c>
      <c r="Y822" t="s">
        <v>414</v>
      </c>
      <c r="Z822" t="s">
        <v>414</v>
      </c>
      <c r="AA822" t="s">
        <v>414</v>
      </c>
      <c r="AB822" t="s">
        <v>414</v>
      </c>
      <c r="AC822" t="s">
        <v>432</v>
      </c>
      <c r="AD822" t="s">
        <v>431</v>
      </c>
      <c r="AE822">
        <v>50</v>
      </c>
      <c r="AF822">
        <v>21</v>
      </c>
      <c r="AH822" t="s">
        <v>380</v>
      </c>
      <c r="AJ822" t="s">
        <v>252</v>
      </c>
      <c r="AK822" t="s">
        <v>221</v>
      </c>
      <c r="AM822">
        <v>2125</v>
      </c>
      <c r="AN822">
        <v>789</v>
      </c>
    </row>
    <row r="823" spans="1:40" x14ac:dyDescent="0.25">
      <c r="A823" t="s">
        <v>414</v>
      </c>
      <c r="B823" t="s">
        <v>414</v>
      </c>
      <c r="C823" t="s">
        <v>414</v>
      </c>
      <c r="D823" t="s">
        <v>414</v>
      </c>
      <c r="E823" t="s">
        <v>414</v>
      </c>
      <c r="F823" t="s">
        <v>414</v>
      </c>
      <c r="G823" t="s">
        <v>414</v>
      </c>
      <c r="H823" t="s">
        <v>414</v>
      </c>
      <c r="I823" t="s">
        <v>414</v>
      </c>
      <c r="J823" t="s">
        <v>414</v>
      </c>
      <c r="K823" t="s">
        <v>414</v>
      </c>
      <c r="L823" t="s">
        <v>414</v>
      </c>
      <c r="M823" t="s">
        <v>414</v>
      </c>
      <c r="N823" t="s">
        <v>414</v>
      </c>
      <c r="O823" t="s">
        <v>414</v>
      </c>
      <c r="P823" t="s">
        <v>414</v>
      </c>
      <c r="Q823" t="s">
        <v>414</v>
      </c>
      <c r="R823" t="s">
        <v>414</v>
      </c>
      <c r="S823" t="s">
        <v>414</v>
      </c>
      <c r="T823" t="s">
        <v>414</v>
      </c>
      <c r="U823" t="s">
        <v>414</v>
      </c>
      <c r="V823" t="s">
        <v>414</v>
      </c>
      <c r="W823" t="s">
        <v>414</v>
      </c>
      <c r="X823" t="s">
        <v>414</v>
      </c>
      <c r="Y823" t="s">
        <v>414</v>
      </c>
      <c r="Z823" t="s">
        <v>414</v>
      </c>
      <c r="AA823" t="s">
        <v>414</v>
      </c>
      <c r="AB823" t="s">
        <v>414</v>
      </c>
      <c r="AC823" t="s">
        <v>432</v>
      </c>
      <c r="AD823" t="s">
        <v>431</v>
      </c>
      <c r="AE823">
        <v>50</v>
      </c>
      <c r="AF823">
        <v>22</v>
      </c>
      <c r="AH823" t="s">
        <v>370</v>
      </c>
      <c r="AJ823" t="s">
        <v>246</v>
      </c>
      <c r="AK823" t="s">
        <v>220</v>
      </c>
      <c r="AM823">
        <v>2029</v>
      </c>
      <c r="AN823">
        <v>982</v>
      </c>
    </row>
    <row r="824" spans="1:40" x14ac:dyDescent="0.25">
      <c r="A824" t="s">
        <v>414</v>
      </c>
      <c r="B824" t="s">
        <v>414</v>
      </c>
      <c r="C824" t="s">
        <v>414</v>
      </c>
      <c r="D824" t="s">
        <v>414</v>
      </c>
      <c r="E824" t="s">
        <v>414</v>
      </c>
      <c r="F824" t="s">
        <v>414</v>
      </c>
      <c r="G824" t="s">
        <v>414</v>
      </c>
      <c r="H824" t="s">
        <v>414</v>
      </c>
      <c r="I824" t="s">
        <v>414</v>
      </c>
      <c r="J824" t="s">
        <v>414</v>
      </c>
      <c r="K824" t="s">
        <v>414</v>
      </c>
      <c r="L824" t="s">
        <v>414</v>
      </c>
      <c r="M824" t="s">
        <v>414</v>
      </c>
      <c r="N824" t="s">
        <v>414</v>
      </c>
      <c r="O824" t="s">
        <v>414</v>
      </c>
      <c r="P824" t="s">
        <v>414</v>
      </c>
      <c r="Q824" t="s">
        <v>414</v>
      </c>
      <c r="R824" t="s">
        <v>414</v>
      </c>
      <c r="S824" t="s">
        <v>414</v>
      </c>
      <c r="T824" t="s">
        <v>414</v>
      </c>
      <c r="U824" t="s">
        <v>414</v>
      </c>
      <c r="V824" t="s">
        <v>414</v>
      </c>
      <c r="W824" t="s">
        <v>414</v>
      </c>
      <c r="X824" t="s">
        <v>414</v>
      </c>
      <c r="Y824" t="s">
        <v>414</v>
      </c>
      <c r="Z824" t="s">
        <v>414</v>
      </c>
      <c r="AA824" t="s">
        <v>414</v>
      </c>
      <c r="AB824" t="s">
        <v>414</v>
      </c>
      <c r="AC824" t="s">
        <v>432</v>
      </c>
      <c r="AD824" t="s">
        <v>431</v>
      </c>
      <c r="AE824">
        <v>50</v>
      </c>
      <c r="AF824">
        <v>23</v>
      </c>
      <c r="AH824" t="s">
        <v>380</v>
      </c>
      <c r="AJ824" t="s">
        <v>252</v>
      </c>
      <c r="AK824" t="s">
        <v>221</v>
      </c>
      <c r="AM824">
        <v>2116</v>
      </c>
      <c r="AN824">
        <v>1323</v>
      </c>
    </row>
    <row r="825" spans="1:40" x14ac:dyDescent="0.25">
      <c r="A825" t="s">
        <v>414</v>
      </c>
      <c r="B825" t="s">
        <v>414</v>
      </c>
      <c r="C825" t="s">
        <v>414</v>
      </c>
      <c r="D825" t="s">
        <v>414</v>
      </c>
      <c r="E825" t="s">
        <v>414</v>
      </c>
      <c r="F825" t="s">
        <v>414</v>
      </c>
      <c r="G825" t="s">
        <v>414</v>
      </c>
      <c r="H825" t="s">
        <v>414</v>
      </c>
      <c r="I825" t="s">
        <v>414</v>
      </c>
      <c r="J825" t="s">
        <v>414</v>
      </c>
      <c r="K825" t="s">
        <v>414</v>
      </c>
      <c r="L825" t="s">
        <v>414</v>
      </c>
      <c r="M825" t="s">
        <v>414</v>
      </c>
      <c r="N825" t="s">
        <v>414</v>
      </c>
      <c r="O825" t="s">
        <v>414</v>
      </c>
      <c r="P825" t="s">
        <v>414</v>
      </c>
      <c r="Q825" t="s">
        <v>414</v>
      </c>
      <c r="R825" t="s">
        <v>414</v>
      </c>
      <c r="S825" t="s">
        <v>414</v>
      </c>
      <c r="T825" t="s">
        <v>414</v>
      </c>
      <c r="U825" t="s">
        <v>414</v>
      </c>
      <c r="V825" t="s">
        <v>414</v>
      </c>
      <c r="W825" t="s">
        <v>414</v>
      </c>
      <c r="X825" t="s">
        <v>414</v>
      </c>
      <c r="Y825" t="s">
        <v>414</v>
      </c>
      <c r="Z825" t="s">
        <v>414</v>
      </c>
      <c r="AA825" t="s">
        <v>414</v>
      </c>
      <c r="AB825" t="s">
        <v>414</v>
      </c>
      <c r="AC825" t="s">
        <v>432</v>
      </c>
      <c r="AD825" t="s">
        <v>431</v>
      </c>
      <c r="AE825">
        <v>50</v>
      </c>
      <c r="AF825">
        <v>24</v>
      </c>
      <c r="AH825" t="s">
        <v>370</v>
      </c>
      <c r="AJ825" t="s">
        <v>246</v>
      </c>
      <c r="AK825" t="s">
        <v>220</v>
      </c>
      <c r="AM825">
        <v>2110</v>
      </c>
      <c r="AN825">
        <v>1677</v>
      </c>
    </row>
    <row r="826" spans="1:40" x14ac:dyDescent="0.25">
      <c r="A826" t="s">
        <v>414</v>
      </c>
      <c r="B826" t="s">
        <v>414</v>
      </c>
      <c r="C826" t="s">
        <v>414</v>
      </c>
      <c r="D826" t="s">
        <v>414</v>
      </c>
      <c r="E826" t="s">
        <v>414</v>
      </c>
      <c r="F826" t="s">
        <v>414</v>
      </c>
      <c r="G826" t="s">
        <v>414</v>
      </c>
      <c r="H826" t="s">
        <v>414</v>
      </c>
      <c r="I826" t="s">
        <v>414</v>
      </c>
      <c r="J826" t="s">
        <v>414</v>
      </c>
      <c r="K826" t="s">
        <v>414</v>
      </c>
      <c r="L826" t="s">
        <v>414</v>
      </c>
      <c r="M826" t="s">
        <v>414</v>
      </c>
      <c r="N826" t="s">
        <v>414</v>
      </c>
      <c r="O826" t="s">
        <v>414</v>
      </c>
      <c r="P826" t="s">
        <v>414</v>
      </c>
      <c r="Q826" t="s">
        <v>414</v>
      </c>
      <c r="R826" t="s">
        <v>414</v>
      </c>
      <c r="S826" t="s">
        <v>414</v>
      </c>
      <c r="T826" t="s">
        <v>414</v>
      </c>
      <c r="U826" t="s">
        <v>414</v>
      </c>
      <c r="V826" t="s">
        <v>414</v>
      </c>
      <c r="W826" t="s">
        <v>414</v>
      </c>
      <c r="X826" t="s">
        <v>414</v>
      </c>
      <c r="Y826" t="s">
        <v>414</v>
      </c>
      <c r="Z826" t="s">
        <v>414</v>
      </c>
      <c r="AA826" t="s">
        <v>414</v>
      </c>
      <c r="AB826" t="s">
        <v>414</v>
      </c>
      <c r="AC826" t="s">
        <v>432</v>
      </c>
      <c r="AD826" t="s">
        <v>431</v>
      </c>
      <c r="AE826">
        <v>50</v>
      </c>
      <c r="AF826">
        <v>25</v>
      </c>
      <c r="AH826" t="s">
        <v>370</v>
      </c>
      <c r="AJ826" t="s">
        <v>246</v>
      </c>
      <c r="AK826" t="s">
        <v>220</v>
      </c>
      <c r="AM826">
        <v>2121</v>
      </c>
      <c r="AN826">
        <v>1811</v>
      </c>
    </row>
    <row r="827" spans="1:40" x14ac:dyDescent="0.25">
      <c r="A827" t="s">
        <v>414</v>
      </c>
      <c r="B827" t="s">
        <v>414</v>
      </c>
      <c r="C827" t="s">
        <v>414</v>
      </c>
      <c r="D827" t="s">
        <v>414</v>
      </c>
      <c r="E827" t="s">
        <v>414</v>
      </c>
      <c r="F827" t="s">
        <v>414</v>
      </c>
      <c r="G827" t="s">
        <v>414</v>
      </c>
      <c r="H827" t="s">
        <v>414</v>
      </c>
      <c r="I827" t="s">
        <v>414</v>
      </c>
      <c r="J827" t="s">
        <v>414</v>
      </c>
      <c r="K827" t="s">
        <v>414</v>
      </c>
      <c r="L827" t="s">
        <v>414</v>
      </c>
      <c r="M827" t="s">
        <v>414</v>
      </c>
      <c r="N827" t="s">
        <v>414</v>
      </c>
      <c r="O827" t="s">
        <v>414</v>
      </c>
      <c r="P827" t="s">
        <v>414</v>
      </c>
      <c r="Q827" t="s">
        <v>414</v>
      </c>
      <c r="R827" t="s">
        <v>414</v>
      </c>
      <c r="S827" t="s">
        <v>414</v>
      </c>
      <c r="T827" t="s">
        <v>414</v>
      </c>
      <c r="U827" t="s">
        <v>414</v>
      </c>
      <c r="V827" t="s">
        <v>414</v>
      </c>
      <c r="W827" t="s">
        <v>414</v>
      </c>
      <c r="X827" t="s">
        <v>414</v>
      </c>
      <c r="Y827" t="s">
        <v>414</v>
      </c>
      <c r="Z827" t="s">
        <v>414</v>
      </c>
      <c r="AA827" t="s">
        <v>414</v>
      </c>
      <c r="AB827" t="s">
        <v>414</v>
      </c>
      <c r="AC827" t="s">
        <v>432</v>
      </c>
      <c r="AD827" t="s">
        <v>431</v>
      </c>
      <c r="AE827">
        <v>50</v>
      </c>
      <c r="AF827">
        <v>26</v>
      </c>
      <c r="AH827" t="s">
        <v>370</v>
      </c>
      <c r="AJ827" t="s">
        <v>246</v>
      </c>
      <c r="AK827" t="s">
        <v>220</v>
      </c>
      <c r="AM827">
        <v>2330</v>
      </c>
      <c r="AN827">
        <v>717</v>
      </c>
    </row>
    <row r="828" spans="1:40" x14ac:dyDescent="0.25">
      <c r="A828" t="s">
        <v>414</v>
      </c>
      <c r="B828" t="s">
        <v>414</v>
      </c>
      <c r="C828" t="s">
        <v>414</v>
      </c>
      <c r="D828" t="s">
        <v>414</v>
      </c>
      <c r="E828" t="s">
        <v>414</v>
      </c>
      <c r="F828" t="s">
        <v>414</v>
      </c>
      <c r="G828" t="s">
        <v>414</v>
      </c>
      <c r="H828" t="s">
        <v>414</v>
      </c>
      <c r="I828" t="s">
        <v>414</v>
      </c>
      <c r="J828" t="s">
        <v>414</v>
      </c>
      <c r="K828" t="s">
        <v>414</v>
      </c>
      <c r="L828" t="s">
        <v>414</v>
      </c>
      <c r="M828" t="s">
        <v>414</v>
      </c>
      <c r="N828" t="s">
        <v>414</v>
      </c>
      <c r="O828" t="s">
        <v>414</v>
      </c>
      <c r="P828" t="s">
        <v>414</v>
      </c>
      <c r="Q828" t="s">
        <v>414</v>
      </c>
      <c r="R828" t="s">
        <v>414</v>
      </c>
      <c r="S828" t="s">
        <v>414</v>
      </c>
      <c r="T828" t="s">
        <v>414</v>
      </c>
      <c r="U828" t="s">
        <v>414</v>
      </c>
      <c r="V828" t="s">
        <v>414</v>
      </c>
      <c r="W828" t="s">
        <v>414</v>
      </c>
      <c r="X828" t="s">
        <v>414</v>
      </c>
      <c r="Y828" t="s">
        <v>414</v>
      </c>
      <c r="Z828" t="s">
        <v>414</v>
      </c>
      <c r="AA828" t="s">
        <v>414</v>
      </c>
      <c r="AB828" t="s">
        <v>414</v>
      </c>
      <c r="AC828" t="s">
        <v>432</v>
      </c>
      <c r="AD828" t="s">
        <v>431</v>
      </c>
      <c r="AE828">
        <v>50</v>
      </c>
      <c r="AF828">
        <v>27</v>
      </c>
      <c r="AH828" t="s">
        <v>370</v>
      </c>
      <c r="AJ828" t="s">
        <v>246</v>
      </c>
      <c r="AK828" t="s">
        <v>220</v>
      </c>
      <c r="AM828">
        <v>2327</v>
      </c>
      <c r="AN828">
        <v>971</v>
      </c>
    </row>
    <row r="829" spans="1:40" x14ac:dyDescent="0.25">
      <c r="A829" t="s">
        <v>414</v>
      </c>
      <c r="B829" t="s">
        <v>414</v>
      </c>
      <c r="C829" t="s">
        <v>414</v>
      </c>
      <c r="D829" t="s">
        <v>414</v>
      </c>
      <c r="E829" t="s">
        <v>414</v>
      </c>
      <c r="F829" t="s">
        <v>414</v>
      </c>
      <c r="G829" t="s">
        <v>414</v>
      </c>
      <c r="H829" t="s">
        <v>414</v>
      </c>
      <c r="I829" t="s">
        <v>414</v>
      </c>
      <c r="J829" t="s">
        <v>414</v>
      </c>
      <c r="K829" t="s">
        <v>414</v>
      </c>
      <c r="L829" t="s">
        <v>414</v>
      </c>
      <c r="M829" t="s">
        <v>414</v>
      </c>
      <c r="N829" t="s">
        <v>414</v>
      </c>
      <c r="O829" t="s">
        <v>414</v>
      </c>
      <c r="P829" t="s">
        <v>414</v>
      </c>
      <c r="Q829" t="s">
        <v>414</v>
      </c>
      <c r="R829" t="s">
        <v>414</v>
      </c>
      <c r="S829" t="s">
        <v>414</v>
      </c>
      <c r="T829" t="s">
        <v>414</v>
      </c>
      <c r="U829" t="s">
        <v>414</v>
      </c>
      <c r="V829" t="s">
        <v>414</v>
      </c>
      <c r="W829" t="s">
        <v>414</v>
      </c>
      <c r="X829" t="s">
        <v>414</v>
      </c>
      <c r="Y829" t="s">
        <v>414</v>
      </c>
      <c r="Z829" t="s">
        <v>414</v>
      </c>
      <c r="AA829" t="s">
        <v>414</v>
      </c>
      <c r="AB829" t="s">
        <v>414</v>
      </c>
      <c r="AC829" t="s">
        <v>432</v>
      </c>
      <c r="AD829" t="s">
        <v>431</v>
      </c>
      <c r="AE829">
        <v>50</v>
      </c>
      <c r="AF829">
        <v>28</v>
      </c>
      <c r="AH829" t="s">
        <v>380</v>
      </c>
      <c r="AJ829" t="s">
        <v>252</v>
      </c>
      <c r="AK829" t="s">
        <v>221</v>
      </c>
      <c r="AM829">
        <v>2297</v>
      </c>
      <c r="AN829">
        <v>1414</v>
      </c>
    </row>
    <row r="830" spans="1:40" x14ac:dyDescent="0.25">
      <c r="A830" t="s">
        <v>414</v>
      </c>
      <c r="B830" t="s">
        <v>414</v>
      </c>
      <c r="C830" t="s">
        <v>414</v>
      </c>
      <c r="D830" t="s">
        <v>414</v>
      </c>
      <c r="E830" t="s">
        <v>414</v>
      </c>
      <c r="F830" t="s">
        <v>414</v>
      </c>
      <c r="G830" t="s">
        <v>414</v>
      </c>
      <c r="H830" t="s">
        <v>414</v>
      </c>
      <c r="I830" t="s">
        <v>414</v>
      </c>
      <c r="J830" t="s">
        <v>414</v>
      </c>
      <c r="K830" t="s">
        <v>414</v>
      </c>
      <c r="L830" t="s">
        <v>414</v>
      </c>
      <c r="M830" t="s">
        <v>414</v>
      </c>
      <c r="N830" t="s">
        <v>414</v>
      </c>
      <c r="O830" t="s">
        <v>414</v>
      </c>
      <c r="P830" t="s">
        <v>414</v>
      </c>
      <c r="Q830" t="s">
        <v>414</v>
      </c>
      <c r="R830" t="s">
        <v>414</v>
      </c>
      <c r="S830" t="s">
        <v>414</v>
      </c>
      <c r="T830" t="s">
        <v>414</v>
      </c>
      <c r="U830" t="s">
        <v>414</v>
      </c>
      <c r="V830" t="s">
        <v>414</v>
      </c>
      <c r="W830" t="s">
        <v>414</v>
      </c>
      <c r="X830" t="s">
        <v>414</v>
      </c>
      <c r="Y830" t="s">
        <v>414</v>
      </c>
      <c r="Z830" t="s">
        <v>414</v>
      </c>
      <c r="AA830" t="s">
        <v>414</v>
      </c>
      <c r="AB830" t="s">
        <v>414</v>
      </c>
      <c r="AC830" t="s">
        <v>432</v>
      </c>
      <c r="AD830" t="s">
        <v>431</v>
      </c>
      <c r="AE830">
        <v>50</v>
      </c>
      <c r="AF830">
        <v>29</v>
      </c>
      <c r="AH830" t="s">
        <v>380</v>
      </c>
      <c r="AJ830" t="s">
        <v>252</v>
      </c>
      <c r="AK830" t="s">
        <v>221</v>
      </c>
      <c r="AM830">
        <v>2308</v>
      </c>
      <c r="AN830">
        <v>1619</v>
      </c>
    </row>
    <row r="831" spans="1:40" x14ac:dyDescent="0.25">
      <c r="A831" t="s">
        <v>414</v>
      </c>
      <c r="B831" t="s">
        <v>414</v>
      </c>
      <c r="C831" t="s">
        <v>414</v>
      </c>
      <c r="D831" t="s">
        <v>414</v>
      </c>
      <c r="E831" t="s">
        <v>414</v>
      </c>
      <c r="F831" t="s">
        <v>414</v>
      </c>
      <c r="G831" t="s">
        <v>414</v>
      </c>
      <c r="H831" t="s">
        <v>414</v>
      </c>
      <c r="I831" t="s">
        <v>414</v>
      </c>
      <c r="J831" t="s">
        <v>414</v>
      </c>
      <c r="K831" t="s">
        <v>414</v>
      </c>
      <c r="L831" t="s">
        <v>414</v>
      </c>
      <c r="M831" t="s">
        <v>414</v>
      </c>
      <c r="N831" t="s">
        <v>414</v>
      </c>
      <c r="O831" t="s">
        <v>414</v>
      </c>
      <c r="P831" t="s">
        <v>414</v>
      </c>
      <c r="Q831" t="s">
        <v>414</v>
      </c>
      <c r="R831" t="s">
        <v>414</v>
      </c>
      <c r="S831" t="s">
        <v>414</v>
      </c>
      <c r="T831" t="s">
        <v>414</v>
      </c>
      <c r="U831" t="s">
        <v>414</v>
      </c>
      <c r="V831" t="s">
        <v>414</v>
      </c>
      <c r="W831" t="s">
        <v>414</v>
      </c>
      <c r="X831" t="s">
        <v>414</v>
      </c>
      <c r="Y831" t="s">
        <v>414</v>
      </c>
      <c r="Z831" t="s">
        <v>414</v>
      </c>
      <c r="AA831" t="s">
        <v>414</v>
      </c>
      <c r="AB831" t="s">
        <v>414</v>
      </c>
      <c r="AC831" t="s">
        <v>432</v>
      </c>
      <c r="AD831" t="s">
        <v>431</v>
      </c>
      <c r="AE831">
        <v>50</v>
      </c>
      <c r="AF831">
        <v>30</v>
      </c>
      <c r="AH831" t="s">
        <v>380</v>
      </c>
      <c r="AJ831" t="s">
        <v>252</v>
      </c>
      <c r="AK831" t="s">
        <v>221</v>
      </c>
      <c r="AM831">
        <v>2364</v>
      </c>
      <c r="AN831">
        <v>1869</v>
      </c>
    </row>
    <row r="832" spans="1:40" x14ac:dyDescent="0.25">
      <c r="A832" t="s">
        <v>414</v>
      </c>
      <c r="B832" t="s">
        <v>414</v>
      </c>
      <c r="C832" t="s">
        <v>414</v>
      </c>
      <c r="D832" t="s">
        <v>414</v>
      </c>
      <c r="E832" t="s">
        <v>414</v>
      </c>
      <c r="F832" t="s">
        <v>414</v>
      </c>
      <c r="G832" t="s">
        <v>414</v>
      </c>
      <c r="H832" t="s">
        <v>414</v>
      </c>
      <c r="I832" t="s">
        <v>414</v>
      </c>
      <c r="J832" t="s">
        <v>414</v>
      </c>
      <c r="K832" t="s">
        <v>414</v>
      </c>
      <c r="L832" t="s">
        <v>414</v>
      </c>
      <c r="M832" t="s">
        <v>414</v>
      </c>
      <c r="N832" t="s">
        <v>414</v>
      </c>
      <c r="O832" t="s">
        <v>414</v>
      </c>
      <c r="P832" t="s">
        <v>414</v>
      </c>
      <c r="Q832" t="s">
        <v>414</v>
      </c>
      <c r="R832" t="s">
        <v>414</v>
      </c>
      <c r="S832" t="s">
        <v>414</v>
      </c>
      <c r="T832" t="s">
        <v>414</v>
      </c>
      <c r="U832" t="s">
        <v>414</v>
      </c>
      <c r="V832" t="s">
        <v>414</v>
      </c>
      <c r="W832" t="s">
        <v>414</v>
      </c>
      <c r="X832" t="s">
        <v>414</v>
      </c>
      <c r="Y832" t="s">
        <v>414</v>
      </c>
      <c r="Z832" t="s">
        <v>414</v>
      </c>
      <c r="AA832" t="s">
        <v>414</v>
      </c>
      <c r="AB832" t="s">
        <v>414</v>
      </c>
      <c r="AC832" t="s">
        <v>432</v>
      </c>
      <c r="AD832" t="s">
        <v>431</v>
      </c>
      <c r="AE832">
        <v>50</v>
      </c>
      <c r="AF832">
        <v>31</v>
      </c>
      <c r="AH832" t="s">
        <v>370</v>
      </c>
      <c r="AJ832" t="s">
        <v>246</v>
      </c>
      <c r="AK832" t="s">
        <v>220</v>
      </c>
      <c r="AM832">
        <v>2538</v>
      </c>
      <c r="AN832">
        <v>604</v>
      </c>
    </row>
    <row r="833" spans="1:40" x14ac:dyDescent="0.25">
      <c r="A833" t="s">
        <v>414</v>
      </c>
      <c r="B833" t="s">
        <v>414</v>
      </c>
      <c r="C833" t="s">
        <v>414</v>
      </c>
      <c r="D833" t="s">
        <v>414</v>
      </c>
      <c r="E833" t="s">
        <v>414</v>
      </c>
      <c r="F833" t="s">
        <v>414</v>
      </c>
      <c r="G833" t="s">
        <v>414</v>
      </c>
      <c r="H833" t="s">
        <v>414</v>
      </c>
      <c r="I833" t="s">
        <v>414</v>
      </c>
      <c r="J833" t="s">
        <v>414</v>
      </c>
      <c r="K833" t="s">
        <v>414</v>
      </c>
      <c r="L833" t="s">
        <v>414</v>
      </c>
      <c r="M833" t="s">
        <v>414</v>
      </c>
      <c r="N833" t="s">
        <v>414</v>
      </c>
      <c r="O833" t="s">
        <v>414</v>
      </c>
      <c r="P833" t="s">
        <v>414</v>
      </c>
      <c r="Q833" t="s">
        <v>414</v>
      </c>
      <c r="R833" t="s">
        <v>414</v>
      </c>
      <c r="S833" t="s">
        <v>414</v>
      </c>
      <c r="T833" t="s">
        <v>414</v>
      </c>
      <c r="U833" t="s">
        <v>414</v>
      </c>
      <c r="V833" t="s">
        <v>414</v>
      </c>
      <c r="W833" t="s">
        <v>414</v>
      </c>
      <c r="X833" t="s">
        <v>414</v>
      </c>
      <c r="Y833" t="s">
        <v>414</v>
      </c>
      <c r="Z833" t="s">
        <v>414</v>
      </c>
      <c r="AA833" t="s">
        <v>414</v>
      </c>
      <c r="AB833" t="s">
        <v>414</v>
      </c>
      <c r="AC833" t="s">
        <v>432</v>
      </c>
      <c r="AD833" t="s">
        <v>431</v>
      </c>
      <c r="AE833">
        <v>50</v>
      </c>
      <c r="AF833">
        <v>32</v>
      </c>
      <c r="AH833" t="s">
        <v>370</v>
      </c>
      <c r="AJ833" t="s">
        <v>246</v>
      </c>
      <c r="AK833" t="s">
        <v>220</v>
      </c>
      <c r="AM833">
        <v>2494</v>
      </c>
      <c r="AN833">
        <v>984</v>
      </c>
    </row>
    <row r="834" spans="1:40" x14ac:dyDescent="0.25">
      <c r="A834" t="s">
        <v>414</v>
      </c>
      <c r="B834" t="s">
        <v>414</v>
      </c>
      <c r="C834" t="s">
        <v>414</v>
      </c>
      <c r="D834" t="s">
        <v>414</v>
      </c>
      <c r="E834" t="s">
        <v>414</v>
      </c>
      <c r="F834" t="s">
        <v>414</v>
      </c>
      <c r="G834" t="s">
        <v>414</v>
      </c>
      <c r="H834" t="s">
        <v>414</v>
      </c>
      <c r="I834" t="s">
        <v>414</v>
      </c>
      <c r="J834" t="s">
        <v>414</v>
      </c>
      <c r="K834" t="s">
        <v>414</v>
      </c>
      <c r="L834" t="s">
        <v>414</v>
      </c>
      <c r="M834" t="s">
        <v>414</v>
      </c>
      <c r="N834" t="s">
        <v>414</v>
      </c>
      <c r="O834" t="s">
        <v>414</v>
      </c>
      <c r="P834" t="s">
        <v>414</v>
      </c>
      <c r="Q834" t="s">
        <v>414</v>
      </c>
      <c r="R834" t="s">
        <v>414</v>
      </c>
      <c r="S834" t="s">
        <v>414</v>
      </c>
      <c r="T834" t="s">
        <v>414</v>
      </c>
      <c r="U834" t="s">
        <v>414</v>
      </c>
      <c r="V834" t="s">
        <v>414</v>
      </c>
      <c r="W834" t="s">
        <v>414</v>
      </c>
      <c r="X834" t="s">
        <v>414</v>
      </c>
      <c r="Y834" t="s">
        <v>414</v>
      </c>
      <c r="Z834" t="s">
        <v>414</v>
      </c>
      <c r="AA834" t="s">
        <v>414</v>
      </c>
      <c r="AB834" t="s">
        <v>414</v>
      </c>
      <c r="AC834" t="s">
        <v>432</v>
      </c>
      <c r="AD834" t="s">
        <v>431</v>
      </c>
      <c r="AE834">
        <v>50</v>
      </c>
      <c r="AF834">
        <v>33</v>
      </c>
      <c r="AH834" t="s">
        <v>380</v>
      </c>
      <c r="AJ834" t="s">
        <v>252</v>
      </c>
      <c r="AK834" t="s">
        <v>221</v>
      </c>
      <c r="AM834">
        <v>2563</v>
      </c>
      <c r="AN834">
        <v>1175</v>
      </c>
    </row>
    <row r="835" spans="1:40" x14ac:dyDescent="0.25">
      <c r="A835" t="s">
        <v>414</v>
      </c>
      <c r="B835" t="s">
        <v>414</v>
      </c>
      <c r="C835" t="s">
        <v>414</v>
      </c>
      <c r="D835" t="s">
        <v>414</v>
      </c>
      <c r="E835" t="s">
        <v>414</v>
      </c>
      <c r="F835" t="s">
        <v>414</v>
      </c>
      <c r="G835" t="s">
        <v>414</v>
      </c>
      <c r="H835" t="s">
        <v>414</v>
      </c>
      <c r="I835" t="s">
        <v>414</v>
      </c>
      <c r="J835" t="s">
        <v>414</v>
      </c>
      <c r="K835" t="s">
        <v>414</v>
      </c>
      <c r="L835" t="s">
        <v>414</v>
      </c>
      <c r="M835" t="s">
        <v>414</v>
      </c>
      <c r="N835" t="s">
        <v>414</v>
      </c>
      <c r="O835" t="s">
        <v>414</v>
      </c>
      <c r="P835" t="s">
        <v>414</v>
      </c>
      <c r="Q835" t="s">
        <v>414</v>
      </c>
      <c r="R835" t="s">
        <v>414</v>
      </c>
      <c r="S835" t="s">
        <v>414</v>
      </c>
      <c r="T835" t="s">
        <v>414</v>
      </c>
      <c r="U835" t="s">
        <v>414</v>
      </c>
      <c r="V835" t="s">
        <v>414</v>
      </c>
      <c r="W835" t="s">
        <v>414</v>
      </c>
      <c r="X835" t="s">
        <v>414</v>
      </c>
      <c r="Y835" t="s">
        <v>414</v>
      </c>
      <c r="Z835" t="s">
        <v>414</v>
      </c>
      <c r="AA835" t="s">
        <v>414</v>
      </c>
      <c r="AB835" t="s">
        <v>414</v>
      </c>
      <c r="AC835" t="s">
        <v>432</v>
      </c>
      <c r="AD835" t="s">
        <v>431</v>
      </c>
      <c r="AE835">
        <v>50</v>
      </c>
      <c r="AF835">
        <v>34</v>
      </c>
      <c r="AH835" t="s">
        <v>380</v>
      </c>
      <c r="AJ835" t="s">
        <v>252</v>
      </c>
      <c r="AK835" t="s">
        <v>221</v>
      </c>
      <c r="AM835">
        <v>2494</v>
      </c>
      <c r="AN835">
        <v>1514</v>
      </c>
    </row>
    <row r="836" spans="1:40" x14ac:dyDescent="0.25">
      <c r="A836" t="s">
        <v>414</v>
      </c>
      <c r="B836" t="s">
        <v>414</v>
      </c>
      <c r="C836" t="s">
        <v>414</v>
      </c>
      <c r="D836" t="s">
        <v>414</v>
      </c>
      <c r="E836" t="s">
        <v>414</v>
      </c>
      <c r="F836" t="s">
        <v>414</v>
      </c>
      <c r="G836" t="s">
        <v>414</v>
      </c>
      <c r="H836" t="s">
        <v>414</v>
      </c>
      <c r="I836" t="s">
        <v>414</v>
      </c>
      <c r="J836" t="s">
        <v>414</v>
      </c>
      <c r="K836" t="s">
        <v>414</v>
      </c>
      <c r="L836" t="s">
        <v>414</v>
      </c>
      <c r="M836" t="s">
        <v>414</v>
      </c>
      <c r="N836" t="s">
        <v>414</v>
      </c>
      <c r="O836" t="s">
        <v>414</v>
      </c>
      <c r="P836" t="s">
        <v>414</v>
      </c>
      <c r="Q836" t="s">
        <v>414</v>
      </c>
      <c r="R836" t="s">
        <v>414</v>
      </c>
      <c r="S836" t="s">
        <v>414</v>
      </c>
      <c r="T836" t="s">
        <v>414</v>
      </c>
      <c r="U836" t="s">
        <v>414</v>
      </c>
      <c r="V836" t="s">
        <v>414</v>
      </c>
      <c r="W836" t="s">
        <v>414</v>
      </c>
      <c r="X836" t="s">
        <v>414</v>
      </c>
      <c r="Y836" t="s">
        <v>414</v>
      </c>
      <c r="Z836" t="s">
        <v>414</v>
      </c>
      <c r="AA836" t="s">
        <v>414</v>
      </c>
      <c r="AB836" t="s">
        <v>414</v>
      </c>
      <c r="AC836" t="s">
        <v>432</v>
      </c>
      <c r="AD836" t="s">
        <v>431</v>
      </c>
      <c r="AE836">
        <v>50</v>
      </c>
      <c r="AF836">
        <v>35</v>
      </c>
      <c r="AH836" t="s">
        <v>370</v>
      </c>
      <c r="AJ836" t="s">
        <v>246</v>
      </c>
      <c r="AK836" t="s">
        <v>220</v>
      </c>
      <c r="AM836">
        <v>2588</v>
      </c>
      <c r="AN836">
        <v>1923</v>
      </c>
    </row>
    <row r="837" spans="1:40" x14ac:dyDescent="0.25">
      <c r="A837" t="s">
        <v>414</v>
      </c>
      <c r="B837" t="s">
        <v>414</v>
      </c>
      <c r="C837" t="s">
        <v>414</v>
      </c>
      <c r="D837" t="s">
        <v>414</v>
      </c>
      <c r="E837" t="s">
        <v>414</v>
      </c>
      <c r="F837" t="s">
        <v>414</v>
      </c>
      <c r="G837" t="s">
        <v>414</v>
      </c>
      <c r="H837" t="s">
        <v>414</v>
      </c>
      <c r="I837" t="s">
        <v>414</v>
      </c>
      <c r="J837" t="s">
        <v>414</v>
      </c>
      <c r="K837" t="s">
        <v>414</v>
      </c>
      <c r="L837" t="s">
        <v>414</v>
      </c>
      <c r="M837" t="s">
        <v>414</v>
      </c>
      <c r="N837" t="s">
        <v>414</v>
      </c>
      <c r="O837" t="s">
        <v>414</v>
      </c>
      <c r="P837" t="s">
        <v>414</v>
      </c>
      <c r="Q837" t="s">
        <v>414</v>
      </c>
      <c r="R837" t="s">
        <v>414</v>
      </c>
      <c r="S837" t="s">
        <v>414</v>
      </c>
      <c r="T837" t="s">
        <v>414</v>
      </c>
      <c r="U837" t="s">
        <v>414</v>
      </c>
      <c r="V837" t="s">
        <v>414</v>
      </c>
      <c r="W837" t="s">
        <v>414</v>
      </c>
      <c r="X837" t="s">
        <v>414</v>
      </c>
      <c r="Y837" t="s">
        <v>414</v>
      </c>
      <c r="Z837" t="s">
        <v>414</v>
      </c>
      <c r="AA837" t="s">
        <v>414</v>
      </c>
      <c r="AB837" t="s">
        <v>414</v>
      </c>
      <c r="AC837" t="s">
        <v>432</v>
      </c>
      <c r="AD837" t="s">
        <v>431</v>
      </c>
      <c r="AE837">
        <v>50</v>
      </c>
      <c r="AF837">
        <v>36</v>
      </c>
      <c r="AH837" t="s">
        <v>387</v>
      </c>
      <c r="AJ837" t="s">
        <v>178</v>
      </c>
      <c r="AK837" t="s">
        <v>225</v>
      </c>
      <c r="AM837">
        <v>2801</v>
      </c>
      <c r="AN837">
        <v>676</v>
      </c>
    </row>
    <row r="838" spans="1:40" x14ac:dyDescent="0.25">
      <c r="A838" t="s">
        <v>414</v>
      </c>
      <c r="B838" t="s">
        <v>414</v>
      </c>
      <c r="C838" t="s">
        <v>414</v>
      </c>
      <c r="D838" t="s">
        <v>414</v>
      </c>
      <c r="E838" t="s">
        <v>414</v>
      </c>
      <c r="F838" t="s">
        <v>414</v>
      </c>
      <c r="G838" t="s">
        <v>414</v>
      </c>
      <c r="H838" t="s">
        <v>414</v>
      </c>
      <c r="I838" t="s">
        <v>414</v>
      </c>
      <c r="J838" t="s">
        <v>414</v>
      </c>
      <c r="K838" t="s">
        <v>414</v>
      </c>
      <c r="L838" t="s">
        <v>414</v>
      </c>
      <c r="M838" t="s">
        <v>414</v>
      </c>
      <c r="N838" t="s">
        <v>414</v>
      </c>
      <c r="O838" t="s">
        <v>414</v>
      </c>
      <c r="P838" t="s">
        <v>414</v>
      </c>
      <c r="Q838" t="s">
        <v>414</v>
      </c>
      <c r="R838" t="s">
        <v>414</v>
      </c>
      <c r="S838" t="s">
        <v>414</v>
      </c>
      <c r="T838" t="s">
        <v>414</v>
      </c>
      <c r="U838" t="s">
        <v>414</v>
      </c>
      <c r="V838" t="s">
        <v>414</v>
      </c>
      <c r="W838" t="s">
        <v>414</v>
      </c>
      <c r="X838" t="s">
        <v>414</v>
      </c>
      <c r="Y838" t="s">
        <v>414</v>
      </c>
      <c r="Z838" t="s">
        <v>414</v>
      </c>
      <c r="AA838" t="s">
        <v>414</v>
      </c>
      <c r="AB838" t="s">
        <v>414</v>
      </c>
      <c r="AC838" t="s">
        <v>432</v>
      </c>
      <c r="AD838" t="s">
        <v>431</v>
      </c>
      <c r="AE838">
        <v>50</v>
      </c>
      <c r="AF838">
        <v>37</v>
      </c>
      <c r="AH838" t="s">
        <v>370</v>
      </c>
      <c r="AJ838" t="s">
        <v>246</v>
      </c>
      <c r="AK838" t="s">
        <v>220</v>
      </c>
      <c r="AM838">
        <v>2680</v>
      </c>
      <c r="AN838">
        <v>915</v>
      </c>
    </row>
    <row r="839" spans="1:40" x14ac:dyDescent="0.25">
      <c r="A839" t="s">
        <v>414</v>
      </c>
      <c r="B839" t="s">
        <v>414</v>
      </c>
      <c r="C839" t="s">
        <v>414</v>
      </c>
      <c r="D839" t="s">
        <v>414</v>
      </c>
      <c r="E839" t="s">
        <v>414</v>
      </c>
      <c r="F839" t="s">
        <v>414</v>
      </c>
      <c r="G839" t="s">
        <v>414</v>
      </c>
      <c r="H839" t="s">
        <v>414</v>
      </c>
      <c r="I839" t="s">
        <v>414</v>
      </c>
      <c r="J839" t="s">
        <v>414</v>
      </c>
      <c r="K839" t="s">
        <v>414</v>
      </c>
      <c r="L839" t="s">
        <v>414</v>
      </c>
      <c r="M839" t="s">
        <v>414</v>
      </c>
      <c r="N839" t="s">
        <v>414</v>
      </c>
      <c r="O839" t="s">
        <v>414</v>
      </c>
      <c r="P839" t="s">
        <v>414</v>
      </c>
      <c r="Q839" t="s">
        <v>414</v>
      </c>
      <c r="R839" t="s">
        <v>414</v>
      </c>
      <c r="S839" t="s">
        <v>414</v>
      </c>
      <c r="T839" t="s">
        <v>414</v>
      </c>
      <c r="U839" t="s">
        <v>414</v>
      </c>
      <c r="V839" t="s">
        <v>414</v>
      </c>
      <c r="W839" t="s">
        <v>414</v>
      </c>
      <c r="X839" t="s">
        <v>414</v>
      </c>
      <c r="Y839" t="s">
        <v>414</v>
      </c>
      <c r="Z839" t="s">
        <v>414</v>
      </c>
      <c r="AA839" t="s">
        <v>414</v>
      </c>
      <c r="AB839" t="s">
        <v>414</v>
      </c>
      <c r="AC839" t="s">
        <v>432</v>
      </c>
      <c r="AD839" t="s">
        <v>431</v>
      </c>
      <c r="AE839">
        <v>50</v>
      </c>
      <c r="AF839">
        <v>38</v>
      </c>
      <c r="AH839" t="s">
        <v>434</v>
      </c>
      <c r="AJ839" t="s">
        <v>242</v>
      </c>
      <c r="AK839" t="s">
        <v>220</v>
      </c>
      <c r="AM839">
        <v>2743</v>
      </c>
      <c r="AN839">
        <v>1208</v>
      </c>
    </row>
    <row r="840" spans="1:40" x14ac:dyDescent="0.25">
      <c r="A840" t="s">
        <v>414</v>
      </c>
      <c r="B840" t="s">
        <v>414</v>
      </c>
      <c r="C840" t="s">
        <v>414</v>
      </c>
      <c r="D840" t="s">
        <v>414</v>
      </c>
      <c r="E840" t="s">
        <v>414</v>
      </c>
      <c r="F840" t="s">
        <v>414</v>
      </c>
      <c r="G840" t="s">
        <v>414</v>
      </c>
      <c r="H840" t="s">
        <v>414</v>
      </c>
      <c r="I840" t="s">
        <v>414</v>
      </c>
      <c r="J840" t="s">
        <v>414</v>
      </c>
      <c r="K840" t="s">
        <v>414</v>
      </c>
      <c r="L840" t="s">
        <v>414</v>
      </c>
      <c r="M840" t="s">
        <v>414</v>
      </c>
      <c r="N840" t="s">
        <v>414</v>
      </c>
      <c r="O840" t="s">
        <v>414</v>
      </c>
      <c r="P840" t="s">
        <v>414</v>
      </c>
      <c r="Q840" t="s">
        <v>414</v>
      </c>
      <c r="R840" t="s">
        <v>414</v>
      </c>
      <c r="S840" t="s">
        <v>414</v>
      </c>
      <c r="T840" t="s">
        <v>414</v>
      </c>
      <c r="U840" t="s">
        <v>414</v>
      </c>
      <c r="V840" t="s">
        <v>414</v>
      </c>
      <c r="W840" t="s">
        <v>414</v>
      </c>
      <c r="X840" t="s">
        <v>414</v>
      </c>
      <c r="Y840" t="s">
        <v>414</v>
      </c>
      <c r="Z840" t="s">
        <v>414</v>
      </c>
      <c r="AA840" t="s">
        <v>414</v>
      </c>
      <c r="AB840" t="s">
        <v>414</v>
      </c>
      <c r="AC840" t="s">
        <v>432</v>
      </c>
      <c r="AD840" t="s">
        <v>431</v>
      </c>
      <c r="AE840">
        <v>50</v>
      </c>
      <c r="AF840">
        <v>39</v>
      </c>
      <c r="AH840" t="s">
        <v>386</v>
      </c>
      <c r="AJ840" t="s">
        <v>273</v>
      </c>
      <c r="AK840" t="s">
        <v>224</v>
      </c>
      <c r="AM840">
        <v>2750</v>
      </c>
      <c r="AN840">
        <v>1666</v>
      </c>
    </row>
    <row r="841" spans="1:40" x14ac:dyDescent="0.25">
      <c r="A841" t="s">
        <v>414</v>
      </c>
      <c r="B841" t="s">
        <v>414</v>
      </c>
      <c r="C841" t="s">
        <v>414</v>
      </c>
      <c r="D841" t="s">
        <v>414</v>
      </c>
      <c r="E841" t="s">
        <v>414</v>
      </c>
      <c r="F841" t="s">
        <v>414</v>
      </c>
      <c r="G841" t="s">
        <v>414</v>
      </c>
      <c r="H841" t="s">
        <v>414</v>
      </c>
      <c r="I841" t="s">
        <v>414</v>
      </c>
      <c r="J841" t="s">
        <v>414</v>
      </c>
      <c r="K841" t="s">
        <v>414</v>
      </c>
      <c r="L841" t="s">
        <v>414</v>
      </c>
      <c r="M841" t="s">
        <v>414</v>
      </c>
      <c r="N841" t="s">
        <v>414</v>
      </c>
      <c r="O841" t="s">
        <v>414</v>
      </c>
      <c r="P841" t="s">
        <v>414</v>
      </c>
      <c r="Q841" t="s">
        <v>414</v>
      </c>
      <c r="R841" t="s">
        <v>414</v>
      </c>
      <c r="S841" t="s">
        <v>414</v>
      </c>
      <c r="T841" t="s">
        <v>414</v>
      </c>
      <c r="U841" t="s">
        <v>414</v>
      </c>
      <c r="V841" t="s">
        <v>414</v>
      </c>
      <c r="W841" t="s">
        <v>414</v>
      </c>
      <c r="X841" t="s">
        <v>414</v>
      </c>
      <c r="Y841" t="s">
        <v>414</v>
      </c>
      <c r="Z841" t="s">
        <v>414</v>
      </c>
      <c r="AA841" t="s">
        <v>414</v>
      </c>
      <c r="AB841" t="s">
        <v>414</v>
      </c>
      <c r="AC841" t="s">
        <v>432</v>
      </c>
      <c r="AD841" t="s">
        <v>431</v>
      </c>
      <c r="AE841">
        <v>50</v>
      </c>
      <c r="AF841">
        <v>40</v>
      </c>
      <c r="AH841" t="s">
        <v>370</v>
      </c>
      <c r="AJ841" t="s">
        <v>246</v>
      </c>
      <c r="AK841" t="s">
        <v>220</v>
      </c>
      <c r="AM841">
        <v>2649</v>
      </c>
      <c r="AN841">
        <v>1831</v>
      </c>
    </row>
    <row r="842" spans="1:40" x14ac:dyDescent="0.25">
      <c r="A842" t="s">
        <v>414</v>
      </c>
      <c r="B842" t="s">
        <v>414</v>
      </c>
      <c r="C842" t="s">
        <v>414</v>
      </c>
      <c r="D842" t="s">
        <v>414</v>
      </c>
      <c r="E842" t="s">
        <v>414</v>
      </c>
      <c r="F842" t="s">
        <v>414</v>
      </c>
      <c r="G842" t="s">
        <v>414</v>
      </c>
      <c r="H842" t="s">
        <v>414</v>
      </c>
      <c r="I842" t="s">
        <v>414</v>
      </c>
      <c r="J842" t="s">
        <v>414</v>
      </c>
      <c r="K842" t="s">
        <v>414</v>
      </c>
      <c r="L842" t="s">
        <v>414</v>
      </c>
      <c r="M842" t="s">
        <v>414</v>
      </c>
      <c r="N842" t="s">
        <v>414</v>
      </c>
      <c r="O842" t="s">
        <v>414</v>
      </c>
      <c r="P842" t="s">
        <v>414</v>
      </c>
      <c r="Q842" t="s">
        <v>414</v>
      </c>
      <c r="R842" t="s">
        <v>414</v>
      </c>
      <c r="S842" t="s">
        <v>414</v>
      </c>
      <c r="T842" t="s">
        <v>414</v>
      </c>
      <c r="U842" t="s">
        <v>414</v>
      </c>
      <c r="V842" t="s">
        <v>414</v>
      </c>
      <c r="W842" t="s">
        <v>414</v>
      </c>
      <c r="X842" t="s">
        <v>414</v>
      </c>
      <c r="Y842" t="s">
        <v>414</v>
      </c>
      <c r="Z842" t="s">
        <v>414</v>
      </c>
      <c r="AA842" t="s">
        <v>414</v>
      </c>
      <c r="AB842" t="s">
        <v>414</v>
      </c>
      <c r="AC842" t="s">
        <v>432</v>
      </c>
      <c r="AD842" t="s">
        <v>431</v>
      </c>
      <c r="AE842">
        <v>50</v>
      </c>
      <c r="AF842">
        <v>41</v>
      </c>
      <c r="AH842" t="s">
        <v>370</v>
      </c>
      <c r="AJ842" t="s">
        <v>246</v>
      </c>
      <c r="AK842" t="s">
        <v>220</v>
      </c>
      <c r="AM842">
        <v>2983</v>
      </c>
      <c r="AN842">
        <v>829</v>
      </c>
    </row>
    <row r="843" spans="1:40" x14ac:dyDescent="0.25">
      <c r="A843" t="s">
        <v>414</v>
      </c>
      <c r="B843" t="s">
        <v>414</v>
      </c>
      <c r="C843" t="s">
        <v>414</v>
      </c>
      <c r="D843" t="s">
        <v>414</v>
      </c>
      <c r="E843" t="s">
        <v>414</v>
      </c>
      <c r="F843" t="s">
        <v>414</v>
      </c>
      <c r="G843" t="s">
        <v>414</v>
      </c>
      <c r="H843" t="s">
        <v>414</v>
      </c>
      <c r="I843" t="s">
        <v>414</v>
      </c>
      <c r="J843" t="s">
        <v>414</v>
      </c>
      <c r="K843" t="s">
        <v>414</v>
      </c>
      <c r="L843" t="s">
        <v>414</v>
      </c>
      <c r="M843" t="s">
        <v>414</v>
      </c>
      <c r="N843" t="s">
        <v>414</v>
      </c>
      <c r="O843" t="s">
        <v>414</v>
      </c>
      <c r="P843" t="s">
        <v>414</v>
      </c>
      <c r="Q843" t="s">
        <v>414</v>
      </c>
      <c r="R843" t="s">
        <v>414</v>
      </c>
      <c r="S843" t="s">
        <v>414</v>
      </c>
      <c r="T843" t="s">
        <v>414</v>
      </c>
      <c r="U843" t="s">
        <v>414</v>
      </c>
      <c r="V843" t="s">
        <v>414</v>
      </c>
      <c r="W843" t="s">
        <v>414</v>
      </c>
      <c r="X843" t="s">
        <v>414</v>
      </c>
      <c r="Y843" t="s">
        <v>414</v>
      </c>
      <c r="Z843" t="s">
        <v>414</v>
      </c>
      <c r="AA843" t="s">
        <v>414</v>
      </c>
      <c r="AB843" t="s">
        <v>414</v>
      </c>
      <c r="AC843" t="s">
        <v>432</v>
      </c>
      <c r="AD843" t="s">
        <v>431</v>
      </c>
      <c r="AE843">
        <v>50</v>
      </c>
      <c r="AF843">
        <v>42</v>
      </c>
      <c r="AH843" t="s">
        <v>386</v>
      </c>
      <c r="AJ843" t="s">
        <v>273</v>
      </c>
      <c r="AK843" t="s">
        <v>224</v>
      </c>
      <c r="AM843">
        <v>2958</v>
      </c>
      <c r="AN843">
        <v>1028</v>
      </c>
    </row>
    <row r="844" spans="1:40" x14ac:dyDescent="0.25">
      <c r="A844" t="s">
        <v>414</v>
      </c>
      <c r="B844" t="s">
        <v>414</v>
      </c>
      <c r="C844" t="s">
        <v>414</v>
      </c>
      <c r="D844" t="s">
        <v>414</v>
      </c>
      <c r="E844" t="s">
        <v>414</v>
      </c>
      <c r="F844" t="s">
        <v>414</v>
      </c>
      <c r="G844" t="s">
        <v>414</v>
      </c>
      <c r="H844" t="s">
        <v>414</v>
      </c>
      <c r="I844" t="s">
        <v>414</v>
      </c>
      <c r="J844" t="s">
        <v>414</v>
      </c>
      <c r="K844" t="s">
        <v>414</v>
      </c>
      <c r="L844" t="s">
        <v>414</v>
      </c>
      <c r="M844" t="s">
        <v>414</v>
      </c>
      <c r="N844" t="s">
        <v>414</v>
      </c>
      <c r="O844" t="s">
        <v>414</v>
      </c>
      <c r="P844" t="s">
        <v>414</v>
      </c>
      <c r="Q844" t="s">
        <v>414</v>
      </c>
      <c r="R844" t="s">
        <v>414</v>
      </c>
      <c r="S844" t="s">
        <v>414</v>
      </c>
      <c r="T844" t="s">
        <v>414</v>
      </c>
      <c r="U844" t="s">
        <v>414</v>
      </c>
      <c r="V844" t="s">
        <v>414</v>
      </c>
      <c r="W844" t="s">
        <v>414</v>
      </c>
      <c r="X844" t="s">
        <v>414</v>
      </c>
      <c r="Y844" t="s">
        <v>414</v>
      </c>
      <c r="Z844" t="s">
        <v>414</v>
      </c>
      <c r="AA844" t="s">
        <v>414</v>
      </c>
      <c r="AB844" t="s">
        <v>414</v>
      </c>
      <c r="AC844" t="s">
        <v>432</v>
      </c>
      <c r="AD844" t="s">
        <v>431</v>
      </c>
      <c r="AE844">
        <v>50</v>
      </c>
      <c r="AF844">
        <v>43</v>
      </c>
      <c r="AH844" t="s">
        <v>386</v>
      </c>
      <c r="AJ844" t="s">
        <v>273</v>
      </c>
      <c r="AK844" t="s">
        <v>224</v>
      </c>
      <c r="AM844">
        <v>2918</v>
      </c>
      <c r="AN844">
        <v>1326</v>
      </c>
    </row>
    <row r="845" spans="1:40" x14ac:dyDescent="0.25">
      <c r="A845" t="s">
        <v>414</v>
      </c>
      <c r="B845" t="s">
        <v>414</v>
      </c>
      <c r="C845" t="s">
        <v>414</v>
      </c>
      <c r="D845" t="s">
        <v>414</v>
      </c>
      <c r="E845" t="s">
        <v>414</v>
      </c>
      <c r="F845" t="s">
        <v>414</v>
      </c>
      <c r="G845" t="s">
        <v>414</v>
      </c>
      <c r="H845" t="s">
        <v>414</v>
      </c>
      <c r="I845" t="s">
        <v>414</v>
      </c>
      <c r="J845" t="s">
        <v>414</v>
      </c>
      <c r="K845" t="s">
        <v>414</v>
      </c>
      <c r="L845" t="s">
        <v>414</v>
      </c>
      <c r="M845" t="s">
        <v>414</v>
      </c>
      <c r="N845" t="s">
        <v>414</v>
      </c>
      <c r="O845" t="s">
        <v>414</v>
      </c>
      <c r="P845" t="s">
        <v>414</v>
      </c>
      <c r="Q845" t="s">
        <v>414</v>
      </c>
      <c r="R845" t="s">
        <v>414</v>
      </c>
      <c r="S845" t="s">
        <v>414</v>
      </c>
      <c r="T845" t="s">
        <v>414</v>
      </c>
      <c r="U845" t="s">
        <v>414</v>
      </c>
      <c r="V845" t="s">
        <v>414</v>
      </c>
      <c r="W845" t="s">
        <v>414</v>
      </c>
      <c r="X845" t="s">
        <v>414</v>
      </c>
      <c r="Y845" t="s">
        <v>414</v>
      </c>
      <c r="Z845" t="s">
        <v>414</v>
      </c>
      <c r="AA845" t="s">
        <v>414</v>
      </c>
      <c r="AB845" t="s">
        <v>414</v>
      </c>
      <c r="AC845" t="s">
        <v>432</v>
      </c>
      <c r="AD845" t="s">
        <v>431</v>
      </c>
      <c r="AE845">
        <v>50</v>
      </c>
      <c r="AF845">
        <v>44</v>
      </c>
      <c r="AH845" t="s">
        <v>380</v>
      </c>
      <c r="AJ845" t="s">
        <v>252</v>
      </c>
      <c r="AK845" t="s">
        <v>221</v>
      </c>
      <c r="AM845">
        <v>2880</v>
      </c>
      <c r="AN845">
        <v>1453</v>
      </c>
    </row>
    <row r="846" spans="1:40" x14ac:dyDescent="0.25">
      <c r="A846" t="s">
        <v>414</v>
      </c>
      <c r="B846" t="s">
        <v>414</v>
      </c>
      <c r="C846" t="s">
        <v>414</v>
      </c>
      <c r="D846" t="s">
        <v>414</v>
      </c>
      <c r="E846" t="s">
        <v>414</v>
      </c>
      <c r="F846" t="s">
        <v>414</v>
      </c>
      <c r="G846" t="s">
        <v>414</v>
      </c>
      <c r="H846" t="s">
        <v>414</v>
      </c>
      <c r="I846" t="s">
        <v>414</v>
      </c>
      <c r="J846" t="s">
        <v>414</v>
      </c>
      <c r="K846" t="s">
        <v>414</v>
      </c>
      <c r="L846" t="s">
        <v>414</v>
      </c>
      <c r="M846" t="s">
        <v>414</v>
      </c>
      <c r="N846" t="s">
        <v>414</v>
      </c>
      <c r="O846" t="s">
        <v>414</v>
      </c>
      <c r="P846" t="s">
        <v>414</v>
      </c>
      <c r="Q846" t="s">
        <v>414</v>
      </c>
      <c r="R846" t="s">
        <v>414</v>
      </c>
      <c r="S846" t="s">
        <v>414</v>
      </c>
      <c r="T846" t="s">
        <v>414</v>
      </c>
      <c r="U846" t="s">
        <v>414</v>
      </c>
      <c r="V846" t="s">
        <v>414</v>
      </c>
      <c r="W846" t="s">
        <v>414</v>
      </c>
      <c r="X846" t="s">
        <v>414</v>
      </c>
      <c r="Y846" t="s">
        <v>414</v>
      </c>
      <c r="Z846" t="s">
        <v>414</v>
      </c>
      <c r="AA846" t="s">
        <v>414</v>
      </c>
      <c r="AB846" t="s">
        <v>414</v>
      </c>
      <c r="AC846" t="s">
        <v>432</v>
      </c>
      <c r="AD846" t="s">
        <v>431</v>
      </c>
      <c r="AE846">
        <v>50</v>
      </c>
      <c r="AF846">
        <v>45</v>
      </c>
      <c r="AH846" t="s">
        <v>380</v>
      </c>
      <c r="AJ846" t="s">
        <v>252</v>
      </c>
      <c r="AK846" t="s">
        <v>221</v>
      </c>
      <c r="AM846">
        <v>2936</v>
      </c>
      <c r="AN846">
        <v>1952</v>
      </c>
    </row>
    <row r="847" spans="1:40" x14ac:dyDescent="0.25">
      <c r="A847" t="s">
        <v>414</v>
      </c>
      <c r="B847" t="s">
        <v>414</v>
      </c>
      <c r="C847" t="s">
        <v>414</v>
      </c>
      <c r="D847" t="s">
        <v>414</v>
      </c>
      <c r="E847" t="s">
        <v>414</v>
      </c>
      <c r="F847" t="s">
        <v>414</v>
      </c>
      <c r="G847" t="s">
        <v>414</v>
      </c>
      <c r="H847" t="s">
        <v>414</v>
      </c>
      <c r="I847" t="s">
        <v>414</v>
      </c>
      <c r="J847" t="s">
        <v>414</v>
      </c>
      <c r="K847" t="s">
        <v>414</v>
      </c>
      <c r="L847" t="s">
        <v>414</v>
      </c>
      <c r="M847" t="s">
        <v>414</v>
      </c>
      <c r="N847" t="s">
        <v>414</v>
      </c>
      <c r="O847" t="s">
        <v>414</v>
      </c>
      <c r="P847" t="s">
        <v>414</v>
      </c>
      <c r="Q847" t="s">
        <v>414</v>
      </c>
      <c r="R847" t="s">
        <v>414</v>
      </c>
      <c r="S847" t="s">
        <v>414</v>
      </c>
      <c r="T847" t="s">
        <v>414</v>
      </c>
      <c r="U847" t="s">
        <v>414</v>
      </c>
      <c r="V847" t="s">
        <v>414</v>
      </c>
      <c r="W847" t="s">
        <v>414</v>
      </c>
      <c r="X847" t="s">
        <v>414</v>
      </c>
      <c r="Y847" t="s">
        <v>414</v>
      </c>
      <c r="Z847" t="s">
        <v>414</v>
      </c>
      <c r="AA847" t="s">
        <v>414</v>
      </c>
      <c r="AB847" t="s">
        <v>414</v>
      </c>
      <c r="AC847" t="s">
        <v>432</v>
      </c>
      <c r="AD847" t="s">
        <v>431</v>
      </c>
      <c r="AE847">
        <v>50</v>
      </c>
      <c r="AF847">
        <v>46</v>
      </c>
      <c r="AH847" t="s">
        <v>387</v>
      </c>
      <c r="AJ847" t="s">
        <v>178</v>
      </c>
      <c r="AK847" t="s">
        <v>225</v>
      </c>
      <c r="AM847">
        <v>3139</v>
      </c>
      <c r="AN847">
        <v>620</v>
      </c>
    </row>
    <row r="848" spans="1:40" x14ac:dyDescent="0.25">
      <c r="A848" t="s">
        <v>414</v>
      </c>
      <c r="B848" t="s">
        <v>414</v>
      </c>
      <c r="C848" t="s">
        <v>414</v>
      </c>
      <c r="D848" t="s">
        <v>414</v>
      </c>
      <c r="E848" t="s">
        <v>414</v>
      </c>
      <c r="F848" t="s">
        <v>414</v>
      </c>
      <c r="G848" t="s">
        <v>414</v>
      </c>
      <c r="H848" t="s">
        <v>414</v>
      </c>
      <c r="I848" t="s">
        <v>414</v>
      </c>
      <c r="J848" t="s">
        <v>414</v>
      </c>
      <c r="K848" t="s">
        <v>414</v>
      </c>
      <c r="L848" t="s">
        <v>414</v>
      </c>
      <c r="M848" t="s">
        <v>414</v>
      </c>
      <c r="N848" t="s">
        <v>414</v>
      </c>
      <c r="O848" t="s">
        <v>414</v>
      </c>
      <c r="P848" t="s">
        <v>414</v>
      </c>
      <c r="Q848" t="s">
        <v>414</v>
      </c>
      <c r="R848" t="s">
        <v>414</v>
      </c>
      <c r="S848" t="s">
        <v>414</v>
      </c>
      <c r="T848" t="s">
        <v>414</v>
      </c>
      <c r="U848" t="s">
        <v>414</v>
      </c>
      <c r="V848" t="s">
        <v>414</v>
      </c>
      <c r="W848" t="s">
        <v>414</v>
      </c>
      <c r="X848" t="s">
        <v>414</v>
      </c>
      <c r="Y848" t="s">
        <v>414</v>
      </c>
      <c r="Z848" t="s">
        <v>414</v>
      </c>
      <c r="AA848" t="s">
        <v>414</v>
      </c>
      <c r="AB848" t="s">
        <v>414</v>
      </c>
      <c r="AC848" t="s">
        <v>432</v>
      </c>
      <c r="AD848" t="s">
        <v>431</v>
      </c>
      <c r="AE848">
        <v>50</v>
      </c>
      <c r="AF848">
        <v>47</v>
      </c>
      <c r="AH848" t="s">
        <v>380</v>
      </c>
      <c r="AJ848" t="s">
        <v>252</v>
      </c>
      <c r="AK848" t="s">
        <v>221</v>
      </c>
      <c r="AM848">
        <v>3263</v>
      </c>
      <c r="AN848">
        <v>966</v>
      </c>
    </row>
    <row r="849" spans="1:40" x14ac:dyDescent="0.25">
      <c r="A849" t="s">
        <v>414</v>
      </c>
      <c r="B849" t="s">
        <v>414</v>
      </c>
      <c r="C849" t="s">
        <v>414</v>
      </c>
      <c r="D849" t="s">
        <v>414</v>
      </c>
      <c r="E849" t="s">
        <v>414</v>
      </c>
      <c r="F849" t="s">
        <v>414</v>
      </c>
      <c r="G849" t="s">
        <v>414</v>
      </c>
      <c r="H849" t="s">
        <v>414</v>
      </c>
      <c r="I849" t="s">
        <v>414</v>
      </c>
      <c r="J849" t="s">
        <v>414</v>
      </c>
      <c r="K849" t="s">
        <v>414</v>
      </c>
      <c r="L849" t="s">
        <v>414</v>
      </c>
      <c r="M849" t="s">
        <v>414</v>
      </c>
      <c r="N849" t="s">
        <v>414</v>
      </c>
      <c r="O849" t="s">
        <v>414</v>
      </c>
      <c r="P849" t="s">
        <v>414</v>
      </c>
      <c r="Q849" t="s">
        <v>414</v>
      </c>
      <c r="R849" t="s">
        <v>414</v>
      </c>
      <c r="S849" t="s">
        <v>414</v>
      </c>
      <c r="T849" t="s">
        <v>414</v>
      </c>
      <c r="U849" t="s">
        <v>414</v>
      </c>
      <c r="V849" t="s">
        <v>414</v>
      </c>
      <c r="W849" t="s">
        <v>414</v>
      </c>
      <c r="X849" t="s">
        <v>414</v>
      </c>
      <c r="Y849" t="s">
        <v>414</v>
      </c>
      <c r="Z849" t="s">
        <v>414</v>
      </c>
      <c r="AA849" t="s">
        <v>414</v>
      </c>
      <c r="AB849" t="s">
        <v>414</v>
      </c>
      <c r="AC849" t="s">
        <v>432</v>
      </c>
      <c r="AD849" t="s">
        <v>431</v>
      </c>
      <c r="AE849">
        <v>50</v>
      </c>
      <c r="AF849">
        <v>48</v>
      </c>
      <c r="AH849" t="s">
        <v>370</v>
      </c>
      <c r="AJ849" t="s">
        <v>246</v>
      </c>
      <c r="AK849" t="s">
        <v>220</v>
      </c>
      <c r="AM849">
        <v>3108</v>
      </c>
      <c r="AN849">
        <v>1239</v>
      </c>
    </row>
    <row r="850" spans="1:40" x14ac:dyDescent="0.25">
      <c r="A850" t="s">
        <v>414</v>
      </c>
      <c r="B850" t="s">
        <v>414</v>
      </c>
      <c r="C850" t="s">
        <v>414</v>
      </c>
      <c r="D850" t="s">
        <v>414</v>
      </c>
      <c r="E850" t="s">
        <v>414</v>
      </c>
      <c r="F850" t="s">
        <v>414</v>
      </c>
      <c r="G850" t="s">
        <v>414</v>
      </c>
      <c r="H850" t="s">
        <v>414</v>
      </c>
      <c r="I850" t="s">
        <v>414</v>
      </c>
      <c r="J850" t="s">
        <v>414</v>
      </c>
      <c r="K850" t="s">
        <v>414</v>
      </c>
      <c r="L850" t="s">
        <v>414</v>
      </c>
      <c r="M850" t="s">
        <v>414</v>
      </c>
      <c r="N850" t="s">
        <v>414</v>
      </c>
      <c r="O850" t="s">
        <v>414</v>
      </c>
      <c r="P850" t="s">
        <v>414</v>
      </c>
      <c r="Q850" t="s">
        <v>414</v>
      </c>
      <c r="R850" t="s">
        <v>414</v>
      </c>
      <c r="S850" t="s">
        <v>414</v>
      </c>
      <c r="T850" t="s">
        <v>414</v>
      </c>
      <c r="U850" t="s">
        <v>414</v>
      </c>
      <c r="V850" t="s">
        <v>414</v>
      </c>
      <c r="W850" t="s">
        <v>414</v>
      </c>
      <c r="X850" t="s">
        <v>414</v>
      </c>
      <c r="Y850" t="s">
        <v>414</v>
      </c>
      <c r="Z850" t="s">
        <v>414</v>
      </c>
      <c r="AA850" t="s">
        <v>414</v>
      </c>
      <c r="AB850" t="s">
        <v>414</v>
      </c>
      <c r="AC850" t="s">
        <v>432</v>
      </c>
      <c r="AD850" t="s">
        <v>431</v>
      </c>
      <c r="AE850">
        <v>50</v>
      </c>
      <c r="AF850">
        <v>49</v>
      </c>
      <c r="AH850" t="s">
        <v>430</v>
      </c>
      <c r="AJ850" t="s">
        <v>196</v>
      </c>
      <c r="AK850" t="s">
        <v>221</v>
      </c>
      <c r="AM850">
        <v>3069</v>
      </c>
      <c r="AN850">
        <v>1664</v>
      </c>
    </row>
    <row r="851" spans="1:40" x14ac:dyDescent="0.25">
      <c r="A851" t="s">
        <v>414</v>
      </c>
      <c r="B851" t="s">
        <v>414</v>
      </c>
      <c r="C851" t="s">
        <v>414</v>
      </c>
      <c r="D851" t="s">
        <v>414</v>
      </c>
      <c r="E851" t="s">
        <v>414</v>
      </c>
      <c r="F851" t="s">
        <v>414</v>
      </c>
      <c r="G851" t="s">
        <v>414</v>
      </c>
      <c r="H851" t="s">
        <v>414</v>
      </c>
      <c r="I851" t="s">
        <v>414</v>
      </c>
      <c r="J851" t="s">
        <v>414</v>
      </c>
      <c r="K851" t="s">
        <v>414</v>
      </c>
      <c r="L851" t="s">
        <v>414</v>
      </c>
      <c r="M851" t="s">
        <v>414</v>
      </c>
      <c r="N851" t="s">
        <v>414</v>
      </c>
      <c r="O851" t="s">
        <v>414</v>
      </c>
      <c r="P851" t="s">
        <v>414</v>
      </c>
      <c r="Q851" t="s">
        <v>414</v>
      </c>
      <c r="R851" t="s">
        <v>414</v>
      </c>
      <c r="S851" t="s">
        <v>414</v>
      </c>
      <c r="T851" t="s">
        <v>414</v>
      </c>
      <c r="U851" t="s">
        <v>414</v>
      </c>
      <c r="V851" t="s">
        <v>414</v>
      </c>
      <c r="W851" t="s">
        <v>414</v>
      </c>
      <c r="X851" t="s">
        <v>414</v>
      </c>
      <c r="Y851" t="s">
        <v>414</v>
      </c>
      <c r="Z851" t="s">
        <v>414</v>
      </c>
      <c r="AA851" t="s">
        <v>414</v>
      </c>
      <c r="AB851" t="s">
        <v>414</v>
      </c>
      <c r="AC851" t="s">
        <v>432</v>
      </c>
      <c r="AD851" t="s">
        <v>431</v>
      </c>
      <c r="AE851">
        <v>50</v>
      </c>
      <c r="AF851">
        <v>50</v>
      </c>
      <c r="AH851" t="s">
        <v>386</v>
      </c>
      <c r="AJ851" t="s">
        <v>273</v>
      </c>
      <c r="AK851" t="s">
        <v>224</v>
      </c>
      <c r="AM851">
        <v>3189</v>
      </c>
      <c r="AN851">
        <v>1850</v>
      </c>
    </row>
    <row r="852" spans="1:40" x14ac:dyDescent="0.25">
      <c r="O852" t="s">
        <v>435</v>
      </c>
      <c r="AC852" t="s">
        <v>437</v>
      </c>
      <c r="AD852" t="s">
        <v>436</v>
      </c>
      <c r="AE852">
        <v>50</v>
      </c>
      <c r="AF852">
        <v>1</v>
      </c>
      <c r="AH852" t="s">
        <v>386</v>
      </c>
      <c r="AJ852" t="s">
        <v>273</v>
      </c>
      <c r="AK852" t="s">
        <v>224</v>
      </c>
      <c r="AM852">
        <v>830</v>
      </c>
      <c r="AN852">
        <v>717</v>
      </c>
    </row>
    <row r="853" spans="1:40" x14ac:dyDescent="0.25">
      <c r="O853" t="s">
        <v>435</v>
      </c>
      <c r="AC853" t="s">
        <v>437</v>
      </c>
      <c r="AD853" t="s">
        <v>436</v>
      </c>
      <c r="AE853">
        <v>50</v>
      </c>
      <c r="AF853">
        <v>2</v>
      </c>
      <c r="AH853" t="s">
        <v>380</v>
      </c>
      <c r="AJ853" t="s">
        <v>252</v>
      </c>
      <c r="AK853" t="s">
        <v>221</v>
      </c>
      <c r="AM853">
        <v>881</v>
      </c>
      <c r="AN853">
        <v>1040</v>
      </c>
    </row>
    <row r="854" spans="1:40" x14ac:dyDescent="0.25">
      <c r="O854" t="s">
        <v>435</v>
      </c>
      <c r="AC854" t="s">
        <v>437</v>
      </c>
      <c r="AD854" t="s">
        <v>436</v>
      </c>
      <c r="AE854">
        <v>50</v>
      </c>
      <c r="AF854">
        <v>3</v>
      </c>
      <c r="AH854" t="s">
        <v>380</v>
      </c>
      <c r="AJ854" t="s">
        <v>252</v>
      </c>
      <c r="AK854" t="s">
        <v>221</v>
      </c>
      <c r="AM854">
        <v>911</v>
      </c>
      <c r="AN854">
        <v>1359</v>
      </c>
    </row>
    <row r="855" spans="1:40" x14ac:dyDescent="0.25">
      <c r="O855" t="s">
        <v>435</v>
      </c>
      <c r="AC855" t="s">
        <v>437</v>
      </c>
      <c r="AD855" t="s">
        <v>436</v>
      </c>
      <c r="AE855">
        <v>50</v>
      </c>
      <c r="AF855">
        <v>4</v>
      </c>
      <c r="AH855" t="s">
        <v>399</v>
      </c>
      <c r="AJ855" t="s">
        <v>233</v>
      </c>
      <c r="AK855" t="s">
        <v>218</v>
      </c>
      <c r="AM855">
        <v>895</v>
      </c>
      <c r="AN855">
        <v>1692</v>
      </c>
    </row>
    <row r="856" spans="1:40" x14ac:dyDescent="0.25">
      <c r="O856" t="s">
        <v>435</v>
      </c>
      <c r="AC856" t="s">
        <v>437</v>
      </c>
      <c r="AD856" t="s">
        <v>436</v>
      </c>
      <c r="AE856">
        <v>50</v>
      </c>
      <c r="AF856">
        <v>5</v>
      </c>
      <c r="AH856" t="s">
        <v>380</v>
      </c>
      <c r="AJ856" t="s">
        <v>252</v>
      </c>
      <c r="AK856" t="s">
        <v>221</v>
      </c>
      <c r="AM856">
        <v>921</v>
      </c>
      <c r="AN856">
        <v>2096</v>
      </c>
    </row>
    <row r="857" spans="1:40" x14ac:dyDescent="0.25">
      <c r="O857" t="s">
        <v>435</v>
      </c>
      <c r="AC857" t="s">
        <v>437</v>
      </c>
      <c r="AD857" t="s">
        <v>436</v>
      </c>
      <c r="AE857">
        <v>50</v>
      </c>
      <c r="AF857">
        <v>6</v>
      </c>
      <c r="AH857" t="s">
        <v>386</v>
      </c>
      <c r="AJ857" t="s">
        <v>273</v>
      </c>
      <c r="AK857" t="s">
        <v>224</v>
      </c>
      <c r="AM857">
        <v>1253</v>
      </c>
      <c r="AN857">
        <v>880</v>
      </c>
    </row>
    <row r="858" spans="1:40" x14ac:dyDescent="0.25">
      <c r="O858" t="s">
        <v>435</v>
      </c>
      <c r="AC858" t="s">
        <v>437</v>
      </c>
      <c r="AD858" t="s">
        <v>436</v>
      </c>
      <c r="AE858">
        <v>50</v>
      </c>
      <c r="AF858">
        <v>7</v>
      </c>
      <c r="AH858" t="s">
        <v>386</v>
      </c>
      <c r="AJ858" t="s">
        <v>273</v>
      </c>
      <c r="AK858" t="s">
        <v>224</v>
      </c>
      <c r="AM858">
        <v>1217</v>
      </c>
      <c r="AN858">
        <v>905</v>
      </c>
    </row>
    <row r="859" spans="1:40" x14ac:dyDescent="0.25">
      <c r="O859" t="s">
        <v>435</v>
      </c>
      <c r="AC859" t="s">
        <v>437</v>
      </c>
      <c r="AD859" t="s">
        <v>436</v>
      </c>
      <c r="AE859">
        <v>50</v>
      </c>
      <c r="AF859">
        <v>8</v>
      </c>
      <c r="AH859" t="s">
        <v>370</v>
      </c>
      <c r="AJ859" t="s">
        <v>246</v>
      </c>
      <c r="AK859" t="s">
        <v>220</v>
      </c>
      <c r="AM859">
        <v>1252</v>
      </c>
      <c r="AN859">
        <v>1332</v>
      </c>
    </row>
    <row r="860" spans="1:40" x14ac:dyDescent="0.25">
      <c r="O860" t="s">
        <v>435</v>
      </c>
      <c r="AC860" t="s">
        <v>437</v>
      </c>
      <c r="AD860" t="s">
        <v>436</v>
      </c>
      <c r="AE860">
        <v>50</v>
      </c>
      <c r="AF860">
        <v>9</v>
      </c>
      <c r="AH860" t="s">
        <v>370</v>
      </c>
      <c r="AJ860" t="s">
        <v>246</v>
      </c>
      <c r="AK860" t="s">
        <v>220</v>
      </c>
      <c r="AM860">
        <v>1192</v>
      </c>
      <c r="AN860">
        <v>1754</v>
      </c>
    </row>
    <row r="861" spans="1:40" x14ac:dyDescent="0.25">
      <c r="O861" t="s">
        <v>435</v>
      </c>
      <c r="AC861" t="s">
        <v>437</v>
      </c>
      <c r="AD861" t="s">
        <v>436</v>
      </c>
      <c r="AE861">
        <v>50</v>
      </c>
      <c r="AF861">
        <v>10</v>
      </c>
      <c r="AH861" t="s">
        <v>386</v>
      </c>
      <c r="AJ861" t="s">
        <v>273</v>
      </c>
      <c r="AK861" t="s">
        <v>224</v>
      </c>
      <c r="AM861">
        <v>1141</v>
      </c>
      <c r="AN861">
        <v>2156</v>
      </c>
    </row>
    <row r="862" spans="1:40" x14ac:dyDescent="0.25">
      <c r="O862" t="s">
        <v>435</v>
      </c>
      <c r="AC862" t="s">
        <v>437</v>
      </c>
      <c r="AD862" t="s">
        <v>436</v>
      </c>
      <c r="AE862">
        <v>50</v>
      </c>
      <c r="AF862">
        <v>11</v>
      </c>
      <c r="AH862" t="s">
        <v>386</v>
      </c>
      <c r="AJ862" t="s">
        <v>273</v>
      </c>
      <c r="AK862" t="s">
        <v>224</v>
      </c>
      <c r="AM862">
        <v>1369</v>
      </c>
      <c r="AN862">
        <v>721</v>
      </c>
    </row>
    <row r="863" spans="1:40" x14ac:dyDescent="0.25">
      <c r="O863" t="s">
        <v>435</v>
      </c>
      <c r="AC863" t="s">
        <v>437</v>
      </c>
      <c r="AD863" t="s">
        <v>436</v>
      </c>
      <c r="AE863">
        <v>50</v>
      </c>
      <c r="AF863">
        <v>12</v>
      </c>
      <c r="AH863" t="s">
        <v>386</v>
      </c>
      <c r="AJ863" t="s">
        <v>273</v>
      </c>
      <c r="AK863" t="s">
        <v>224</v>
      </c>
      <c r="AM863">
        <v>1264</v>
      </c>
      <c r="AN863">
        <v>1076</v>
      </c>
    </row>
    <row r="864" spans="1:40" x14ac:dyDescent="0.25">
      <c r="O864" t="s">
        <v>435</v>
      </c>
      <c r="AC864" t="s">
        <v>437</v>
      </c>
      <c r="AD864" t="s">
        <v>436</v>
      </c>
      <c r="AE864">
        <v>50</v>
      </c>
      <c r="AF864">
        <v>13</v>
      </c>
      <c r="AH864" t="s">
        <v>372</v>
      </c>
      <c r="AJ864" t="s">
        <v>238</v>
      </c>
      <c r="AK864" t="s">
        <v>218</v>
      </c>
      <c r="AM864">
        <v>1531</v>
      </c>
      <c r="AN864">
        <v>1419</v>
      </c>
    </row>
    <row r="865" spans="15:40" x14ac:dyDescent="0.25">
      <c r="O865" t="s">
        <v>435</v>
      </c>
      <c r="AC865" t="s">
        <v>437</v>
      </c>
      <c r="AD865" t="s">
        <v>436</v>
      </c>
      <c r="AE865">
        <v>50</v>
      </c>
      <c r="AF865">
        <v>14</v>
      </c>
      <c r="AH865" t="s">
        <v>372</v>
      </c>
      <c r="AJ865" t="s">
        <v>238</v>
      </c>
      <c r="AK865" t="s">
        <v>218</v>
      </c>
      <c r="AM865">
        <v>1343</v>
      </c>
      <c r="AN865">
        <v>1672</v>
      </c>
    </row>
    <row r="866" spans="15:40" x14ac:dyDescent="0.25">
      <c r="O866" t="s">
        <v>435</v>
      </c>
      <c r="AC866" t="s">
        <v>437</v>
      </c>
      <c r="AD866" t="s">
        <v>436</v>
      </c>
      <c r="AE866">
        <v>50</v>
      </c>
      <c r="AF866">
        <v>15</v>
      </c>
      <c r="AH866" t="s">
        <v>380</v>
      </c>
      <c r="AJ866" t="s">
        <v>252</v>
      </c>
      <c r="AK866" t="s">
        <v>221</v>
      </c>
      <c r="AM866">
        <v>1317</v>
      </c>
      <c r="AN866">
        <v>2195</v>
      </c>
    </row>
    <row r="867" spans="15:40" x14ac:dyDescent="0.25">
      <c r="O867" t="s">
        <v>435</v>
      </c>
      <c r="AC867" t="s">
        <v>437</v>
      </c>
      <c r="AD867" t="s">
        <v>436</v>
      </c>
      <c r="AE867">
        <v>50</v>
      </c>
      <c r="AF867">
        <v>16</v>
      </c>
      <c r="AH867" t="s">
        <v>372</v>
      </c>
      <c r="AJ867" t="s">
        <v>238</v>
      </c>
      <c r="AK867" t="s">
        <v>218</v>
      </c>
      <c r="AM867">
        <v>1557</v>
      </c>
      <c r="AN867">
        <v>805</v>
      </c>
    </row>
    <row r="868" spans="15:40" x14ac:dyDescent="0.25">
      <c r="O868" t="s">
        <v>435</v>
      </c>
      <c r="AC868" t="s">
        <v>437</v>
      </c>
      <c r="AD868" t="s">
        <v>436</v>
      </c>
      <c r="AE868">
        <v>50</v>
      </c>
      <c r="AF868">
        <v>17</v>
      </c>
      <c r="AH868" t="s">
        <v>386</v>
      </c>
      <c r="AJ868" t="s">
        <v>273</v>
      </c>
      <c r="AK868" t="s">
        <v>224</v>
      </c>
      <c r="AM868">
        <v>1725</v>
      </c>
      <c r="AN868">
        <v>1180</v>
      </c>
    </row>
    <row r="869" spans="15:40" x14ac:dyDescent="0.25">
      <c r="O869" t="s">
        <v>435</v>
      </c>
      <c r="AC869" t="s">
        <v>437</v>
      </c>
      <c r="AD869" t="s">
        <v>436</v>
      </c>
      <c r="AE869">
        <v>50</v>
      </c>
      <c r="AF869">
        <v>18</v>
      </c>
      <c r="AH869" t="s">
        <v>386</v>
      </c>
      <c r="AJ869" t="s">
        <v>273</v>
      </c>
      <c r="AK869" t="s">
        <v>224</v>
      </c>
      <c r="AM869">
        <v>1760</v>
      </c>
      <c r="AN869">
        <v>1338</v>
      </c>
    </row>
    <row r="870" spans="15:40" x14ac:dyDescent="0.25">
      <c r="O870" t="s">
        <v>435</v>
      </c>
      <c r="AC870" t="s">
        <v>437</v>
      </c>
      <c r="AD870" t="s">
        <v>436</v>
      </c>
      <c r="AE870">
        <v>50</v>
      </c>
      <c r="AF870">
        <v>19</v>
      </c>
      <c r="AH870" t="s">
        <v>386</v>
      </c>
      <c r="AJ870" t="s">
        <v>273</v>
      </c>
      <c r="AK870" t="s">
        <v>224</v>
      </c>
      <c r="AM870">
        <v>1718</v>
      </c>
      <c r="AN870">
        <v>1576</v>
      </c>
    </row>
    <row r="871" spans="15:40" x14ac:dyDescent="0.25">
      <c r="O871" t="s">
        <v>435</v>
      </c>
      <c r="AC871" t="s">
        <v>437</v>
      </c>
      <c r="AD871" t="s">
        <v>436</v>
      </c>
      <c r="AE871">
        <v>50</v>
      </c>
      <c r="AF871">
        <v>20</v>
      </c>
      <c r="AH871" t="s">
        <v>372</v>
      </c>
      <c r="AJ871" t="s">
        <v>238</v>
      </c>
      <c r="AK871" t="s">
        <v>218</v>
      </c>
      <c r="AM871">
        <v>1620</v>
      </c>
      <c r="AN871">
        <v>2184</v>
      </c>
    </row>
    <row r="872" spans="15:40" x14ac:dyDescent="0.25">
      <c r="O872" t="s">
        <v>435</v>
      </c>
      <c r="AC872" t="s">
        <v>437</v>
      </c>
      <c r="AD872" t="s">
        <v>436</v>
      </c>
      <c r="AE872">
        <v>50</v>
      </c>
      <c r="AF872">
        <v>21</v>
      </c>
      <c r="AH872" t="s">
        <v>386</v>
      </c>
      <c r="AJ872" t="s">
        <v>273</v>
      </c>
      <c r="AK872" t="s">
        <v>224</v>
      </c>
      <c r="AM872">
        <v>1864</v>
      </c>
      <c r="AN872">
        <v>624</v>
      </c>
    </row>
    <row r="873" spans="15:40" x14ac:dyDescent="0.25">
      <c r="O873" t="s">
        <v>435</v>
      </c>
      <c r="AC873" t="s">
        <v>437</v>
      </c>
      <c r="AD873" t="s">
        <v>436</v>
      </c>
      <c r="AE873">
        <v>50</v>
      </c>
      <c r="AF873">
        <v>22</v>
      </c>
      <c r="AH873" t="s">
        <v>372</v>
      </c>
      <c r="AJ873" t="s">
        <v>238</v>
      </c>
      <c r="AK873" t="s">
        <v>218</v>
      </c>
      <c r="AM873">
        <v>1943</v>
      </c>
      <c r="AN873">
        <v>1187</v>
      </c>
    </row>
    <row r="874" spans="15:40" x14ac:dyDescent="0.25">
      <c r="O874" t="s">
        <v>435</v>
      </c>
      <c r="AC874" t="s">
        <v>437</v>
      </c>
      <c r="AD874" t="s">
        <v>436</v>
      </c>
      <c r="AE874">
        <v>50</v>
      </c>
      <c r="AF874">
        <v>23</v>
      </c>
      <c r="AH874" t="s">
        <v>386</v>
      </c>
      <c r="AJ874" t="s">
        <v>273</v>
      </c>
      <c r="AK874" t="s">
        <v>224</v>
      </c>
      <c r="AM874">
        <v>1840</v>
      </c>
      <c r="AN874">
        <v>1549</v>
      </c>
    </row>
    <row r="875" spans="15:40" x14ac:dyDescent="0.25">
      <c r="O875" t="s">
        <v>435</v>
      </c>
      <c r="AC875" t="s">
        <v>437</v>
      </c>
      <c r="AD875" t="s">
        <v>436</v>
      </c>
      <c r="AE875">
        <v>50</v>
      </c>
      <c r="AF875">
        <v>24</v>
      </c>
      <c r="AH875" t="s">
        <v>372</v>
      </c>
      <c r="AJ875" t="s">
        <v>238</v>
      </c>
      <c r="AK875" t="s">
        <v>218</v>
      </c>
      <c r="AM875">
        <v>1941</v>
      </c>
      <c r="AN875">
        <v>1745</v>
      </c>
    </row>
    <row r="876" spans="15:40" x14ac:dyDescent="0.25">
      <c r="O876" t="s">
        <v>435</v>
      </c>
      <c r="AC876" t="s">
        <v>437</v>
      </c>
      <c r="AD876" t="s">
        <v>436</v>
      </c>
      <c r="AE876">
        <v>50</v>
      </c>
      <c r="AF876">
        <v>25</v>
      </c>
      <c r="AH876" t="s">
        <v>372</v>
      </c>
      <c r="AJ876" t="s">
        <v>238</v>
      </c>
      <c r="AK876" t="s">
        <v>218</v>
      </c>
      <c r="AM876">
        <v>1869</v>
      </c>
      <c r="AN876">
        <v>2225</v>
      </c>
    </row>
    <row r="877" spans="15:40" x14ac:dyDescent="0.25">
      <c r="O877" t="s">
        <v>435</v>
      </c>
      <c r="AC877" t="s">
        <v>437</v>
      </c>
      <c r="AD877" t="s">
        <v>436</v>
      </c>
      <c r="AE877">
        <v>50</v>
      </c>
      <c r="AF877">
        <v>26</v>
      </c>
      <c r="AH877" t="s">
        <v>386</v>
      </c>
      <c r="AJ877" t="s">
        <v>273</v>
      </c>
      <c r="AK877" t="s">
        <v>224</v>
      </c>
      <c r="AM877">
        <v>2150</v>
      </c>
      <c r="AN877">
        <v>732</v>
      </c>
    </row>
    <row r="878" spans="15:40" x14ac:dyDescent="0.25">
      <c r="O878" t="s">
        <v>435</v>
      </c>
      <c r="AC878" t="s">
        <v>437</v>
      </c>
      <c r="AD878" t="s">
        <v>436</v>
      </c>
      <c r="AE878">
        <v>50</v>
      </c>
      <c r="AF878">
        <v>27</v>
      </c>
      <c r="AH878" t="s">
        <v>386</v>
      </c>
      <c r="AJ878" t="s">
        <v>273</v>
      </c>
      <c r="AK878" t="s">
        <v>224</v>
      </c>
      <c r="AM878">
        <v>2388</v>
      </c>
      <c r="AN878">
        <v>1224</v>
      </c>
    </row>
    <row r="879" spans="15:40" x14ac:dyDescent="0.25">
      <c r="O879" t="s">
        <v>435</v>
      </c>
      <c r="AC879" t="s">
        <v>437</v>
      </c>
      <c r="AD879" t="s">
        <v>436</v>
      </c>
      <c r="AE879">
        <v>50</v>
      </c>
      <c r="AF879">
        <v>28</v>
      </c>
      <c r="AH879" t="s">
        <v>372</v>
      </c>
      <c r="AJ879" t="s">
        <v>238</v>
      </c>
      <c r="AK879" t="s">
        <v>218</v>
      </c>
      <c r="AM879">
        <v>2368</v>
      </c>
      <c r="AN879">
        <v>1437</v>
      </c>
    </row>
    <row r="880" spans="15:40" x14ac:dyDescent="0.25">
      <c r="O880" t="s">
        <v>435</v>
      </c>
      <c r="AC880" t="s">
        <v>437</v>
      </c>
      <c r="AD880" t="s">
        <v>436</v>
      </c>
      <c r="AE880">
        <v>50</v>
      </c>
      <c r="AF880">
        <v>29</v>
      </c>
      <c r="AH880" t="s">
        <v>380</v>
      </c>
      <c r="AJ880" t="s">
        <v>252</v>
      </c>
      <c r="AK880" t="s">
        <v>221</v>
      </c>
      <c r="AM880">
        <v>2217</v>
      </c>
      <c r="AN880">
        <v>1854</v>
      </c>
    </row>
    <row r="881" spans="15:40" x14ac:dyDescent="0.25">
      <c r="O881" t="s">
        <v>435</v>
      </c>
      <c r="AC881" t="s">
        <v>437</v>
      </c>
      <c r="AD881" t="s">
        <v>436</v>
      </c>
      <c r="AE881">
        <v>50</v>
      </c>
      <c r="AF881">
        <v>30</v>
      </c>
      <c r="AH881" t="s">
        <v>380</v>
      </c>
      <c r="AJ881" t="s">
        <v>252</v>
      </c>
      <c r="AK881" t="s">
        <v>221</v>
      </c>
      <c r="AM881">
        <v>2256</v>
      </c>
      <c r="AN881">
        <v>2191</v>
      </c>
    </row>
    <row r="882" spans="15:40" x14ac:dyDescent="0.25">
      <c r="O882" t="s">
        <v>435</v>
      </c>
      <c r="AC882" t="s">
        <v>437</v>
      </c>
      <c r="AD882" t="s">
        <v>436</v>
      </c>
      <c r="AE882">
        <v>50</v>
      </c>
      <c r="AF882">
        <v>31</v>
      </c>
      <c r="AH882" t="s">
        <v>380</v>
      </c>
      <c r="AJ882" t="s">
        <v>252</v>
      </c>
      <c r="AK882" t="s">
        <v>221</v>
      </c>
      <c r="AM882">
        <v>2404</v>
      </c>
      <c r="AN882">
        <v>597</v>
      </c>
    </row>
    <row r="883" spans="15:40" x14ac:dyDescent="0.25">
      <c r="O883" t="s">
        <v>435</v>
      </c>
      <c r="AC883" t="s">
        <v>437</v>
      </c>
      <c r="AD883" t="s">
        <v>436</v>
      </c>
      <c r="AE883">
        <v>50</v>
      </c>
      <c r="AF883">
        <v>32</v>
      </c>
      <c r="AH883" t="s">
        <v>380</v>
      </c>
      <c r="AJ883" t="s">
        <v>252</v>
      </c>
      <c r="AK883" t="s">
        <v>221</v>
      </c>
      <c r="AM883">
        <v>2430</v>
      </c>
      <c r="AN883">
        <v>1228</v>
      </c>
    </row>
    <row r="884" spans="15:40" x14ac:dyDescent="0.25">
      <c r="O884" t="s">
        <v>435</v>
      </c>
      <c r="AC884" t="s">
        <v>437</v>
      </c>
      <c r="AD884" t="s">
        <v>436</v>
      </c>
      <c r="AE884">
        <v>50</v>
      </c>
      <c r="AF884">
        <v>33</v>
      </c>
      <c r="AH884" t="s">
        <v>380</v>
      </c>
      <c r="AJ884" t="s">
        <v>252</v>
      </c>
      <c r="AK884" t="s">
        <v>221</v>
      </c>
      <c r="AM884">
        <v>2630</v>
      </c>
      <c r="AN884">
        <v>1379</v>
      </c>
    </row>
    <row r="885" spans="15:40" x14ac:dyDescent="0.25">
      <c r="O885" t="s">
        <v>435</v>
      </c>
      <c r="AC885" t="s">
        <v>437</v>
      </c>
      <c r="AD885" t="s">
        <v>436</v>
      </c>
      <c r="AE885">
        <v>50</v>
      </c>
      <c r="AF885">
        <v>34</v>
      </c>
      <c r="AH885" t="s">
        <v>380</v>
      </c>
      <c r="AJ885" t="s">
        <v>252</v>
      </c>
      <c r="AK885" t="s">
        <v>221</v>
      </c>
      <c r="AM885">
        <v>2679</v>
      </c>
      <c r="AN885">
        <v>1905</v>
      </c>
    </row>
    <row r="886" spans="15:40" x14ac:dyDescent="0.25">
      <c r="O886" t="s">
        <v>435</v>
      </c>
      <c r="AC886" t="s">
        <v>437</v>
      </c>
      <c r="AD886" t="s">
        <v>436</v>
      </c>
      <c r="AE886">
        <v>50</v>
      </c>
      <c r="AF886">
        <v>35</v>
      </c>
      <c r="AH886" t="s">
        <v>372</v>
      </c>
      <c r="AJ886" t="s">
        <v>238</v>
      </c>
      <c r="AK886" t="s">
        <v>218</v>
      </c>
      <c r="AM886">
        <v>2582</v>
      </c>
      <c r="AN886">
        <v>2237</v>
      </c>
    </row>
    <row r="887" spans="15:40" x14ac:dyDescent="0.25">
      <c r="O887" t="s">
        <v>435</v>
      </c>
      <c r="AC887" t="s">
        <v>437</v>
      </c>
      <c r="AD887" t="s">
        <v>436</v>
      </c>
      <c r="AE887">
        <v>50</v>
      </c>
      <c r="AF887">
        <v>36</v>
      </c>
      <c r="AH887" t="s">
        <v>372</v>
      </c>
      <c r="AJ887" t="s">
        <v>238</v>
      </c>
      <c r="AK887" t="s">
        <v>218</v>
      </c>
      <c r="AM887">
        <v>2727</v>
      </c>
      <c r="AN887">
        <v>861</v>
      </c>
    </row>
    <row r="888" spans="15:40" x14ac:dyDescent="0.25">
      <c r="O888" t="s">
        <v>435</v>
      </c>
      <c r="AC888" t="s">
        <v>437</v>
      </c>
      <c r="AD888" t="s">
        <v>436</v>
      </c>
      <c r="AE888">
        <v>50</v>
      </c>
      <c r="AF888">
        <v>37</v>
      </c>
      <c r="AH888" t="s">
        <v>386</v>
      </c>
      <c r="AJ888" t="s">
        <v>273</v>
      </c>
      <c r="AK888" t="s">
        <v>224</v>
      </c>
      <c r="AM888">
        <v>2964</v>
      </c>
      <c r="AN888">
        <v>1227</v>
      </c>
    </row>
    <row r="889" spans="15:40" x14ac:dyDescent="0.25">
      <c r="O889" t="s">
        <v>435</v>
      </c>
      <c r="AC889" t="s">
        <v>437</v>
      </c>
      <c r="AD889" t="s">
        <v>436</v>
      </c>
      <c r="AE889">
        <v>50</v>
      </c>
      <c r="AF889">
        <v>38</v>
      </c>
      <c r="AH889" t="s">
        <v>372</v>
      </c>
      <c r="AJ889" t="s">
        <v>238</v>
      </c>
      <c r="AK889" t="s">
        <v>218</v>
      </c>
      <c r="AM889">
        <v>2747</v>
      </c>
      <c r="AN889">
        <v>1261</v>
      </c>
    </row>
    <row r="890" spans="15:40" x14ac:dyDescent="0.25">
      <c r="O890" t="s">
        <v>435</v>
      </c>
      <c r="AC890" t="s">
        <v>437</v>
      </c>
      <c r="AD890" t="s">
        <v>436</v>
      </c>
      <c r="AE890">
        <v>50</v>
      </c>
      <c r="AF890">
        <v>39</v>
      </c>
      <c r="AH890" t="s">
        <v>380</v>
      </c>
      <c r="AJ890" t="s">
        <v>252</v>
      </c>
      <c r="AK890" t="s">
        <v>221</v>
      </c>
      <c r="AM890">
        <v>2690</v>
      </c>
      <c r="AN890">
        <v>1734</v>
      </c>
    </row>
    <row r="891" spans="15:40" x14ac:dyDescent="0.25">
      <c r="O891" t="s">
        <v>435</v>
      </c>
      <c r="AC891" t="s">
        <v>437</v>
      </c>
      <c r="AD891" t="s">
        <v>436</v>
      </c>
      <c r="AE891">
        <v>50</v>
      </c>
      <c r="AF891">
        <v>40</v>
      </c>
      <c r="AH891" t="s">
        <v>386</v>
      </c>
      <c r="AJ891" t="s">
        <v>273</v>
      </c>
      <c r="AK891" t="s">
        <v>224</v>
      </c>
      <c r="AM891">
        <v>2909</v>
      </c>
      <c r="AN891">
        <v>2133</v>
      </c>
    </row>
    <row r="892" spans="15:40" x14ac:dyDescent="0.25">
      <c r="O892" t="s">
        <v>435</v>
      </c>
      <c r="AC892" t="s">
        <v>437</v>
      </c>
      <c r="AD892" t="s">
        <v>436</v>
      </c>
      <c r="AE892">
        <v>50</v>
      </c>
      <c r="AF892">
        <v>41</v>
      </c>
      <c r="AH892" t="s">
        <v>370</v>
      </c>
      <c r="AJ892" t="s">
        <v>246</v>
      </c>
      <c r="AK892" t="s">
        <v>220</v>
      </c>
      <c r="AM892">
        <v>3179</v>
      </c>
      <c r="AN892">
        <v>624</v>
      </c>
    </row>
    <row r="893" spans="15:40" x14ac:dyDescent="0.25">
      <c r="O893" t="s">
        <v>435</v>
      </c>
      <c r="AC893" t="s">
        <v>437</v>
      </c>
      <c r="AD893" t="s">
        <v>436</v>
      </c>
      <c r="AE893">
        <v>50</v>
      </c>
      <c r="AF893">
        <v>42</v>
      </c>
      <c r="AH893" t="s">
        <v>380</v>
      </c>
      <c r="AJ893" t="s">
        <v>252</v>
      </c>
      <c r="AK893" t="s">
        <v>221</v>
      </c>
      <c r="AM893">
        <v>3040</v>
      </c>
      <c r="AN893">
        <v>1090</v>
      </c>
    </row>
    <row r="894" spans="15:40" x14ac:dyDescent="0.25">
      <c r="O894" t="s">
        <v>435</v>
      </c>
      <c r="AC894" t="s">
        <v>437</v>
      </c>
      <c r="AD894" t="s">
        <v>436</v>
      </c>
      <c r="AE894">
        <v>50</v>
      </c>
      <c r="AF894">
        <v>43</v>
      </c>
      <c r="AH894" t="s">
        <v>386</v>
      </c>
      <c r="AJ894" t="s">
        <v>273</v>
      </c>
      <c r="AK894" t="s">
        <v>224</v>
      </c>
      <c r="AM894">
        <v>2971</v>
      </c>
      <c r="AN894">
        <v>1355</v>
      </c>
    </row>
    <row r="895" spans="15:40" x14ac:dyDescent="0.25">
      <c r="O895" t="s">
        <v>435</v>
      </c>
      <c r="AC895" t="s">
        <v>437</v>
      </c>
      <c r="AD895" t="s">
        <v>436</v>
      </c>
      <c r="AE895">
        <v>50</v>
      </c>
      <c r="AF895">
        <v>44</v>
      </c>
      <c r="AH895" t="s">
        <v>372</v>
      </c>
      <c r="AJ895" t="s">
        <v>238</v>
      </c>
      <c r="AK895" t="s">
        <v>218</v>
      </c>
      <c r="AM895">
        <v>3177</v>
      </c>
      <c r="AN895">
        <v>1734</v>
      </c>
    </row>
    <row r="896" spans="15:40" x14ac:dyDescent="0.25">
      <c r="O896" t="s">
        <v>435</v>
      </c>
      <c r="AC896" t="s">
        <v>437</v>
      </c>
      <c r="AD896" t="s">
        <v>436</v>
      </c>
      <c r="AE896">
        <v>50</v>
      </c>
      <c r="AF896">
        <v>45</v>
      </c>
      <c r="AH896" t="s">
        <v>372</v>
      </c>
      <c r="AJ896" t="s">
        <v>238</v>
      </c>
      <c r="AK896" t="s">
        <v>218</v>
      </c>
      <c r="AM896">
        <v>3086</v>
      </c>
      <c r="AN896">
        <v>2152</v>
      </c>
    </row>
    <row r="897" spans="15:40" x14ac:dyDescent="0.25">
      <c r="O897" t="s">
        <v>435</v>
      </c>
      <c r="AC897" t="s">
        <v>437</v>
      </c>
      <c r="AD897" t="s">
        <v>436</v>
      </c>
      <c r="AE897">
        <v>50</v>
      </c>
      <c r="AF897">
        <v>46</v>
      </c>
      <c r="AH897" t="s">
        <v>380</v>
      </c>
      <c r="AJ897" t="s">
        <v>252</v>
      </c>
      <c r="AK897" t="s">
        <v>221</v>
      </c>
      <c r="AM897">
        <v>3347</v>
      </c>
      <c r="AN897">
        <v>597</v>
      </c>
    </row>
    <row r="898" spans="15:40" x14ac:dyDescent="0.25">
      <c r="O898" t="s">
        <v>435</v>
      </c>
      <c r="AC898" t="s">
        <v>437</v>
      </c>
      <c r="AD898" t="s">
        <v>436</v>
      </c>
      <c r="AE898">
        <v>50</v>
      </c>
      <c r="AF898">
        <v>47</v>
      </c>
      <c r="AH898" t="s">
        <v>370</v>
      </c>
      <c r="AJ898" t="s">
        <v>246</v>
      </c>
      <c r="AK898" t="s">
        <v>220</v>
      </c>
      <c r="AM898">
        <v>3347</v>
      </c>
      <c r="AN898">
        <v>949</v>
      </c>
    </row>
    <row r="899" spans="15:40" x14ac:dyDescent="0.25">
      <c r="O899" t="s">
        <v>435</v>
      </c>
      <c r="AC899" t="s">
        <v>437</v>
      </c>
      <c r="AD899" t="s">
        <v>436</v>
      </c>
      <c r="AE899">
        <v>50</v>
      </c>
      <c r="AF899">
        <v>48</v>
      </c>
      <c r="AH899" t="s">
        <v>380</v>
      </c>
      <c r="AJ899" t="s">
        <v>252</v>
      </c>
      <c r="AK899" t="s">
        <v>221</v>
      </c>
      <c r="AM899">
        <v>3262</v>
      </c>
      <c r="AN899">
        <v>1279</v>
      </c>
    </row>
    <row r="900" spans="15:40" x14ac:dyDescent="0.25">
      <c r="O900" t="s">
        <v>435</v>
      </c>
      <c r="AC900" t="s">
        <v>437</v>
      </c>
      <c r="AD900" t="s">
        <v>436</v>
      </c>
      <c r="AE900">
        <v>50</v>
      </c>
      <c r="AF900">
        <v>49</v>
      </c>
      <c r="AH900" t="s">
        <v>370</v>
      </c>
      <c r="AJ900" t="s">
        <v>246</v>
      </c>
      <c r="AK900" t="s">
        <v>220</v>
      </c>
      <c r="AM900">
        <v>3353</v>
      </c>
      <c r="AN900">
        <v>1630</v>
      </c>
    </row>
    <row r="901" spans="15:40" x14ac:dyDescent="0.25">
      <c r="O901" t="s">
        <v>435</v>
      </c>
      <c r="AC901" t="s">
        <v>437</v>
      </c>
      <c r="AD901" t="s">
        <v>436</v>
      </c>
      <c r="AE901">
        <v>50</v>
      </c>
      <c r="AF901">
        <v>50</v>
      </c>
      <c r="AH901" t="s">
        <v>372</v>
      </c>
      <c r="AJ901" t="s">
        <v>238</v>
      </c>
      <c r="AK901" t="s">
        <v>218</v>
      </c>
      <c r="AM901">
        <v>3525</v>
      </c>
      <c r="AN901">
        <v>2214</v>
      </c>
    </row>
    <row r="902" spans="15:40" x14ac:dyDescent="0.25">
      <c r="O902" t="s">
        <v>438</v>
      </c>
      <c r="AC902" t="s">
        <v>440</v>
      </c>
      <c r="AD902" t="s">
        <v>439</v>
      </c>
      <c r="AE902">
        <v>50</v>
      </c>
      <c r="AF902">
        <v>1</v>
      </c>
      <c r="AH902" t="s">
        <v>372</v>
      </c>
      <c r="AJ902" t="s">
        <v>238</v>
      </c>
      <c r="AK902" t="s">
        <v>218</v>
      </c>
      <c r="AM902">
        <v>1052</v>
      </c>
      <c r="AN902">
        <v>844</v>
      </c>
    </row>
    <row r="903" spans="15:40" x14ac:dyDescent="0.25">
      <c r="O903" t="s">
        <v>438</v>
      </c>
      <c r="AC903" t="s">
        <v>440</v>
      </c>
      <c r="AD903" t="s">
        <v>439</v>
      </c>
      <c r="AE903">
        <v>50</v>
      </c>
      <c r="AF903">
        <v>2</v>
      </c>
      <c r="AH903" t="s">
        <v>375</v>
      </c>
      <c r="AJ903" t="s">
        <v>265</v>
      </c>
      <c r="AK903" t="s">
        <v>222</v>
      </c>
      <c r="AM903">
        <v>1009</v>
      </c>
      <c r="AN903">
        <v>1233</v>
      </c>
    </row>
    <row r="904" spans="15:40" x14ac:dyDescent="0.25">
      <c r="O904" t="s">
        <v>438</v>
      </c>
      <c r="AC904" t="s">
        <v>440</v>
      </c>
      <c r="AD904" t="s">
        <v>439</v>
      </c>
      <c r="AE904">
        <v>50</v>
      </c>
      <c r="AF904">
        <v>3</v>
      </c>
      <c r="AH904" t="s">
        <v>386</v>
      </c>
      <c r="AJ904" t="s">
        <v>273</v>
      </c>
      <c r="AK904" t="s">
        <v>224</v>
      </c>
      <c r="AM904">
        <v>946</v>
      </c>
      <c r="AN904">
        <v>1607</v>
      </c>
    </row>
    <row r="905" spans="15:40" x14ac:dyDescent="0.25">
      <c r="O905" t="s">
        <v>438</v>
      </c>
      <c r="AC905" t="s">
        <v>440</v>
      </c>
      <c r="AD905" t="s">
        <v>439</v>
      </c>
      <c r="AE905">
        <v>50</v>
      </c>
      <c r="AF905">
        <v>4</v>
      </c>
      <c r="AH905" t="s">
        <v>370</v>
      </c>
      <c r="AJ905" t="s">
        <v>246</v>
      </c>
      <c r="AK905" t="s">
        <v>220</v>
      </c>
      <c r="AM905">
        <v>875</v>
      </c>
      <c r="AN905">
        <v>1874</v>
      </c>
    </row>
    <row r="906" spans="15:40" x14ac:dyDescent="0.25">
      <c r="O906" t="s">
        <v>438</v>
      </c>
      <c r="AC906" t="s">
        <v>440</v>
      </c>
      <c r="AD906" t="s">
        <v>439</v>
      </c>
      <c r="AE906">
        <v>50</v>
      </c>
      <c r="AF906">
        <v>5</v>
      </c>
      <c r="AH906" t="s">
        <v>430</v>
      </c>
      <c r="AJ906" t="s">
        <v>196</v>
      </c>
      <c r="AK906" t="s">
        <v>221</v>
      </c>
      <c r="AM906">
        <v>922</v>
      </c>
      <c r="AN906">
        <v>1985</v>
      </c>
    </row>
    <row r="907" spans="15:40" x14ac:dyDescent="0.25">
      <c r="O907" t="s">
        <v>438</v>
      </c>
      <c r="AC907" t="s">
        <v>440</v>
      </c>
      <c r="AD907" t="s">
        <v>439</v>
      </c>
      <c r="AE907">
        <v>50</v>
      </c>
      <c r="AF907">
        <v>6</v>
      </c>
      <c r="AH907" t="s">
        <v>386</v>
      </c>
      <c r="AJ907" t="s">
        <v>273</v>
      </c>
      <c r="AK907" t="s">
        <v>224</v>
      </c>
      <c r="AM907">
        <v>1362</v>
      </c>
      <c r="AN907">
        <v>933</v>
      </c>
    </row>
    <row r="908" spans="15:40" x14ac:dyDescent="0.25">
      <c r="O908" t="s">
        <v>438</v>
      </c>
      <c r="AC908" t="s">
        <v>440</v>
      </c>
      <c r="AD908" t="s">
        <v>439</v>
      </c>
      <c r="AE908">
        <v>50</v>
      </c>
      <c r="AF908">
        <v>7</v>
      </c>
      <c r="AH908" t="s">
        <v>430</v>
      </c>
      <c r="AJ908" t="s">
        <v>196</v>
      </c>
      <c r="AK908" t="s">
        <v>221</v>
      </c>
      <c r="AM908">
        <v>1174</v>
      </c>
      <c r="AN908">
        <v>1189</v>
      </c>
    </row>
    <row r="909" spans="15:40" x14ac:dyDescent="0.25">
      <c r="O909" t="s">
        <v>438</v>
      </c>
      <c r="AC909" t="s">
        <v>440</v>
      </c>
      <c r="AD909" t="s">
        <v>439</v>
      </c>
      <c r="AE909">
        <v>50</v>
      </c>
      <c r="AF909">
        <v>8</v>
      </c>
      <c r="AH909" t="s">
        <v>380</v>
      </c>
      <c r="AJ909" t="s">
        <v>252</v>
      </c>
      <c r="AK909" t="s">
        <v>221</v>
      </c>
      <c r="AM909">
        <v>1203</v>
      </c>
      <c r="AN909">
        <v>1434</v>
      </c>
    </row>
    <row r="910" spans="15:40" x14ac:dyDescent="0.25">
      <c r="O910" t="s">
        <v>438</v>
      </c>
      <c r="AC910" t="s">
        <v>440</v>
      </c>
      <c r="AD910" t="s">
        <v>439</v>
      </c>
      <c r="AE910">
        <v>50</v>
      </c>
      <c r="AF910">
        <v>9</v>
      </c>
      <c r="AH910" t="s">
        <v>374</v>
      </c>
      <c r="AJ910" t="s">
        <v>255</v>
      </c>
      <c r="AK910" t="s">
        <v>221</v>
      </c>
      <c r="AM910">
        <v>1317</v>
      </c>
      <c r="AN910">
        <v>1630</v>
      </c>
    </row>
    <row r="911" spans="15:40" x14ac:dyDescent="0.25">
      <c r="O911" t="s">
        <v>438</v>
      </c>
      <c r="AC911" t="s">
        <v>440</v>
      </c>
      <c r="AD911" t="s">
        <v>439</v>
      </c>
      <c r="AE911">
        <v>50</v>
      </c>
      <c r="AF911">
        <v>10</v>
      </c>
      <c r="AH911" t="s">
        <v>370</v>
      </c>
      <c r="AJ911" t="s">
        <v>246</v>
      </c>
      <c r="AK911" t="s">
        <v>220</v>
      </c>
      <c r="AM911">
        <v>1133</v>
      </c>
      <c r="AN911">
        <v>1951</v>
      </c>
    </row>
    <row r="912" spans="15:40" x14ac:dyDescent="0.25">
      <c r="O912" t="s">
        <v>438</v>
      </c>
      <c r="AC912" t="s">
        <v>440</v>
      </c>
      <c r="AD912" t="s">
        <v>439</v>
      </c>
      <c r="AE912">
        <v>50</v>
      </c>
      <c r="AF912">
        <v>11</v>
      </c>
      <c r="AH912" t="s">
        <v>370</v>
      </c>
      <c r="AJ912" t="s">
        <v>246</v>
      </c>
      <c r="AK912" t="s">
        <v>220</v>
      </c>
      <c r="AM912">
        <v>1646</v>
      </c>
      <c r="AN912">
        <v>967</v>
      </c>
    </row>
    <row r="913" spans="15:40" x14ac:dyDescent="0.25">
      <c r="O913" t="s">
        <v>438</v>
      </c>
      <c r="AC913" t="s">
        <v>440</v>
      </c>
      <c r="AD913" t="s">
        <v>439</v>
      </c>
      <c r="AE913">
        <v>50</v>
      </c>
      <c r="AF913">
        <v>12</v>
      </c>
      <c r="AH913" t="s">
        <v>372</v>
      </c>
      <c r="AJ913" t="s">
        <v>238</v>
      </c>
      <c r="AK913" t="s">
        <v>218</v>
      </c>
      <c r="AM913">
        <v>1496</v>
      </c>
      <c r="AN913">
        <v>1049</v>
      </c>
    </row>
    <row r="914" spans="15:40" x14ac:dyDescent="0.25">
      <c r="O914" t="s">
        <v>438</v>
      </c>
      <c r="AC914" t="s">
        <v>440</v>
      </c>
      <c r="AD914" t="s">
        <v>439</v>
      </c>
      <c r="AE914">
        <v>50</v>
      </c>
      <c r="AF914">
        <v>13</v>
      </c>
      <c r="AH914" t="s">
        <v>385</v>
      </c>
      <c r="AJ914" t="s">
        <v>235</v>
      </c>
      <c r="AK914" t="s">
        <v>218</v>
      </c>
      <c r="AM914">
        <v>1454</v>
      </c>
      <c r="AN914">
        <v>1486</v>
      </c>
    </row>
    <row r="915" spans="15:40" x14ac:dyDescent="0.25">
      <c r="O915" t="s">
        <v>438</v>
      </c>
      <c r="AC915" t="s">
        <v>440</v>
      </c>
      <c r="AD915" t="s">
        <v>439</v>
      </c>
      <c r="AE915">
        <v>50</v>
      </c>
      <c r="AF915">
        <v>14</v>
      </c>
      <c r="AH915" t="s">
        <v>386</v>
      </c>
      <c r="AJ915" t="s">
        <v>273</v>
      </c>
      <c r="AK915" t="s">
        <v>224</v>
      </c>
      <c r="AM915">
        <v>1599</v>
      </c>
      <c r="AN915">
        <v>1776</v>
      </c>
    </row>
    <row r="916" spans="15:40" x14ac:dyDescent="0.25">
      <c r="O916" t="s">
        <v>438</v>
      </c>
      <c r="AC916" t="s">
        <v>440</v>
      </c>
      <c r="AD916" t="s">
        <v>439</v>
      </c>
      <c r="AE916">
        <v>50</v>
      </c>
      <c r="AF916">
        <v>15</v>
      </c>
      <c r="AH916" t="s">
        <v>372</v>
      </c>
      <c r="AJ916" t="s">
        <v>238</v>
      </c>
      <c r="AK916" t="s">
        <v>218</v>
      </c>
      <c r="AM916">
        <v>1520</v>
      </c>
      <c r="AN916">
        <v>1954</v>
      </c>
    </row>
    <row r="917" spans="15:40" x14ac:dyDescent="0.25">
      <c r="O917" t="s">
        <v>438</v>
      </c>
      <c r="AC917" t="s">
        <v>440</v>
      </c>
      <c r="AD917" t="s">
        <v>439</v>
      </c>
      <c r="AE917">
        <v>50</v>
      </c>
      <c r="AF917">
        <v>16</v>
      </c>
      <c r="AH917" t="s">
        <v>372</v>
      </c>
      <c r="AJ917" t="s">
        <v>238</v>
      </c>
      <c r="AK917" t="s">
        <v>218</v>
      </c>
      <c r="AM917">
        <v>1912</v>
      </c>
      <c r="AN917">
        <v>852</v>
      </c>
    </row>
    <row r="918" spans="15:40" x14ac:dyDescent="0.25">
      <c r="O918" t="s">
        <v>438</v>
      </c>
      <c r="AC918" t="s">
        <v>440</v>
      </c>
      <c r="AD918" t="s">
        <v>439</v>
      </c>
      <c r="AE918">
        <v>50</v>
      </c>
      <c r="AF918">
        <v>17</v>
      </c>
      <c r="AH918" t="s">
        <v>386</v>
      </c>
      <c r="AJ918" t="s">
        <v>273</v>
      </c>
      <c r="AK918" t="s">
        <v>224</v>
      </c>
      <c r="AM918">
        <v>1752</v>
      </c>
      <c r="AN918">
        <v>1118</v>
      </c>
    </row>
    <row r="919" spans="15:40" x14ac:dyDescent="0.25">
      <c r="O919" t="s">
        <v>438</v>
      </c>
      <c r="AC919" t="s">
        <v>440</v>
      </c>
      <c r="AD919" t="s">
        <v>439</v>
      </c>
      <c r="AE919">
        <v>50</v>
      </c>
      <c r="AF919">
        <v>18</v>
      </c>
      <c r="AH919" t="s">
        <v>372</v>
      </c>
      <c r="AJ919" t="s">
        <v>238</v>
      </c>
      <c r="AK919" t="s">
        <v>218</v>
      </c>
      <c r="AM919">
        <v>1899</v>
      </c>
      <c r="AN919">
        <v>1446</v>
      </c>
    </row>
    <row r="920" spans="15:40" x14ac:dyDescent="0.25">
      <c r="O920" t="s">
        <v>438</v>
      </c>
      <c r="AC920" t="s">
        <v>440</v>
      </c>
      <c r="AD920" t="s">
        <v>439</v>
      </c>
      <c r="AE920">
        <v>50</v>
      </c>
      <c r="AF920">
        <v>19</v>
      </c>
      <c r="AH920" t="s">
        <v>372</v>
      </c>
      <c r="AJ920" t="s">
        <v>238</v>
      </c>
      <c r="AK920" t="s">
        <v>218</v>
      </c>
      <c r="AM920">
        <v>1829</v>
      </c>
      <c r="AN920">
        <v>1837</v>
      </c>
    </row>
    <row r="921" spans="15:40" x14ac:dyDescent="0.25">
      <c r="O921" t="s">
        <v>438</v>
      </c>
      <c r="AC921" t="s">
        <v>440</v>
      </c>
      <c r="AD921" t="s">
        <v>439</v>
      </c>
      <c r="AE921">
        <v>50</v>
      </c>
      <c r="AF921">
        <v>20</v>
      </c>
      <c r="AH921" t="s">
        <v>372</v>
      </c>
      <c r="AJ921" t="s">
        <v>238</v>
      </c>
      <c r="AK921" t="s">
        <v>218</v>
      </c>
      <c r="AM921">
        <v>1728</v>
      </c>
      <c r="AN921">
        <v>1973</v>
      </c>
    </row>
    <row r="922" spans="15:40" x14ac:dyDescent="0.25">
      <c r="O922" t="s">
        <v>438</v>
      </c>
      <c r="AC922" t="s">
        <v>440</v>
      </c>
      <c r="AD922" t="s">
        <v>439</v>
      </c>
      <c r="AE922">
        <v>50</v>
      </c>
      <c r="AF922">
        <v>21</v>
      </c>
      <c r="AH922" t="s">
        <v>372</v>
      </c>
      <c r="AJ922" t="s">
        <v>238</v>
      </c>
      <c r="AK922" t="s">
        <v>218</v>
      </c>
      <c r="AM922">
        <v>1990</v>
      </c>
      <c r="AN922">
        <v>703</v>
      </c>
    </row>
    <row r="923" spans="15:40" x14ac:dyDescent="0.25">
      <c r="O923" t="s">
        <v>438</v>
      </c>
      <c r="AC923" t="s">
        <v>440</v>
      </c>
      <c r="AD923" t="s">
        <v>439</v>
      </c>
      <c r="AE923">
        <v>50</v>
      </c>
      <c r="AF923">
        <v>22</v>
      </c>
      <c r="AH923" t="s">
        <v>386</v>
      </c>
      <c r="AJ923" t="s">
        <v>273</v>
      </c>
      <c r="AK923" t="s">
        <v>224</v>
      </c>
      <c r="AM923">
        <v>2028</v>
      </c>
      <c r="AN923">
        <v>1160</v>
      </c>
    </row>
    <row r="924" spans="15:40" x14ac:dyDescent="0.25">
      <c r="O924" t="s">
        <v>438</v>
      </c>
      <c r="AC924" t="s">
        <v>440</v>
      </c>
      <c r="AD924" t="s">
        <v>439</v>
      </c>
      <c r="AE924">
        <v>50</v>
      </c>
      <c r="AF924">
        <v>23</v>
      </c>
      <c r="AH924" t="s">
        <v>372</v>
      </c>
      <c r="AJ924" t="s">
        <v>238</v>
      </c>
      <c r="AK924" t="s">
        <v>218</v>
      </c>
      <c r="AM924">
        <v>2195</v>
      </c>
      <c r="AN924">
        <v>1568</v>
      </c>
    </row>
    <row r="925" spans="15:40" x14ac:dyDescent="0.25">
      <c r="O925" t="s">
        <v>438</v>
      </c>
      <c r="AC925" t="s">
        <v>440</v>
      </c>
      <c r="AD925" t="s">
        <v>439</v>
      </c>
      <c r="AE925">
        <v>50</v>
      </c>
      <c r="AF925">
        <v>24</v>
      </c>
      <c r="AH925" t="s">
        <v>372</v>
      </c>
      <c r="AJ925" t="s">
        <v>238</v>
      </c>
      <c r="AK925" t="s">
        <v>218</v>
      </c>
      <c r="AM925">
        <v>2157</v>
      </c>
      <c r="AN925">
        <v>1671</v>
      </c>
    </row>
    <row r="926" spans="15:40" x14ac:dyDescent="0.25">
      <c r="O926" t="s">
        <v>438</v>
      </c>
      <c r="AC926" t="s">
        <v>440</v>
      </c>
      <c r="AD926" t="s">
        <v>439</v>
      </c>
      <c r="AE926">
        <v>50</v>
      </c>
      <c r="AF926">
        <v>25</v>
      </c>
      <c r="AH926" t="s">
        <v>372</v>
      </c>
      <c r="AJ926" t="s">
        <v>238</v>
      </c>
      <c r="AK926" t="s">
        <v>218</v>
      </c>
      <c r="AM926">
        <v>2176</v>
      </c>
      <c r="AN926">
        <v>2248</v>
      </c>
    </row>
    <row r="927" spans="15:40" x14ac:dyDescent="0.25">
      <c r="O927" t="s">
        <v>438</v>
      </c>
      <c r="AC927" t="s">
        <v>440</v>
      </c>
      <c r="AD927" t="s">
        <v>439</v>
      </c>
      <c r="AE927">
        <v>50</v>
      </c>
      <c r="AF927">
        <v>26</v>
      </c>
      <c r="AH927" t="s">
        <v>372</v>
      </c>
      <c r="AJ927" t="s">
        <v>238</v>
      </c>
      <c r="AK927" t="s">
        <v>218</v>
      </c>
      <c r="AM927">
        <v>2277</v>
      </c>
      <c r="AN927">
        <v>694</v>
      </c>
    </row>
    <row r="928" spans="15:40" x14ac:dyDescent="0.25">
      <c r="O928" t="s">
        <v>438</v>
      </c>
      <c r="AC928" t="s">
        <v>440</v>
      </c>
      <c r="AD928" t="s">
        <v>439</v>
      </c>
      <c r="AE928">
        <v>50</v>
      </c>
      <c r="AF928">
        <v>27</v>
      </c>
      <c r="AH928" t="s">
        <v>372</v>
      </c>
      <c r="AJ928" t="s">
        <v>238</v>
      </c>
      <c r="AK928" t="s">
        <v>218</v>
      </c>
      <c r="AM928">
        <v>2490</v>
      </c>
      <c r="AN928">
        <v>1070</v>
      </c>
    </row>
    <row r="929" spans="15:40" x14ac:dyDescent="0.25">
      <c r="O929" t="s">
        <v>438</v>
      </c>
      <c r="AC929" t="s">
        <v>440</v>
      </c>
      <c r="AD929" t="s">
        <v>439</v>
      </c>
      <c r="AE929">
        <v>50</v>
      </c>
      <c r="AF929">
        <v>28</v>
      </c>
      <c r="AH929" t="s">
        <v>372</v>
      </c>
      <c r="AJ929" t="s">
        <v>238</v>
      </c>
      <c r="AK929" t="s">
        <v>218</v>
      </c>
      <c r="AM929">
        <v>2340</v>
      </c>
      <c r="AN929">
        <v>1504</v>
      </c>
    </row>
    <row r="930" spans="15:40" x14ac:dyDescent="0.25">
      <c r="O930" t="s">
        <v>438</v>
      </c>
      <c r="AC930" t="s">
        <v>440</v>
      </c>
      <c r="AD930" t="s">
        <v>439</v>
      </c>
      <c r="AE930">
        <v>50</v>
      </c>
      <c r="AF930">
        <v>29</v>
      </c>
      <c r="AH930" t="s">
        <v>372</v>
      </c>
      <c r="AJ930" t="s">
        <v>238</v>
      </c>
      <c r="AK930" t="s">
        <v>218</v>
      </c>
      <c r="AM930">
        <v>2343</v>
      </c>
      <c r="AN930">
        <v>1703</v>
      </c>
    </row>
    <row r="931" spans="15:40" x14ac:dyDescent="0.25">
      <c r="O931" t="s">
        <v>438</v>
      </c>
      <c r="AC931" t="s">
        <v>440</v>
      </c>
      <c r="AD931" t="s">
        <v>439</v>
      </c>
      <c r="AE931">
        <v>50</v>
      </c>
      <c r="AF931">
        <v>30</v>
      </c>
      <c r="AH931" t="s">
        <v>386</v>
      </c>
      <c r="AJ931" t="s">
        <v>273</v>
      </c>
      <c r="AK931" t="s">
        <v>224</v>
      </c>
      <c r="AM931">
        <v>2356</v>
      </c>
      <c r="AN931">
        <v>1984</v>
      </c>
    </row>
    <row r="932" spans="15:40" x14ac:dyDescent="0.25">
      <c r="O932" t="s">
        <v>438</v>
      </c>
      <c r="AC932" t="s">
        <v>440</v>
      </c>
      <c r="AD932" t="s">
        <v>439</v>
      </c>
      <c r="AE932">
        <v>50</v>
      </c>
      <c r="AF932">
        <v>31</v>
      </c>
      <c r="AH932" t="s">
        <v>372</v>
      </c>
      <c r="AJ932" t="s">
        <v>238</v>
      </c>
      <c r="AK932" t="s">
        <v>218</v>
      </c>
      <c r="AM932">
        <v>2573</v>
      </c>
      <c r="AN932">
        <v>725</v>
      </c>
    </row>
    <row r="933" spans="15:40" x14ac:dyDescent="0.25">
      <c r="O933" t="s">
        <v>438</v>
      </c>
      <c r="AC933" t="s">
        <v>440</v>
      </c>
      <c r="AD933" t="s">
        <v>439</v>
      </c>
      <c r="AE933">
        <v>50</v>
      </c>
      <c r="AF933">
        <v>32</v>
      </c>
      <c r="AH933" t="s">
        <v>372</v>
      </c>
      <c r="AJ933" t="s">
        <v>238</v>
      </c>
      <c r="AK933" t="s">
        <v>218</v>
      </c>
      <c r="AM933">
        <v>2724</v>
      </c>
      <c r="AN933">
        <v>1277</v>
      </c>
    </row>
    <row r="934" spans="15:40" x14ac:dyDescent="0.25">
      <c r="O934" t="s">
        <v>438</v>
      </c>
      <c r="AC934" t="s">
        <v>440</v>
      </c>
      <c r="AD934" t="s">
        <v>439</v>
      </c>
      <c r="AE934">
        <v>50</v>
      </c>
      <c r="AF934">
        <v>33</v>
      </c>
      <c r="AH934" t="s">
        <v>386</v>
      </c>
      <c r="AJ934" t="s">
        <v>273</v>
      </c>
      <c r="AK934" t="s">
        <v>224</v>
      </c>
      <c r="AM934">
        <v>2625</v>
      </c>
      <c r="AN934">
        <v>1588</v>
      </c>
    </row>
    <row r="935" spans="15:40" x14ac:dyDescent="0.25">
      <c r="O935" t="s">
        <v>438</v>
      </c>
      <c r="AC935" t="s">
        <v>440</v>
      </c>
      <c r="AD935" t="s">
        <v>439</v>
      </c>
      <c r="AE935">
        <v>50</v>
      </c>
      <c r="AF935">
        <v>34</v>
      </c>
      <c r="AH935" t="s">
        <v>372</v>
      </c>
      <c r="AJ935" t="s">
        <v>238</v>
      </c>
      <c r="AK935" t="s">
        <v>218</v>
      </c>
      <c r="AM935">
        <v>2573</v>
      </c>
      <c r="AN935">
        <v>1783</v>
      </c>
    </row>
    <row r="936" spans="15:40" x14ac:dyDescent="0.25">
      <c r="O936" t="s">
        <v>438</v>
      </c>
      <c r="AC936" t="s">
        <v>440</v>
      </c>
      <c r="AD936" t="s">
        <v>439</v>
      </c>
      <c r="AE936">
        <v>50</v>
      </c>
      <c r="AF936">
        <v>35</v>
      </c>
      <c r="AH936" t="s">
        <v>386</v>
      </c>
      <c r="AJ936" t="s">
        <v>273</v>
      </c>
      <c r="AK936" t="s">
        <v>224</v>
      </c>
      <c r="AM936">
        <v>2594</v>
      </c>
      <c r="AN936">
        <v>2060</v>
      </c>
    </row>
    <row r="937" spans="15:40" x14ac:dyDescent="0.25">
      <c r="O937" t="s">
        <v>438</v>
      </c>
      <c r="AC937" t="s">
        <v>440</v>
      </c>
      <c r="AD937" t="s">
        <v>439</v>
      </c>
      <c r="AE937">
        <v>50</v>
      </c>
      <c r="AF937">
        <v>36</v>
      </c>
      <c r="AH937" t="s">
        <v>386</v>
      </c>
      <c r="AJ937" t="s">
        <v>273</v>
      </c>
      <c r="AK937" t="s">
        <v>224</v>
      </c>
      <c r="AM937">
        <v>3023</v>
      </c>
      <c r="AN937">
        <v>711</v>
      </c>
    </row>
    <row r="938" spans="15:40" x14ac:dyDescent="0.25">
      <c r="O938" t="s">
        <v>438</v>
      </c>
      <c r="AC938" t="s">
        <v>440</v>
      </c>
      <c r="AD938" t="s">
        <v>439</v>
      </c>
      <c r="AE938">
        <v>50</v>
      </c>
      <c r="AF938">
        <v>37</v>
      </c>
      <c r="AH938" t="s">
        <v>386</v>
      </c>
      <c r="AJ938" t="s">
        <v>273</v>
      </c>
      <c r="AK938" t="s">
        <v>224</v>
      </c>
      <c r="AM938">
        <v>2828</v>
      </c>
      <c r="AN938">
        <v>1239</v>
      </c>
    </row>
    <row r="939" spans="15:40" x14ac:dyDescent="0.25">
      <c r="O939" t="s">
        <v>438</v>
      </c>
      <c r="AC939" t="s">
        <v>440</v>
      </c>
      <c r="AD939" t="s">
        <v>439</v>
      </c>
      <c r="AE939">
        <v>50</v>
      </c>
      <c r="AF939">
        <v>38</v>
      </c>
      <c r="AH939" t="s">
        <v>386</v>
      </c>
      <c r="AJ939" t="s">
        <v>273</v>
      </c>
      <c r="AK939" t="s">
        <v>224</v>
      </c>
      <c r="AM939">
        <v>2903</v>
      </c>
      <c r="AN939">
        <v>1429</v>
      </c>
    </row>
    <row r="940" spans="15:40" x14ac:dyDescent="0.25">
      <c r="O940" t="s">
        <v>438</v>
      </c>
      <c r="AC940" t="s">
        <v>440</v>
      </c>
      <c r="AD940" t="s">
        <v>439</v>
      </c>
      <c r="AE940">
        <v>50</v>
      </c>
      <c r="AF940">
        <v>39</v>
      </c>
      <c r="AH940" t="s">
        <v>370</v>
      </c>
      <c r="AJ940" t="s">
        <v>246</v>
      </c>
      <c r="AK940" t="s">
        <v>220</v>
      </c>
      <c r="AM940">
        <v>2995</v>
      </c>
      <c r="AN940">
        <v>1800</v>
      </c>
    </row>
    <row r="941" spans="15:40" x14ac:dyDescent="0.25">
      <c r="O941" t="s">
        <v>438</v>
      </c>
      <c r="AC941" t="s">
        <v>440</v>
      </c>
      <c r="AD941" t="s">
        <v>439</v>
      </c>
      <c r="AE941">
        <v>50</v>
      </c>
      <c r="AF941">
        <v>40</v>
      </c>
      <c r="AH941" t="s">
        <v>372</v>
      </c>
      <c r="AJ941" t="s">
        <v>238</v>
      </c>
      <c r="AK941" t="s">
        <v>218</v>
      </c>
      <c r="AM941">
        <v>2992</v>
      </c>
      <c r="AN941">
        <v>2004</v>
      </c>
    </row>
    <row r="942" spans="15:40" x14ac:dyDescent="0.25">
      <c r="O942" t="s">
        <v>438</v>
      </c>
      <c r="AC942" t="s">
        <v>440</v>
      </c>
      <c r="AD942" t="s">
        <v>439</v>
      </c>
      <c r="AE942">
        <v>50</v>
      </c>
      <c r="AF942">
        <v>41</v>
      </c>
      <c r="AH942" t="s">
        <v>372</v>
      </c>
      <c r="AJ942" t="s">
        <v>238</v>
      </c>
      <c r="AK942" t="s">
        <v>218</v>
      </c>
      <c r="AM942">
        <v>3377</v>
      </c>
      <c r="AN942">
        <v>996</v>
      </c>
    </row>
    <row r="943" spans="15:40" x14ac:dyDescent="0.25">
      <c r="O943" t="s">
        <v>438</v>
      </c>
      <c r="AC943" t="s">
        <v>440</v>
      </c>
      <c r="AD943" t="s">
        <v>439</v>
      </c>
      <c r="AE943">
        <v>50</v>
      </c>
      <c r="AF943">
        <v>42</v>
      </c>
      <c r="AH943" t="s">
        <v>372</v>
      </c>
      <c r="AJ943" t="s">
        <v>238</v>
      </c>
      <c r="AK943" t="s">
        <v>218</v>
      </c>
      <c r="AM943">
        <v>3149</v>
      </c>
      <c r="AN943">
        <v>1257</v>
      </c>
    </row>
    <row r="944" spans="15:40" x14ac:dyDescent="0.25">
      <c r="O944" t="s">
        <v>438</v>
      </c>
      <c r="AC944" t="s">
        <v>440</v>
      </c>
      <c r="AD944" t="s">
        <v>439</v>
      </c>
      <c r="AE944">
        <v>50</v>
      </c>
      <c r="AF944">
        <v>43</v>
      </c>
      <c r="AH944" t="s">
        <v>386</v>
      </c>
      <c r="AJ944" t="s">
        <v>273</v>
      </c>
      <c r="AK944" t="s">
        <v>224</v>
      </c>
      <c r="AM944">
        <v>3320</v>
      </c>
      <c r="AN944">
        <v>1466</v>
      </c>
    </row>
    <row r="945" spans="1:40" x14ac:dyDescent="0.25">
      <c r="O945" t="s">
        <v>438</v>
      </c>
      <c r="AC945" t="s">
        <v>440</v>
      </c>
      <c r="AD945" t="s">
        <v>439</v>
      </c>
      <c r="AE945">
        <v>50</v>
      </c>
      <c r="AF945">
        <v>44</v>
      </c>
      <c r="AH945" t="s">
        <v>386</v>
      </c>
      <c r="AJ945" t="s">
        <v>273</v>
      </c>
      <c r="AK945" t="s">
        <v>224</v>
      </c>
      <c r="AM945">
        <v>3266</v>
      </c>
      <c r="AN945">
        <v>1694</v>
      </c>
    </row>
    <row r="946" spans="1:40" x14ac:dyDescent="0.25">
      <c r="O946" t="s">
        <v>438</v>
      </c>
      <c r="AC946" t="s">
        <v>440</v>
      </c>
      <c r="AD946" t="s">
        <v>439</v>
      </c>
      <c r="AE946">
        <v>50</v>
      </c>
      <c r="AF946">
        <v>45</v>
      </c>
      <c r="AH946" t="s">
        <v>372</v>
      </c>
      <c r="AJ946" t="s">
        <v>238</v>
      </c>
      <c r="AK946" t="s">
        <v>218</v>
      </c>
      <c r="AM946">
        <v>3176</v>
      </c>
      <c r="AN946">
        <v>2085</v>
      </c>
    </row>
    <row r="947" spans="1:40" x14ac:dyDescent="0.25">
      <c r="O947" t="s">
        <v>438</v>
      </c>
      <c r="AC947" t="s">
        <v>440</v>
      </c>
      <c r="AD947" t="s">
        <v>439</v>
      </c>
      <c r="AE947">
        <v>50</v>
      </c>
      <c r="AF947">
        <v>46</v>
      </c>
      <c r="AH947" t="s">
        <v>372</v>
      </c>
      <c r="AJ947" t="s">
        <v>238</v>
      </c>
      <c r="AK947" t="s">
        <v>218</v>
      </c>
      <c r="AM947">
        <v>3441</v>
      </c>
      <c r="AN947">
        <v>935</v>
      </c>
    </row>
    <row r="948" spans="1:40" x14ac:dyDescent="0.25">
      <c r="O948" t="s">
        <v>438</v>
      </c>
      <c r="AC948" t="s">
        <v>440</v>
      </c>
      <c r="AD948" t="s">
        <v>439</v>
      </c>
      <c r="AE948">
        <v>50</v>
      </c>
      <c r="AF948">
        <v>47</v>
      </c>
      <c r="AH948" t="s">
        <v>372</v>
      </c>
      <c r="AJ948" t="s">
        <v>238</v>
      </c>
      <c r="AK948" t="s">
        <v>218</v>
      </c>
      <c r="AM948">
        <v>3435</v>
      </c>
      <c r="AN948">
        <v>1049</v>
      </c>
    </row>
    <row r="949" spans="1:40" x14ac:dyDescent="0.25">
      <c r="O949" t="s">
        <v>438</v>
      </c>
      <c r="AC949" t="s">
        <v>440</v>
      </c>
      <c r="AD949" t="s">
        <v>439</v>
      </c>
      <c r="AE949">
        <v>50</v>
      </c>
      <c r="AF949">
        <v>48</v>
      </c>
      <c r="AH949" t="s">
        <v>386</v>
      </c>
      <c r="AJ949" t="s">
        <v>273</v>
      </c>
      <c r="AK949" t="s">
        <v>224</v>
      </c>
      <c r="AM949">
        <v>3524</v>
      </c>
      <c r="AN949">
        <v>1532</v>
      </c>
    </row>
    <row r="950" spans="1:40" x14ac:dyDescent="0.25">
      <c r="O950" t="s">
        <v>438</v>
      </c>
      <c r="AC950" t="s">
        <v>440</v>
      </c>
      <c r="AD950" t="s">
        <v>439</v>
      </c>
      <c r="AE950">
        <v>50</v>
      </c>
      <c r="AF950">
        <v>49</v>
      </c>
      <c r="AH950" t="s">
        <v>386</v>
      </c>
      <c r="AJ950" t="s">
        <v>273</v>
      </c>
      <c r="AK950" t="s">
        <v>224</v>
      </c>
      <c r="AM950">
        <v>3643</v>
      </c>
      <c r="AN950">
        <v>1886</v>
      </c>
    </row>
    <row r="951" spans="1:40" x14ac:dyDescent="0.25">
      <c r="O951" t="s">
        <v>438</v>
      </c>
      <c r="AC951" t="s">
        <v>440</v>
      </c>
      <c r="AD951" t="s">
        <v>439</v>
      </c>
      <c r="AE951">
        <v>50</v>
      </c>
      <c r="AF951">
        <v>50</v>
      </c>
      <c r="AH951" t="s">
        <v>386</v>
      </c>
      <c r="AJ951" t="s">
        <v>273</v>
      </c>
      <c r="AK951" t="s">
        <v>224</v>
      </c>
      <c r="AM951">
        <v>3408</v>
      </c>
      <c r="AN951">
        <v>2246</v>
      </c>
    </row>
    <row r="952" spans="1:40" x14ac:dyDescent="0.25">
      <c r="A952" t="s">
        <v>414</v>
      </c>
      <c r="B952" t="s">
        <v>414</v>
      </c>
      <c r="C952" t="s">
        <v>414</v>
      </c>
      <c r="D952" t="s">
        <v>414</v>
      </c>
      <c r="E952" t="s">
        <v>414</v>
      </c>
      <c r="F952" t="s">
        <v>414</v>
      </c>
      <c r="G952" t="s">
        <v>414</v>
      </c>
      <c r="H952" t="s">
        <v>414</v>
      </c>
      <c r="I952" t="s">
        <v>414</v>
      </c>
      <c r="J952" t="s">
        <v>414</v>
      </c>
      <c r="K952" t="s">
        <v>414</v>
      </c>
      <c r="L952" t="s">
        <v>414</v>
      </c>
      <c r="M952" t="s">
        <v>414</v>
      </c>
      <c r="N952" t="s">
        <v>414</v>
      </c>
      <c r="O952" t="s">
        <v>414</v>
      </c>
      <c r="P952" t="s">
        <v>414</v>
      </c>
      <c r="Q952" t="s">
        <v>414</v>
      </c>
      <c r="R952" t="s">
        <v>414</v>
      </c>
      <c r="S952" t="s">
        <v>414</v>
      </c>
      <c r="T952" t="s">
        <v>414</v>
      </c>
      <c r="U952" t="s">
        <v>414</v>
      </c>
      <c r="V952" t="s">
        <v>414</v>
      </c>
      <c r="W952" t="s">
        <v>414</v>
      </c>
      <c r="X952" t="s">
        <v>414</v>
      </c>
      <c r="Y952" t="s">
        <v>414</v>
      </c>
      <c r="Z952" t="s">
        <v>414</v>
      </c>
      <c r="AA952" t="s">
        <v>414</v>
      </c>
      <c r="AB952" t="s">
        <v>414</v>
      </c>
      <c r="AC952" t="s">
        <v>442</v>
      </c>
      <c r="AD952" t="s">
        <v>441</v>
      </c>
      <c r="AE952">
        <v>50</v>
      </c>
      <c r="AF952">
        <v>1</v>
      </c>
      <c r="AH952" t="s">
        <v>370</v>
      </c>
      <c r="AJ952" t="s">
        <v>246</v>
      </c>
      <c r="AK952" t="s">
        <v>220</v>
      </c>
      <c r="AM952">
        <v>1014</v>
      </c>
      <c r="AN952">
        <v>661</v>
      </c>
    </row>
    <row r="953" spans="1:40" x14ac:dyDescent="0.25">
      <c r="A953" t="s">
        <v>414</v>
      </c>
      <c r="B953" t="s">
        <v>414</v>
      </c>
      <c r="C953" t="s">
        <v>414</v>
      </c>
      <c r="D953" t="s">
        <v>414</v>
      </c>
      <c r="E953" t="s">
        <v>414</v>
      </c>
      <c r="F953" t="s">
        <v>414</v>
      </c>
      <c r="G953" t="s">
        <v>414</v>
      </c>
      <c r="H953" t="s">
        <v>414</v>
      </c>
      <c r="I953" t="s">
        <v>414</v>
      </c>
      <c r="J953" t="s">
        <v>414</v>
      </c>
      <c r="K953" t="s">
        <v>414</v>
      </c>
      <c r="L953" t="s">
        <v>414</v>
      </c>
      <c r="M953" t="s">
        <v>414</v>
      </c>
      <c r="N953" t="s">
        <v>414</v>
      </c>
      <c r="O953" t="s">
        <v>414</v>
      </c>
      <c r="P953" t="s">
        <v>414</v>
      </c>
      <c r="Q953" t="s">
        <v>414</v>
      </c>
      <c r="R953" t="s">
        <v>414</v>
      </c>
      <c r="S953" t="s">
        <v>414</v>
      </c>
      <c r="T953" t="s">
        <v>414</v>
      </c>
      <c r="U953" t="s">
        <v>414</v>
      </c>
      <c r="V953" t="s">
        <v>414</v>
      </c>
      <c r="W953" t="s">
        <v>414</v>
      </c>
      <c r="X953" t="s">
        <v>414</v>
      </c>
      <c r="Y953" t="s">
        <v>414</v>
      </c>
      <c r="Z953" t="s">
        <v>414</v>
      </c>
      <c r="AA953" t="s">
        <v>414</v>
      </c>
      <c r="AB953" t="s">
        <v>414</v>
      </c>
      <c r="AC953" t="s">
        <v>442</v>
      </c>
      <c r="AD953" t="s">
        <v>441</v>
      </c>
      <c r="AE953">
        <v>50</v>
      </c>
      <c r="AF953">
        <v>2</v>
      </c>
      <c r="AH953" t="s">
        <v>380</v>
      </c>
      <c r="AJ953" t="s">
        <v>252</v>
      </c>
      <c r="AK953" t="s">
        <v>221</v>
      </c>
      <c r="AM953">
        <v>949</v>
      </c>
      <c r="AN953">
        <v>1028</v>
      </c>
    </row>
    <row r="954" spans="1:40" x14ac:dyDescent="0.25">
      <c r="A954" t="s">
        <v>414</v>
      </c>
      <c r="B954" t="s">
        <v>414</v>
      </c>
      <c r="C954" t="s">
        <v>414</v>
      </c>
      <c r="D954" t="s">
        <v>414</v>
      </c>
      <c r="E954" t="s">
        <v>414</v>
      </c>
      <c r="F954" t="s">
        <v>414</v>
      </c>
      <c r="G954" t="s">
        <v>414</v>
      </c>
      <c r="H954" t="s">
        <v>414</v>
      </c>
      <c r="I954" t="s">
        <v>414</v>
      </c>
      <c r="J954" t="s">
        <v>414</v>
      </c>
      <c r="K954" t="s">
        <v>414</v>
      </c>
      <c r="L954" t="s">
        <v>414</v>
      </c>
      <c r="M954" t="s">
        <v>414</v>
      </c>
      <c r="N954" t="s">
        <v>414</v>
      </c>
      <c r="O954" t="s">
        <v>414</v>
      </c>
      <c r="P954" t="s">
        <v>414</v>
      </c>
      <c r="Q954" t="s">
        <v>414</v>
      </c>
      <c r="R954" t="s">
        <v>414</v>
      </c>
      <c r="S954" t="s">
        <v>414</v>
      </c>
      <c r="T954" t="s">
        <v>414</v>
      </c>
      <c r="U954" t="s">
        <v>414</v>
      </c>
      <c r="V954" t="s">
        <v>414</v>
      </c>
      <c r="W954" t="s">
        <v>414</v>
      </c>
      <c r="X954" t="s">
        <v>414</v>
      </c>
      <c r="Y954" t="s">
        <v>414</v>
      </c>
      <c r="Z954" t="s">
        <v>414</v>
      </c>
      <c r="AA954" t="s">
        <v>414</v>
      </c>
      <c r="AB954" t="s">
        <v>414</v>
      </c>
      <c r="AC954" t="s">
        <v>442</v>
      </c>
      <c r="AD954" t="s">
        <v>441</v>
      </c>
      <c r="AE954">
        <v>50</v>
      </c>
      <c r="AF954">
        <v>3</v>
      </c>
      <c r="AH954" t="s">
        <v>386</v>
      </c>
      <c r="AJ954" t="s">
        <v>273</v>
      </c>
      <c r="AK954" t="s">
        <v>224</v>
      </c>
      <c r="AM954">
        <v>863</v>
      </c>
      <c r="AN954">
        <v>1645</v>
      </c>
    </row>
    <row r="955" spans="1:40" x14ac:dyDescent="0.25">
      <c r="A955" t="s">
        <v>414</v>
      </c>
      <c r="B955" t="s">
        <v>414</v>
      </c>
      <c r="C955" t="s">
        <v>414</v>
      </c>
      <c r="D955" t="s">
        <v>414</v>
      </c>
      <c r="E955" t="s">
        <v>414</v>
      </c>
      <c r="F955" t="s">
        <v>414</v>
      </c>
      <c r="G955" t="s">
        <v>414</v>
      </c>
      <c r="H955" t="s">
        <v>414</v>
      </c>
      <c r="I955" t="s">
        <v>414</v>
      </c>
      <c r="J955" t="s">
        <v>414</v>
      </c>
      <c r="K955" t="s">
        <v>414</v>
      </c>
      <c r="L955" t="s">
        <v>414</v>
      </c>
      <c r="M955" t="s">
        <v>414</v>
      </c>
      <c r="N955" t="s">
        <v>414</v>
      </c>
      <c r="O955" t="s">
        <v>414</v>
      </c>
      <c r="P955" t="s">
        <v>414</v>
      </c>
      <c r="Q955" t="s">
        <v>414</v>
      </c>
      <c r="R955" t="s">
        <v>414</v>
      </c>
      <c r="S955" t="s">
        <v>414</v>
      </c>
      <c r="T955" t="s">
        <v>414</v>
      </c>
      <c r="U955" t="s">
        <v>414</v>
      </c>
      <c r="V955" t="s">
        <v>414</v>
      </c>
      <c r="W955" t="s">
        <v>414</v>
      </c>
      <c r="X955" t="s">
        <v>414</v>
      </c>
      <c r="Y955" t="s">
        <v>414</v>
      </c>
      <c r="Z955" t="s">
        <v>414</v>
      </c>
      <c r="AA955" t="s">
        <v>414</v>
      </c>
      <c r="AB955" t="s">
        <v>414</v>
      </c>
      <c r="AC955" t="s">
        <v>442</v>
      </c>
      <c r="AD955" t="s">
        <v>441</v>
      </c>
      <c r="AE955">
        <v>50</v>
      </c>
      <c r="AF955">
        <v>4</v>
      </c>
      <c r="AH955" t="s">
        <v>386</v>
      </c>
      <c r="AJ955" t="s">
        <v>273</v>
      </c>
      <c r="AK955" t="s">
        <v>224</v>
      </c>
      <c r="AM955">
        <v>851</v>
      </c>
      <c r="AN955">
        <v>1919</v>
      </c>
    </row>
    <row r="956" spans="1:40" x14ac:dyDescent="0.25">
      <c r="A956" t="s">
        <v>414</v>
      </c>
      <c r="B956" t="s">
        <v>414</v>
      </c>
      <c r="C956" t="s">
        <v>414</v>
      </c>
      <c r="D956" t="s">
        <v>414</v>
      </c>
      <c r="E956" t="s">
        <v>414</v>
      </c>
      <c r="F956" t="s">
        <v>414</v>
      </c>
      <c r="G956" t="s">
        <v>414</v>
      </c>
      <c r="H956" t="s">
        <v>414</v>
      </c>
      <c r="I956" t="s">
        <v>414</v>
      </c>
      <c r="J956" t="s">
        <v>414</v>
      </c>
      <c r="K956" t="s">
        <v>414</v>
      </c>
      <c r="L956" t="s">
        <v>414</v>
      </c>
      <c r="M956" t="s">
        <v>414</v>
      </c>
      <c r="N956" t="s">
        <v>414</v>
      </c>
      <c r="O956" t="s">
        <v>414</v>
      </c>
      <c r="P956" t="s">
        <v>414</v>
      </c>
      <c r="Q956" t="s">
        <v>414</v>
      </c>
      <c r="R956" t="s">
        <v>414</v>
      </c>
      <c r="S956" t="s">
        <v>414</v>
      </c>
      <c r="T956" t="s">
        <v>414</v>
      </c>
      <c r="U956" t="s">
        <v>414</v>
      </c>
      <c r="V956" t="s">
        <v>414</v>
      </c>
      <c r="W956" t="s">
        <v>414</v>
      </c>
      <c r="X956" t="s">
        <v>414</v>
      </c>
      <c r="Y956" t="s">
        <v>414</v>
      </c>
      <c r="Z956" t="s">
        <v>414</v>
      </c>
      <c r="AA956" t="s">
        <v>414</v>
      </c>
      <c r="AB956" t="s">
        <v>414</v>
      </c>
      <c r="AC956" t="s">
        <v>442</v>
      </c>
      <c r="AD956" t="s">
        <v>441</v>
      </c>
      <c r="AE956">
        <v>50</v>
      </c>
      <c r="AF956">
        <v>5</v>
      </c>
      <c r="AH956" t="s">
        <v>370</v>
      </c>
      <c r="AJ956" t="s">
        <v>246</v>
      </c>
      <c r="AK956" t="s">
        <v>220</v>
      </c>
      <c r="AM956">
        <v>1023</v>
      </c>
      <c r="AN956">
        <v>2091</v>
      </c>
    </row>
    <row r="957" spans="1:40" x14ac:dyDescent="0.25">
      <c r="A957" t="s">
        <v>414</v>
      </c>
      <c r="B957" t="s">
        <v>414</v>
      </c>
      <c r="C957" t="s">
        <v>414</v>
      </c>
      <c r="D957" t="s">
        <v>414</v>
      </c>
      <c r="E957" t="s">
        <v>414</v>
      </c>
      <c r="F957" t="s">
        <v>414</v>
      </c>
      <c r="G957" t="s">
        <v>414</v>
      </c>
      <c r="H957" t="s">
        <v>414</v>
      </c>
      <c r="I957" t="s">
        <v>414</v>
      </c>
      <c r="J957" t="s">
        <v>414</v>
      </c>
      <c r="K957" t="s">
        <v>414</v>
      </c>
      <c r="L957" t="s">
        <v>414</v>
      </c>
      <c r="M957" t="s">
        <v>414</v>
      </c>
      <c r="N957" t="s">
        <v>414</v>
      </c>
      <c r="O957" t="s">
        <v>414</v>
      </c>
      <c r="P957" t="s">
        <v>414</v>
      </c>
      <c r="Q957" t="s">
        <v>414</v>
      </c>
      <c r="R957" t="s">
        <v>414</v>
      </c>
      <c r="S957" t="s">
        <v>414</v>
      </c>
      <c r="T957" t="s">
        <v>414</v>
      </c>
      <c r="U957" t="s">
        <v>414</v>
      </c>
      <c r="V957" t="s">
        <v>414</v>
      </c>
      <c r="W957" t="s">
        <v>414</v>
      </c>
      <c r="X957" t="s">
        <v>414</v>
      </c>
      <c r="Y957" t="s">
        <v>414</v>
      </c>
      <c r="Z957" t="s">
        <v>414</v>
      </c>
      <c r="AA957" t="s">
        <v>414</v>
      </c>
      <c r="AB957" t="s">
        <v>414</v>
      </c>
      <c r="AC957" t="s">
        <v>442</v>
      </c>
      <c r="AD957" t="s">
        <v>441</v>
      </c>
      <c r="AE957">
        <v>50</v>
      </c>
      <c r="AF957">
        <v>6</v>
      </c>
      <c r="AH957" t="s">
        <v>433</v>
      </c>
      <c r="AJ957" t="s">
        <v>250</v>
      </c>
      <c r="AK957" t="s">
        <v>220</v>
      </c>
      <c r="AM957">
        <v>1248</v>
      </c>
      <c r="AN957">
        <v>898</v>
      </c>
    </row>
    <row r="958" spans="1:40" x14ac:dyDescent="0.25">
      <c r="A958" t="s">
        <v>414</v>
      </c>
      <c r="B958" t="s">
        <v>414</v>
      </c>
      <c r="C958" t="s">
        <v>414</v>
      </c>
      <c r="D958" t="s">
        <v>414</v>
      </c>
      <c r="E958" t="s">
        <v>414</v>
      </c>
      <c r="F958" t="s">
        <v>414</v>
      </c>
      <c r="G958" t="s">
        <v>414</v>
      </c>
      <c r="H958" t="s">
        <v>414</v>
      </c>
      <c r="I958" t="s">
        <v>414</v>
      </c>
      <c r="J958" t="s">
        <v>414</v>
      </c>
      <c r="K958" t="s">
        <v>414</v>
      </c>
      <c r="L958" t="s">
        <v>414</v>
      </c>
      <c r="M958" t="s">
        <v>414</v>
      </c>
      <c r="N958" t="s">
        <v>414</v>
      </c>
      <c r="O958" t="s">
        <v>414</v>
      </c>
      <c r="P958" t="s">
        <v>414</v>
      </c>
      <c r="Q958" t="s">
        <v>414</v>
      </c>
      <c r="R958" t="s">
        <v>414</v>
      </c>
      <c r="S958" t="s">
        <v>414</v>
      </c>
      <c r="T958" t="s">
        <v>414</v>
      </c>
      <c r="U958" t="s">
        <v>414</v>
      </c>
      <c r="V958" t="s">
        <v>414</v>
      </c>
      <c r="W958" t="s">
        <v>414</v>
      </c>
      <c r="X958" t="s">
        <v>414</v>
      </c>
      <c r="Y958" t="s">
        <v>414</v>
      </c>
      <c r="Z958" t="s">
        <v>414</v>
      </c>
      <c r="AA958" t="s">
        <v>414</v>
      </c>
      <c r="AB958" t="s">
        <v>414</v>
      </c>
      <c r="AC958" t="s">
        <v>442</v>
      </c>
      <c r="AD958" t="s">
        <v>441</v>
      </c>
      <c r="AE958">
        <v>50</v>
      </c>
      <c r="AF958">
        <v>7</v>
      </c>
      <c r="AH958" t="s">
        <v>370</v>
      </c>
      <c r="AJ958" t="s">
        <v>246</v>
      </c>
      <c r="AK958" t="s">
        <v>220</v>
      </c>
      <c r="AM958">
        <v>1106</v>
      </c>
      <c r="AN958">
        <v>1300</v>
      </c>
    </row>
    <row r="959" spans="1:40" x14ac:dyDescent="0.25">
      <c r="A959" t="s">
        <v>414</v>
      </c>
      <c r="B959" t="s">
        <v>414</v>
      </c>
      <c r="C959" t="s">
        <v>414</v>
      </c>
      <c r="D959" t="s">
        <v>414</v>
      </c>
      <c r="E959" t="s">
        <v>414</v>
      </c>
      <c r="F959" t="s">
        <v>414</v>
      </c>
      <c r="G959" t="s">
        <v>414</v>
      </c>
      <c r="H959" t="s">
        <v>414</v>
      </c>
      <c r="I959" t="s">
        <v>414</v>
      </c>
      <c r="J959" t="s">
        <v>414</v>
      </c>
      <c r="K959" t="s">
        <v>414</v>
      </c>
      <c r="L959" t="s">
        <v>414</v>
      </c>
      <c r="M959" t="s">
        <v>414</v>
      </c>
      <c r="N959" t="s">
        <v>414</v>
      </c>
      <c r="O959" t="s">
        <v>414</v>
      </c>
      <c r="P959" t="s">
        <v>414</v>
      </c>
      <c r="Q959" t="s">
        <v>414</v>
      </c>
      <c r="R959" t="s">
        <v>414</v>
      </c>
      <c r="S959" t="s">
        <v>414</v>
      </c>
      <c r="T959" t="s">
        <v>414</v>
      </c>
      <c r="U959" t="s">
        <v>414</v>
      </c>
      <c r="V959" t="s">
        <v>414</v>
      </c>
      <c r="W959" t="s">
        <v>414</v>
      </c>
      <c r="X959" t="s">
        <v>414</v>
      </c>
      <c r="Y959" t="s">
        <v>414</v>
      </c>
      <c r="Z959" t="s">
        <v>414</v>
      </c>
      <c r="AA959" t="s">
        <v>414</v>
      </c>
      <c r="AB959" t="s">
        <v>414</v>
      </c>
      <c r="AC959" t="s">
        <v>442</v>
      </c>
      <c r="AD959" t="s">
        <v>441</v>
      </c>
      <c r="AE959">
        <v>50</v>
      </c>
      <c r="AF959">
        <v>8</v>
      </c>
      <c r="AH959" t="s">
        <v>376</v>
      </c>
      <c r="AJ959" t="s">
        <v>244</v>
      </c>
      <c r="AK959" t="s">
        <v>220</v>
      </c>
      <c r="AM959">
        <v>1258</v>
      </c>
      <c r="AN959">
        <v>1443</v>
      </c>
    </row>
    <row r="960" spans="1:40" x14ac:dyDescent="0.25">
      <c r="A960" t="s">
        <v>414</v>
      </c>
      <c r="B960" t="s">
        <v>414</v>
      </c>
      <c r="C960" t="s">
        <v>414</v>
      </c>
      <c r="D960" t="s">
        <v>414</v>
      </c>
      <c r="E960" t="s">
        <v>414</v>
      </c>
      <c r="F960" t="s">
        <v>414</v>
      </c>
      <c r="G960" t="s">
        <v>414</v>
      </c>
      <c r="H960" t="s">
        <v>414</v>
      </c>
      <c r="I960" t="s">
        <v>414</v>
      </c>
      <c r="J960" t="s">
        <v>414</v>
      </c>
      <c r="K960" t="s">
        <v>414</v>
      </c>
      <c r="L960" t="s">
        <v>414</v>
      </c>
      <c r="M960" t="s">
        <v>414</v>
      </c>
      <c r="N960" t="s">
        <v>414</v>
      </c>
      <c r="O960" t="s">
        <v>414</v>
      </c>
      <c r="P960" t="s">
        <v>414</v>
      </c>
      <c r="Q960" t="s">
        <v>414</v>
      </c>
      <c r="R960" t="s">
        <v>414</v>
      </c>
      <c r="S960" t="s">
        <v>414</v>
      </c>
      <c r="T960" t="s">
        <v>414</v>
      </c>
      <c r="U960" t="s">
        <v>414</v>
      </c>
      <c r="V960" t="s">
        <v>414</v>
      </c>
      <c r="W960" t="s">
        <v>414</v>
      </c>
      <c r="X960" t="s">
        <v>414</v>
      </c>
      <c r="Y960" t="s">
        <v>414</v>
      </c>
      <c r="Z960" t="s">
        <v>414</v>
      </c>
      <c r="AA960" t="s">
        <v>414</v>
      </c>
      <c r="AB960" t="s">
        <v>414</v>
      </c>
      <c r="AC960" t="s">
        <v>442</v>
      </c>
      <c r="AD960" t="s">
        <v>441</v>
      </c>
      <c r="AE960">
        <v>50</v>
      </c>
      <c r="AF960">
        <v>9</v>
      </c>
      <c r="AH960" t="s">
        <v>386</v>
      </c>
      <c r="AJ960" t="s">
        <v>273</v>
      </c>
      <c r="AK960" t="s">
        <v>224</v>
      </c>
      <c r="AM960">
        <v>1306</v>
      </c>
      <c r="AN960">
        <v>1889</v>
      </c>
    </row>
    <row r="961" spans="1:40" x14ac:dyDescent="0.25">
      <c r="A961" t="s">
        <v>414</v>
      </c>
      <c r="B961" t="s">
        <v>414</v>
      </c>
      <c r="C961" t="s">
        <v>414</v>
      </c>
      <c r="D961" t="s">
        <v>414</v>
      </c>
      <c r="E961" t="s">
        <v>414</v>
      </c>
      <c r="F961" t="s">
        <v>414</v>
      </c>
      <c r="G961" t="s">
        <v>414</v>
      </c>
      <c r="H961" t="s">
        <v>414</v>
      </c>
      <c r="I961" t="s">
        <v>414</v>
      </c>
      <c r="J961" t="s">
        <v>414</v>
      </c>
      <c r="K961" t="s">
        <v>414</v>
      </c>
      <c r="L961" t="s">
        <v>414</v>
      </c>
      <c r="M961" t="s">
        <v>414</v>
      </c>
      <c r="N961" t="s">
        <v>414</v>
      </c>
      <c r="O961" t="s">
        <v>414</v>
      </c>
      <c r="P961" t="s">
        <v>414</v>
      </c>
      <c r="Q961" t="s">
        <v>414</v>
      </c>
      <c r="R961" t="s">
        <v>414</v>
      </c>
      <c r="S961" t="s">
        <v>414</v>
      </c>
      <c r="T961" t="s">
        <v>414</v>
      </c>
      <c r="U961" t="s">
        <v>414</v>
      </c>
      <c r="V961" t="s">
        <v>414</v>
      </c>
      <c r="W961" t="s">
        <v>414</v>
      </c>
      <c r="X961" t="s">
        <v>414</v>
      </c>
      <c r="Y961" t="s">
        <v>414</v>
      </c>
      <c r="Z961" t="s">
        <v>414</v>
      </c>
      <c r="AA961" t="s">
        <v>414</v>
      </c>
      <c r="AB961" t="s">
        <v>414</v>
      </c>
      <c r="AC961" t="s">
        <v>442</v>
      </c>
      <c r="AD961" t="s">
        <v>441</v>
      </c>
      <c r="AE961">
        <v>50</v>
      </c>
      <c r="AF961">
        <v>10</v>
      </c>
      <c r="AH961" t="s">
        <v>370</v>
      </c>
      <c r="AJ961" t="s">
        <v>246</v>
      </c>
      <c r="AK961" t="s">
        <v>220</v>
      </c>
      <c r="AM961">
        <v>1288</v>
      </c>
      <c r="AN961">
        <v>2205</v>
      </c>
    </row>
    <row r="962" spans="1:40" x14ac:dyDescent="0.25">
      <c r="A962" t="s">
        <v>414</v>
      </c>
      <c r="B962" t="s">
        <v>414</v>
      </c>
      <c r="C962" t="s">
        <v>414</v>
      </c>
      <c r="D962" t="s">
        <v>414</v>
      </c>
      <c r="E962" t="s">
        <v>414</v>
      </c>
      <c r="F962" t="s">
        <v>414</v>
      </c>
      <c r="G962" t="s">
        <v>414</v>
      </c>
      <c r="H962" t="s">
        <v>414</v>
      </c>
      <c r="I962" t="s">
        <v>414</v>
      </c>
      <c r="J962" t="s">
        <v>414</v>
      </c>
      <c r="K962" t="s">
        <v>414</v>
      </c>
      <c r="L962" t="s">
        <v>414</v>
      </c>
      <c r="M962" t="s">
        <v>414</v>
      </c>
      <c r="N962" t="s">
        <v>414</v>
      </c>
      <c r="O962" t="s">
        <v>414</v>
      </c>
      <c r="P962" t="s">
        <v>414</v>
      </c>
      <c r="Q962" t="s">
        <v>414</v>
      </c>
      <c r="R962" t="s">
        <v>414</v>
      </c>
      <c r="S962" t="s">
        <v>414</v>
      </c>
      <c r="T962" t="s">
        <v>414</v>
      </c>
      <c r="U962" t="s">
        <v>414</v>
      </c>
      <c r="V962" t="s">
        <v>414</v>
      </c>
      <c r="W962" t="s">
        <v>414</v>
      </c>
      <c r="X962" t="s">
        <v>414</v>
      </c>
      <c r="Y962" t="s">
        <v>414</v>
      </c>
      <c r="Z962" t="s">
        <v>414</v>
      </c>
      <c r="AA962" t="s">
        <v>414</v>
      </c>
      <c r="AB962" t="s">
        <v>414</v>
      </c>
      <c r="AC962" t="s">
        <v>442</v>
      </c>
      <c r="AD962" t="s">
        <v>441</v>
      </c>
      <c r="AE962">
        <v>50</v>
      </c>
      <c r="AF962">
        <v>11</v>
      </c>
      <c r="AH962" t="s">
        <v>375</v>
      </c>
      <c r="AJ962" t="s">
        <v>265</v>
      </c>
      <c r="AK962" t="s">
        <v>222</v>
      </c>
      <c r="AM962">
        <v>1385</v>
      </c>
      <c r="AN962">
        <v>647</v>
      </c>
    </row>
    <row r="963" spans="1:40" x14ac:dyDescent="0.25">
      <c r="A963" t="s">
        <v>414</v>
      </c>
      <c r="B963" t="s">
        <v>414</v>
      </c>
      <c r="C963" t="s">
        <v>414</v>
      </c>
      <c r="D963" t="s">
        <v>414</v>
      </c>
      <c r="E963" t="s">
        <v>414</v>
      </c>
      <c r="F963" t="s">
        <v>414</v>
      </c>
      <c r="G963" t="s">
        <v>414</v>
      </c>
      <c r="H963" t="s">
        <v>414</v>
      </c>
      <c r="I963" t="s">
        <v>414</v>
      </c>
      <c r="J963" t="s">
        <v>414</v>
      </c>
      <c r="K963" t="s">
        <v>414</v>
      </c>
      <c r="L963" t="s">
        <v>414</v>
      </c>
      <c r="M963" t="s">
        <v>414</v>
      </c>
      <c r="N963" t="s">
        <v>414</v>
      </c>
      <c r="O963" t="s">
        <v>414</v>
      </c>
      <c r="P963" t="s">
        <v>414</v>
      </c>
      <c r="Q963" t="s">
        <v>414</v>
      </c>
      <c r="R963" t="s">
        <v>414</v>
      </c>
      <c r="S963" t="s">
        <v>414</v>
      </c>
      <c r="T963" t="s">
        <v>414</v>
      </c>
      <c r="U963" t="s">
        <v>414</v>
      </c>
      <c r="V963" t="s">
        <v>414</v>
      </c>
      <c r="W963" t="s">
        <v>414</v>
      </c>
      <c r="X963" t="s">
        <v>414</v>
      </c>
      <c r="Y963" t="s">
        <v>414</v>
      </c>
      <c r="Z963" t="s">
        <v>414</v>
      </c>
      <c r="AA963" t="s">
        <v>414</v>
      </c>
      <c r="AB963" t="s">
        <v>414</v>
      </c>
      <c r="AC963" t="s">
        <v>442</v>
      </c>
      <c r="AD963" t="s">
        <v>441</v>
      </c>
      <c r="AE963">
        <v>50</v>
      </c>
      <c r="AF963">
        <v>12</v>
      </c>
      <c r="AH963" t="s">
        <v>370</v>
      </c>
      <c r="AJ963" t="s">
        <v>246</v>
      </c>
      <c r="AK963" t="s">
        <v>220</v>
      </c>
      <c r="AM963">
        <v>1390</v>
      </c>
      <c r="AN963">
        <v>1306</v>
      </c>
    </row>
    <row r="964" spans="1:40" x14ac:dyDescent="0.25">
      <c r="A964" t="s">
        <v>414</v>
      </c>
      <c r="B964" t="s">
        <v>414</v>
      </c>
      <c r="C964" t="s">
        <v>414</v>
      </c>
      <c r="D964" t="s">
        <v>414</v>
      </c>
      <c r="E964" t="s">
        <v>414</v>
      </c>
      <c r="F964" t="s">
        <v>414</v>
      </c>
      <c r="G964" t="s">
        <v>414</v>
      </c>
      <c r="H964" t="s">
        <v>414</v>
      </c>
      <c r="I964" t="s">
        <v>414</v>
      </c>
      <c r="J964" t="s">
        <v>414</v>
      </c>
      <c r="K964" t="s">
        <v>414</v>
      </c>
      <c r="L964" t="s">
        <v>414</v>
      </c>
      <c r="M964" t="s">
        <v>414</v>
      </c>
      <c r="N964" t="s">
        <v>414</v>
      </c>
      <c r="O964" t="s">
        <v>414</v>
      </c>
      <c r="P964" t="s">
        <v>414</v>
      </c>
      <c r="Q964" t="s">
        <v>414</v>
      </c>
      <c r="R964" t="s">
        <v>414</v>
      </c>
      <c r="S964" t="s">
        <v>414</v>
      </c>
      <c r="T964" t="s">
        <v>414</v>
      </c>
      <c r="U964" t="s">
        <v>414</v>
      </c>
      <c r="V964" t="s">
        <v>414</v>
      </c>
      <c r="W964" t="s">
        <v>414</v>
      </c>
      <c r="X964" t="s">
        <v>414</v>
      </c>
      <c r="Y964" t="s">
        <v>414</v>
      </c>
      <c r="Z964" t="s">
        <v>414</v>
      </c>
      <c r="AA964" t="s">
        <v>414</v>
      </c>
      <c r="AB964" t="s">
        <v>414</v>
      </c>
      <c r="AC964" t="s">
        <v>442</v>
      </c>
      <c r="AD964" t="s">
        <v>441</v>
      </c>
      <c r="AE964">
        <v>50</v>
      </c>
      <c r="AF964">
        <v>13</v>
      </c>
      <c r="AH964" t="s">
        <v>370</v>
      </c>
      <c r="AJ964" t="s">
        <v>246</v>
      </c>
      <c r="AK964" t="s">
        <v>220</v>
      </c>
      <c r="AM964">
        <v>1398</v>
      </c>
      <c r="AN964">
        <v>1597</v>
      </c>
    </row>
    <row r="965" spans="1:40" x14ac:dyDescent="0.25">
      <c r="A965" t="s">
        <v>414</v>
      </c>
      <c r="B965" t="s">
        <v>414</v>
      </c>
      <c r="C965" t="s">
        <v>414</v>
      </c>
      <c r="D965" t="s">
        <v>414</v>
      </c>
      <c r="E965" t="s">
        <v>414</v>
      </c>
      <c r="F965" t="s">
        <v>414</v>
      </c>
      <c r="G965" t="s">
        <v>414</v>
      </c>
      <c r="H965" t="s">
        <v>414</v>
      </c>
      <c r="I965" t="s">
        <v>414</v>
      </c>
      <c r="J965" t="s">
        <v>414</v>
      </c>
      <c r="K965" t="s">
        <v>414</v>
      </c>
      <c r="L965" t="s">
        <v>414</v>
      </c>
      <c r="M965" t="s">
        <v>414</v>
      </c>
      <c r="N965" t="s">
        <v>414</v>
      </c>
      <c r="O965" t="s">
        <v>414</v>
      </c>
      <c r="P965" t="s">
        <v>414</v>
      </c>
      <c r="Q965" t="s">
        <v>414</v>
      </c>
      <c r="R965" t="s">
        <v>414</v>
      </c>
      <c r="S965" t="s">
        <v>414</v>
      </c>
      <c r="T965" t="s">
        <v>414</v>
      </c>
      <c r="U965" t="s">
        <v>414</v>
      </c>
      <c r="V965" t="s">
        <v>414</v>
      </c>
      <c r="W965" t="s">
        <v>414</v>
      </c>
      <c r="X965" t="s">
        <v>414</v>
      </c>
      <c r="Y965" t="s">
        <v>414</v>
      </c>
      <c r="Z965" t="s">
        <v>414</v>
      </c>
      <c r="AA965" t="s">
        <v>414</v>
      </c>
      <c r="AB965" t="s">
        <v>414</v>
      </c>
      <c r="AC965" t="s">
        <v>442</v>
      </c>
      <c r="AD965" t="s">
        <v>441</v>
      </c>
      <c r="AE965">
        <v>50</v>
      </c>
      <c r="AF965">
        <v>14</v>
      </c>
      <c r="AH965" t="s">
        <v>370</v>
      </c>
      <c r="AJ965" t="s">
        <v>246</v>
      </c>
      <c r="AK965" t="s">
        <v>220</v>
      </c>
      <c r="AM965">
        <v>1405</v>
      </c>
      <c r="AN965">
        <v>1827</v>
      </c>
    </row>
    <row r="966" spans="1:40" x14ac:dyDescent="0.25">
      <c r="A966" t="s">
        <v>414</v>
      </c>
      <c r="B966" t="s">
        <v>414</v>
      </c>
      <c r="C966" t="s">
        <v>414</v>
      </c>
      <c r="D966" t="s">
        <v>414</v>
      </c>
      <c r="E966" t="s">
        <v>414</v>
      </c>
      <c r="F966" t="s">
        <v>414</v>
      </c>
      <c r="G966" t="s">
        <v>414</v>
      </c>
      <c r="H966" t="s">
        <v>414</v>
      </c>
      <c r="I966" t="s">
        <v>414</v>
      </c>
      <c r="J966" t="s">
        <v>414</v>
      </c>
      <c r="K966" t="s">
        <v>414</v>
      </c>
      <c r="L966" t="s">
        <v>414</v>
      </c>
      <c r="M966" t="s">
        <v>414</v>
      </c>
      <c r="N966" t="s">
        <v>414</v>
      </c>
      <c r="O966" t="s">
        <v>414</v>
      </c>
      <c r="P966" t="s">
        <v>414</v>
      </c>
      <c r="Q966" t="s">
        <v>414</v>
      </c>
      <c r="R966" t="s">
        <v>414</v>
      </c>
      <c r="S966" t="s">
        <v>414</v>
      </c>
      <c r="T966" t="s">
        <v>414</v>
      </c>
      <c r="U966" t="s">
        <v>414</v>
      </c>
      <c r="V966" t="s">
        <v>414</v>
      </c>
      <c r="W966" t="s">
        <v>414</v>
      </c>
      <c r="X966" t="s">
        <v>414</v>
      </c>
      <c r="Y966" t="s">
        <v>414</v>
      </c>
      <c r="Z966" t="s">
        <v>414</v>
      </c>
      <c r="AA966" t="s">
        <v>414</v>
      </c>
      <c r="AB966" t="s">
        <v>414</v>
      </c>
      <c r="AC966" t="s">
        <v>442</v>
      </c>
      <c r="AD966" t="s">
        <v>441</v>
      </c>
      <c r="AE966">
        <v>50</v>
      </c>
      <c r="AF966">
        <v>15</v>
      </c>
      <c r="AH966" t="s">
        <v>370</v>
      </c>
      <c r="AJ966" t="s">
        <v>246</v>
      </c>
      <c r="AK966" t="s">
        <v>220</v>
      </c>
      <c r="AM966">
        <v>1376</v>
      </c>
      <c r="AN966">
        <v>2077</v>
      </c>
    </row>
    <row r="967" spans="1:40" x14ac:dyDescent="0.25">
      <c r="A967" t="s">
        <v>414</v>
      </c>
      <c r="B967" t="s">
        <v>414</v>
      </c>
      <c r="C967" t="s">
        <v>414</v>
      </c>
      <c r="D967" t="s">
        <v>414</v>
      </c>
      <c r="E967" t="s">
        <v>414</v>
      </c>
      <c r="F967" t="s">
        <v>414</v>
      </c>
      <c r="G967" t="s">
        <v>414</v>
      </c>
      <c r="H967" t="s">
        <v>414</v>
      </c>
      <c r="I967" t="s">
        <v>414</v>
      </c>
      <c r="J967" t="s">
        <v>414</v>
      </c>
      <c r="K967" t="s">
        <v>414</v>
      </c>
      <c r="L967" t="s">
        <v>414</v>
      </c>
      <c r="M967" t="s">
        <v>414</v>
      </c>
      <c r="N967" t="s">
        <v>414</v>
      </c>
      <c r="O967" t="s">
        <v>414</v>
      </c>
      <c r="P967" t="s">
        <v>414</v>
      </c>
      <c r="Q967" t="s">
        <v>414</v>
      </c>
      <c r="R967" t="s">
        <v>414</v>
      </c>
      <c r="S967" t="s">
        <v>414</v>
      </c>
      <c r="T967" t="s">
        <v>414</v>
      </c>
      <c r="U967" t="s">
        <v>414</v>
      </c>
      <c r="V967" t="s">
        <v>414</v>
      </c>
      <c r="W967" t="s">
        <v>414</v>
      </c>
      <c r="X967" t="s">
        <v>414</v>
      </c>
      <c r="Y967" t="s">
        <v>414</v>
      </c>
      <c r="Z967" t="s">
        <v>414</v>
      </c>
      <c r="AA967" t="s">
        <v>414</v>
      </c>
      <c r="AB967" t="s">
        <v>414</v>
      </c>
      <c r="AC967" t="s">
        <v>442</v>
      </c>
      <c r="AD967" t="s">
        <v>441</v>
      </c>
      <c r="AE967">
        <v>50</v>
      </c>
      <c r="AF967">
        <v>16</v>
      </c>
      <c r="AH967" t="s">
        <v>430</v>
      </c>
      <c r="AJ967" t="s">
        <v>196</v>
      </c>
      <c r="AK967" t="s">
        <v>221</v>
      </c>
      <c r="AM967">
        <v>1786</v>
      </c>
      <c r="AN967">
        <v>668</v>
      </c>
    </row>
    <row r="968" spans="1:40" x14ac:dyDescent="0.25">
      <c r="A968" t="s">
        <v>414</v>
      </c>
      <c r="B968" t="s">
        <v>414</v>
      </c>
      <c r="C968" t="s">
        <v>414</v>
      </c>
      <c r="D968" t="s">
        <v>414</v>
      </c>
      <c r="E968" t="s">
        <v>414</v>
      </c>
      <c r="F968" t="s">
        <v>414</v>
      </c>
      <c r="G968" t="s">
        <v>414</v>
      </c>
      <c r="H968" t="s">
        <v>414</v>
      </c>
      <c r="I968" t="s">
        <v>414</v>
      </c>
      <c r="J968" t="s">
        <v>414</v>
      </c>
      <c r="K968" t="s">
        <v>414</v>
      </c>
      <c r="L968" t="s">
        <v>414</v>
      </c>
      <c r="M968" t="s">
        <v>414</v>
      </c>
      <c r="N968" t="s">
        <v>414</v>
      </c>
      <c r="O968" t="s">
        <v>414</v>
      </c>
      <c r="P968" t="s">
        <v>414</v>
      </c>
      <c r="Q968" t="s">
        <v>414</v>
      </c>
      <c r="R968" t="s">
        <v>414</v>
      </c>
      <c r="S968" t="s">
        <v>414</v>
      </c>
      <c r="T968" t="s">
        <v>414</v>
      </c>
      <c r="U968" t="s">
        <v>414</v>
      </c>
      <c r="V968" t="s">
        <v>414</v>
      </c>
      <c r="W968" t="s">
        <v>414</v>
      </c>
      <c r="X968" t="s">
        <v>414</v>
      </c>
      <c r="Y968" t="s">
        <v>414</v>
      </c>
      <c r="Z968" t="s">
        <v>414</v>
      </c>
      <c r="AA968" t="s">
        <v>414</v>
      </c>
      <c r="AB968" t="s">
        <v>414</v>
      </c>
      <c r="AC968" t="s">
        <v>442</v>
      </c>
      <c r="AD968" t="s">
        <v>441</v>
      </c>
      <c r="AE968">
        <v>50</v>
      </c>
      <c r="AF968">
        <v>17</v>
      </c>
      <c r="AH968" t="s">
        <v>430</v>
      </c>
      <c r="AJ968" t="s">
        <v>196</v>
      </c>
      <c r="AK968" t="s">
        <v>221</v>
      </c>
      <c r="AM968">
        <v>1780</v>
      </c>
      <c r="AN968">
        <v>987</v>
      </c>
    </row>
    <row r="969" spans="1:40" x14ac:dyDescent="0.25">
      <c r="A969" t="s">
        <v>414</v>
      </c>
      <c r="B969" t="s">
        <v>414</v>
      </c>
      <c r="C969" t="s">
        <v>414</v>
      </c>
      <c r="D969" t="s">
        <v>414</v>
      </c>
      <c r="E969" t="s">
        <v>414</v>
      </c>
      <c r="F969" t="s">
        <v>414</v>
      </c>
      <c r="G969" t="s">
        <v>414</v>
      </c>
      <c r="H969" t="s">
        <v>414</v>
      </c>
      <c r="I969" t="s">
        <v>414</v>
      </c>
      <c r="J969" t="s">
        <v>414</v>
      </c>
      <c r="K969" t="s">
        <v>414</v>
      </c>
      <c r="L969" t="s">
        <v>414</v>
      </c>
      <c r="M969" t="s">
        <v>414</v>
      </c>
      <c r="N969" t="s">
        <v>414</v>
      </c>
      <c r="O969" t="s">
        <v>414</v>
      </c>
      <c r="P969" t="s">
        <v>414</v>
      </c>
      <c r="Q969" t="s">
        <v>414</v>
      </c>
      <c r="R969" t="s">
        <v>414</v>
      </c>
      <c r="S969" t="s">
        <v>414</v>
      </c>
      <c r="T969" t="s">
        <v>414</v>
      </c>
      <c r="U969" t="s">
        <v>414</v>
      </c>
      <c r="V969" t="s">
        <v>414</v>
      </c>
      <c r="W969" t="s">
        <v>414</v>
      </c>
      <c r="X969" t="s">
        <v>414</v>
      </c>
      <c r="Y969" t="s">
        <v>414</v>
      </c>
      <c r="Z969" t="s">
        <v>414</v>
      </c>
      <c r="AA969" t="s">
        <v>414</v>
      </c>
      <c r="AB969" t="s">
        <v>414</v>
      </c>
      <c r="AC969" t="s">
        <v>442</v>
      </c>
      <c r="AD969" t="s">
        <v>441</v>
      </c>
      <c r="AE969">
        <v>50</v>
      </c>
      <c r="AF969">
        <v>18</v>
      </c>
      <c r="AH969" t="s">
        <v>370</v>
      </c>
      <c r="AJ969" t="s">
        <v>246</v>
      </c>
      <c r="AK969" t="s">
        <v>220</v>
      </c>
      <c r="AM969">
        <v>1639</v>
      </c>
      <c r="AN969">
        <v>1403</v>
      </c>
    </row>
    <row r="970" spans="1:40" x14ac:dyDescent="0.25">
      <c r="A970" t="s">
        <v>414</v>
      </c>
      <c r="B970" t="s">
        <v>414</v>
      </c>
      <c r="C970" t="s">
        <v>414</v>
      </c>
      <c r="D970" t="s">
        <v>414</v>
      </c>
      <c r="E970" t="s">
        <v>414</v>
      </c>
      <c r="F970" t="s">
        <v>414</v>
      </c>
      <c r="G970" t="s">
        <v>414</v>
      </c>
      <c r="H970" t="s">
        <v>414</v>
      </c>
      <c r="I970" t="s">
        <v>414</v>
      </c>
      <c r="J970" t="s">
        <v>414</v>
      </c>
      <c r="K970" t="s">
        <v>414</v>
      </c>
      <c r="L970" t="s">
        <v>414</v>
      </c>
      <c r="M970" t="s">
        <v>414</v>
      </c>
      <c r="N970" t="s">
        <v>414</v>
      </c>
      <c r="O970" t="s">
        <v>414</v>
      </c>
      <c r="P970" t="s">
        <v>414</v>
      </c>
      <c r="Q970" t="s">
        <v>414</v>
      </c>
      <c r="R970" t="s">
        <v>414</v>
      </c>
      <c r="S970" t="s">
        <v>414</v>
      </c>
      <c r="T970" t="s">
        <v>414</v>
      </c>
      <c r="U970" t="s">
        <v>414</v>
      </c>
      <c r="V970" t="s">
        <v>414</v>
      </c>
      <c r="W970" t="s">
        <v>414</v>
      </c>
      <c r="X970" t="s">
        <v>414</v>
      </c>
      <c r="Y970" t="s">
        <v>414</v>
      </c>
      <c r="Z970" t="s">
        <v>414</v>
      </c>
      <c r="AA970" t="s">
        <v>414</v>
      </c>
      <c r="AB970" t="s">
        <v>414</v>
      </c>
      <c r="AC970" t="s">
        <v>442</v>
      </c>
      <c r="AD970" t="s">
        <v>441</v>
      </c>
      <c r="AE970">
        <v>50</v>
      </c>
      <c r="AF970">
        <v>19</v>
      </c>
      <c r="AH970" t="s">
        <v>370</v>
      </c>
      <c r="AJ970" t="s">
        <v>246</v>
      </c>
      <c r="AK970" t="s">
        <v>220</v>
      </c>
      <c r="AM970">
        <v>1700</v>
      </c>
      <c r="AN970">
        <v>1782</v>
      </c>
    </row>
    <row r="971" spans="1:40" x14ac:dyDescent="0.25">
      <c r="A971" t="s">
        <v>414</v>
      </c>
      <c r="B971" t="s">
        <v>414</v>
      </c>
      <c r="C971" t="s">
        <v>414</v>
      </c>
      <c r="D971" t="s">
        <v>414</v>
      </c>
      <c r="E971" t="s">
        <v>414</v>
      </c>
      <c r="F971" t="s">
        <v>414</v>
      </c>
      <c r="G971" t="s">
        <v>414</v>
      </c>
      <c r="H971" t="s">
        <v>414</v>
      </c>
      <c r="I971" t="s">
        <v>414</v>
      </c>
      <c r="J971" t="s">
        <v>414</v>
      </c>
      <c r="K971" t="s">
        <v>414</v>
      </c>
      <c r="L971" t="s">
        <v>414</v>
      </c>
      <c r="M971" t="s">
        <v>414</v>
      </c>
      <c r="N971" t="s">
        <v>414</v>
      </c>
      <c r="O971" t="s">
        <v>414</v>
      </c>
      <c r="P971" t="s">
        <v>414</v>
      </c>
      <c r="Q971" t="s">
        <v>414</v>
      </c>
      <c r="R971" t="s">
        <v>414</v>
      </c>
      <c r="S971" t="s">
        <v>414</v>
      </c>
      <c r="T971" t="s">
        <v>414</v>
      </c>
      <c r="U971" t="s">
        <v>414</v>
      </c>
      <c r="V971" t="s">
        <v>414</v>
      </c>
      <c r="W971" t="s">
        <v>414</v>
      </c>
      <c r="X971" t="s">
        <v>414</v>
      </c>
      <c r="Y971" t="s">
        <v>414</v>
      </c>
      <c r="Z971" t="s">
        <v>414</v>
      </c>
      <c r="AA971" t="s">
        <v>414</v>
      </c>
      <c r="AB971" t="s">
        <v>414</v>
      </c>
      <c r="AC971" t="s">
        <v>442</v>
      </c>
      <c r="AD971" t="s">
        <v>441</v>
      </c>
      <c r="AE971">
        <v>50</v>
      </c>
      <c r="AF971">
        <v>20</v>
      </c>
      <c r="AH971" t="s">
        <v>370</v>
      </c>
      <c r="AJ971" t="s">
        <v>246</v>
      </c>
      <c r="AK971" t="s">
        <v>220</v>
      </c>
      <c r="AM971">
        <v>1575</v>
      </c>
      <c r="AN971">
        <v>2338</v>
      </c>
    </row>
    <row r="972" spans="1:40" x14ac:dyDescent="0.25">
      <c r="A972" t="s">
        <v>414</v>
      </c>
      <c r="B972" t="s">
        <v>414</v>
      </c>
      <c r="C972" t="s">
        <v>414</v>
      </c>
      <c r="D972" t="s">
        <v>414</v>
      </c>
      <c r="E972" t="s">
        <v>414</v>
      </c>
      <c r="F972" t="s">
        <v>414</v>
      </c>
      <c r="G972" t="s">
        <v>414</v>
      </c>
      <c r="H972" t="s">
        <v>414</v>
      </c>
      <c r="I972" t="s">
        <v>414</v>
      </c>
      <c r="J972" t="s">
        <v>414</v>
      </c>
      <c r="K972" t="s">
        <v>414</v>
      </c>
      <c r="L972" t="s">
        <v>414</v>
      </c>
      <c r="M972" t="s">
        <v>414</v>
      </c>
      <c r="N972" t="s">
        <v>414</v>
      </c>
      <c r="O972" t="s">
        <v>414</v>
      </c>
      <c r="P972" t="s">
        <v>414</v>
      </c>
      <c r="Q972" t="s">
        <v>414</v>
      </c>
      <c r="R972" t="s">
        <v>414</v>
      </c>
      <c r="S972" t="s">
        <v>414</v>
      </c>
      <c r="T972" t="s">
        <v>414</v>
      </c>
      <c r="U972" t="s">
        <v>414</v>
      </c>
      <c r="V972" t="s">
        <v>414</v>
      </c>
      <c r="W972" t="s">
        <v>414</v>
      </c>
      <c r="X972" t="s">
        <v>414</v>
      </c>
      <c r="Y972" t="s">
        <v>414</v>
      </c>
      <c r="Z972" t="s">
        <v>414</v>
      </c>
      <c r="AA972" t="s">
        <v>414</v>
      </c>
      <c r="AB972" t="s">
        <v>414</v>
      </c>
      <c r="AC972" t="s">
        <v>442</v>
      </c>
      <c r="AD972" t="s">
        <v>441</v>
      </c>
      <c r="AE972">
        <v>50</v>
      </c>
      <c r="AF972">
        <v>21</v>
      </c>
      <c r="AH972" t="s">
        <v>386</v>
      </c>
      <c r="AJ972" t="s">
        <v>273</v>
      </c>
      <c r="AK972" t="s">
        <v>224</v>
      </c>
      <c r="AM972">
        <v>1956</v>
      </c>
      <c r="AN972">
        <v>753</v>
      </c>
    </row>
    <row r="973" spans="1:40" x14ac:dyDescent="0.25">
      <c r="A973" t="s">
        <v>414</v>
      </c>
      <c r="B973" t="s">
        <v>414</v>
      </c>
      <c r="C973" t="s">
        <v>414</v>
      </c>
      <c r="D973" t="s">
        <v>414</v>
      </c>
      <c r="E973" t="s">
        <v>414</v>
      </c>
      <c r="F973" t="s">
        <v>414</v>
      </c>
      <c r="G973" t="s">
        <v>414</v>
      </c>
      <c r="H973" t="s">
        <v>414</v>
      </c>
      <c r="I973" t="s">
        <v>414</v>
      </c>
      <c r="J973" t="s">
        <v>414</v>
      </c>
      <c r="K973" t="s">
        <v>414</v>
      </c>
      <c r="L973" t="s">
        <v>414</v>
      </c>
      <c r="M973" t="s">
        <v>414</v>
      </c>
      <c r="N973" t="s">
        <v>414</v>
      </c>
      <c r="O973" t="s">
        <v>414</v>
      </c>
      <c r="P973" t="s">
        <v>414</v>
      </c>
      <c r="Q973" t="s">
        <v>414</v>
      </c>
      <c r="R973" t="s">
        <v>414</v>
      </c>
      <c r="S973" t="s">
        <v>414</v>
      </c>
      <c r="T973" t="s">
        <v>414</v>
      </c>
      <c r="U973" t="s">
        <v>414</v>
      </c>
      <c r="V973" t="s">
        <v>414</v>
      </c>
      <c r="W973" t="s">
        <v>414</v>
      </c>
      <c r="X973" t="s">
        <v>414</v>
      </c>
      <c r="Y973" t="s">
        <v>414</v>
      </c>
      <c r="Z973" t="s">
        <v>414</v>
      </c>
      <c r="AA973" t="s">
        <v>414</v>
      </c>
      <c r="AB973" t="s">
        <v>414</v>
      </c>
      <c r="AC973" t="s">
        <v>442</v>
      </c>
      <c r="AD973" t="s">
        <v>441</v>
      </c>
      <c r="AE973">
        <v>50</v>
      </c>
      <c r="AF973">
        <v>22</v>
      </c>
      <c r="AH973" t="s">
        <v>370</v>
      </c>
      <c r="AJ973" t="s">
        <v>246</v>
      </c>
      <c r="AK973" t="s">
        <v>220</v>
      </c>
      <c r="AM973">
        <v>2045</v>
      </c>
      <c r="AN973">
        <v>1204</v>
      </c>
    </row>
    <row r="974" spans="1:40" x14ac:dyDescent="0.25">
      <c r="A974" t="s">
        <v>414</v>
      </c>
      <c r="B974" t="s">
        <v>414</v>
      </c>
      <c r="C974" t="s">
        <v>414</v>
      </c>
      <c r="D974" t="s">
        <v>414</v>
      </c>
      <c r="E974" t="s">
        <v>414</v>
      </c>
      <c r="F974" t="s">
        <v>414</v>
      </c>
      <c r="G974" t="s">
        <v>414</v>
      </c>
      <c r="H974" t="s">
        <v>414</v>
      </c>
      <c r="I974" t="s">
        <v>414</v>
      </c>
      <c r="J974" t="s">
        <v>414</v>
      </c>
      <c r="K974" t="s">
        <v>414</v>
      </c>
      <c r="L974" t="s">
        <v>414</v>
      </c>
      <c r="M974" t="s">
        <v>414</v>
      </c>
      <c r="N974" t="s">
        <v>414</v>
      </c>
      <c r="O974" t="s">
        <v>414</v>
      </c>
      <c r="P974" t="s">
        <v>414</v>
      </c>
      <c r="Q974" t="s">
        <v>414</v>
      </c>
      <c r="R974" t="s">
        <v>414</v>
      </c>
      <c r="S974" t="s">
        <v>414</v>
      </c>
      <c r="T974" t="s">
        <v>414</v>
      </c>
      <c r="U974" t="s">
        <v>414</v>
      </c>
      <c r="V974" t="s">
        <v>414</v>
      </c>
      <c r="W974" t="s">
        <v>414</v>
      </c>
      <c r="X974" t="s">
        <v>414</v>
      </c>
      <c r="Y974" t="s">
        <v>414</v>
      </c>
      <c r="Z974" t="s">
        <v>414</v>
      </c>
      <c r="AA974" t="s">
        <v>414</v>
      </c>
      <c r="AB974" t="s">
        <v>414</v>
      </c>
      <c r="AC974" t="s">
        <v>442</v>
      </c>
      <c r="AD974" t="s">
        <v>441</v>
      </c>
      <c r="AE974">
        <v>50</v>
      </c>
      <c r="AF974">
        <v>23</v>
      </c>
      <c r="AH974" t="s">
        <v>370</v>
      </c>
      <c r="AJ974" t="s">
        <v>246</v>
      </c>
      <c r="AK974" t="s">
        <v>220</v>
      </c>
      <c r="AM974">
        <v>1972</v>
      </c>
      <c r="AN974">
        <v>1530</v>
      </c>
    </row>
    <row r="975" spans="1:40" x14ac:dyDescent="0.25">
      <c r="A975" t="s">
        <v>414</v>
      </c>
      <c r="B975" t="s">
        <v>414</v>
      </c>
      <c r="C975" t="s">
        <v>414</v>
      </c>
      <c r="D975" t="s">
        <v>414</v>
      </c>
      <c r="E975" t="s">
        <v>414</v>
      </c>
      <c r="F975" t="s">
        <v>414</v>
      </c>
      <c r="G975" t="s">
        <v>414</v>
      </c>
      <c r="H975" t="s">
        <v>414</v>
      </c>
      <c r="I975" t="s">
        <v>414</v>
      </c>
      <c r="J975" t="s">
        <v>414</v>
      </c>
      <c r="K975" t="s">
        <v>414</v>
      </c>
      <c r="L975" t="s">
        <v>414</v>
      </c>
      <c r="M975" t="s">
        <v>414</v>
      </c>
      <c r="N975" t="s">
        <v>414</v>
      </c>
      <c r="O975" t="s">
        <v>414</v>
      </c>
      <c r="P975" t="s">
        <v>414</v>
      </c>
      <c r="Q975" t="s">
        <v>414</v>
      </c>
      <c r="R975" t="s">
        <v>414</v>
      </c>
      <c r="S975" t="s">
        <v>414</v>
      </c>
      <c r="T975" t="s">
        <v>414</v>
      </c>
      <c r="U975" t="s">
        <v>414</v>
      </c>
      <c r="V975" t="s">
        <v>414</v>
      </c>
      <c r="W975" t="s">
        <v>414</v>
      </c>
      <c r="X975" t="s">
        <v>414</v>
      </c>
      <c r="Y975" t="s">
        <v>414</v>
      </c>
      <c r="Z975" t="s">
        <v>414</v>
      </c>
      <c r="AA975" t="s">
        <v>414</v>
      </c>
      <c r="AB975" t="s">
        <v>414</v>
      </c>
      <c r="AC975" t="s">
        <v>442</v>
      </c>
      <c r="AD975" t="s">
        <v>441</v>
      </c>
      <c r="AE975">
        <v>50</v>
      </c>
      <c r="AF975">
        <v>24</v>
      </c>
      <c r="AH975" t="s">
        <v>386</v>
      </c>
      <c r="AJ975" t="s">
        <v>273</v>
      </c>
      <c r="AK975" t="s">
        <v>224</v>
      </c>
      <c r="AM975">
        <v>2002</v>
      </c>
      <c r="AN975">
        <v>1953</v>
      </c>
    </row>
    <row r="976" spans="1:40" x14ac:dyDescent="0.25">
      <c r="A976" t="s">
        <v>414</v>
      </c>
      <c r="B976" t="s">
        <v>414</v>
      </c>
      <c r="C976" t="s">
        <v>414</v>
      </c>
      <c r="D976" t="s">
        <v>414</v>
      </c>
      <c r="E976" t="s">
        <v>414</v>
      </c>
      <c r="F976" t="s">
        <v>414</v>
      </c>
      <c r="G976" t="s">
        <v>414</v>
      </c>
      <c r="H976" t="s">
        <v>414</v>
      </c>
      <c r="I976" t="s">
        <v>414</v>
      </c>
      <c r="J976" t="s">
        <v>414</v>
      </c>
      <c r="K976" t="s">
        <v>414</v>
      </c>
      <c r="L976" t="s">
        <v>414</v>
      </c>
      <c r="M976" t="s">
        <v>414</v>
      </c>
      <c r="N976" t="s">
        <v>414</v>
      </c>
      <c r="O976" t="s">
        <v>414</v>
      </c>
      <c r="P976" t="s">
        <v>414</v>
      </c>
      <c r="Q976" t="s">
        <v>414</v>
      </c>
      <c r="R976" t="s">
        <v>414</v>
      </c>
      <c r="S976" t="s">
        <v>414</v>
      </c>
      <c r="T976" t="s">
        <v>414</v>
      </c>
      <c r="U976" t="s">
        <v>414</v>
      </c>
      <c r="V976" t="s">
        <v>414</v>
      </c>
      <c r="W976" t="s">
        <v>414</v>
      </c>
      <c r="X976" t="s">
        <v>414</v>
      </c>
      <c r="Y976" t="s">
        <v>414</v>
      </c>
      <c r="Z976" t="s">
        <v>414</v>
      </c>
      <c r="AA976" t="s">
        <v>414</v>
      </c>
      <c r="AB976" t="s">
        <v>414</v>
      </c>
      <c r="AC976" t="s">
        <v>442</v>
      </c>
      <c r="AD976" t="s">
        <v>441</v>
      </c>
      <c r="AE976">
        <v>50</v>
      </c>
      <c r="AF976">
        <v>25</v>
      </c>
      <c r="AH976" t="s">
        <v>370</v>
      </c>
      <c r="AJ976" t="s">
        <v>246</v>
      </c>
      <c r="AK976" t="s">
        <v>220</v>
      </c>
      <c r="AM976">
        <v>1816</v>
      </c>
      <c r="AN976">
        <v>2037</v>
      </c>
    </row>
    <row r="977" spans="1:40" x14ac:dyDescent="0.25">
      <c r="A977" t="s">
        <v>414</v>
      </c>
      <c r="B977" t="s">
        <v>414</v>
      </c>
      <c r="C977" t="s">
        <v>414</v>
      </c>
      <c r="D977" t="s">
        <v>414</v>
      </c>
      <c r="E977" t="s">
        <v>414</v>
      </c>
      <c r="F977" t="s">
        <v>414</v>
      </c>
      <c r="G977" t="s">
        <v>414</v>
      </c>
      <c r="H977" t="s">
        <v>414</v>
      </c>
      <c r="I977" t="s">
        <v>414</v>
      </c>
      <c r="J977" t="s">
        <v>414</v>
      </c>
      <c r="K977" t="s">
        <v>414</v>
      </c>
      <c r="L977" t="s">
        <v>414</v>
      </c>
      <c r="M977" t="s">
        <v>414</v>
      </c>
      <c r="N977" t="s">
        <v>414</v>
      </c>
      <c r="O977" t="s">
        <v>414</v>
      </c>
      <c r="P977" t="s">
        <v>414</v>
      </c>
      <c r="Q977" t="s">
        <v>414</v>
      </c>
      <c r="R977" t="s">
        <v>414</v>
      </c>
      <c r="S977" t="s">
        <v>414</v>
      </c>
      <c r="T977" t="s">
        <v>414</v>
      </c>
      <c r="U977" t="s">
        <v>414</v>
      </c>
      <c r="V977" t="s">
        <v>414</v>
      </c>
      <c r="W977" t="s">
        <v>414</v>
      </c>
      <c r="X977" t="s">
        <v>414</v>
      </c>
      <c r="Y977" t="s">
        <v>414</v>
      </c>
      <c r="Z977" t="s">
        <v>414</v>
      </c>
      <c r="AA977" t="s">
        <v>414</v>
      </c>
      <c r="AB977" t="s">
        <v>414</v>
      </c>
      <c r="AC977" t="s">
        <v>442</v>
      </c>
      <c r="AD977" t="s">
        <v>441</v>
      </c>
      <c r="AE977">
        <v>50</v>
      </c>
      <c r="AF977">
        <v>26</v>
      </c>
      <c r="AH977" t="s">
        <v>386</v>
      </c>
      <c r="AJ977" t="s">
        <v>273</v>
      </c>
      <c r="AK977" t="s">
        <v>224</v>
      </c>
      <c r="AM977">
        <v>2094</v>
      </c>
      <c r="AN977">
        <v>681</v>
      </c>
    </row>
    <row r="978" spans="1:40" x14ac:dyDescent="0.25">
      <c r="A978" t="s">
        <v>414</v>
      </c>
      <c r="B978" t="s">
        <v>414</v>
      </c>
      <c r="C978" t="s">
        <v>414</v>
      </c>
      <c r="D978" t="s">
        <v>414</v>
      </c>
      <c r="E978" t="s">
        <v>414</v>
      </c>
      <c r="F978" t="s">
        <v>414</v>
      </c>
      <c r="G978" t="s">
        <v>414</v>
      </c>
      <c r="H978" t="s">
        <v>414</v>
      </c>
      <c r="I978" t="s">
        <v>414</v>
      </c>
      <c r="J978" t="s">
        <v>414</v>
      </c>
      <c r="K978" t="s">
        <v>414</v>
      </c>
      <c r="L978" t="s">
        <v>414</v>
      </c>
      <c r="M978" t="s">
        <v>414</v>
      </c>
      <c r="N978" t="s">
        <v>414</v>
      </c>
      <c r="O978" t="s">
        <v>414</v>
      </c>
      <c r="P978" t="s">
        <v>414</v>
      </c>
      <c r="Q978" t="s">
        <v>414</v>
      </c>
      <c r="R978" t="s">
        <v>414</v>
      </c>
      <c r="S978" t="s">
        <v>414</v>
      </c>
      <c r="T978" t="s">
        <v>414</v>
      </c>
      <c r="U978" t="s">
        <v>414</v>
      </c>
      <c r="V978" t="s">
        <v>414</v>
      </c>
      <c r="W978" t="s">
        <v>414</v>
      </c>
      <c r="X978" t="s">
        <v>414</v>
      </c>
      <c r="Y978" t="s">
        <v>414</v>
      </c>
      <c r="Z978" t="s">
        <v>414</v>
      </c>
      <c r="AA978" t="s">
        <v>414</v>
      </c>
      <c r="AB978" t="s">
        <v>414</v>
      </c>
      <c r="AC978" t="s">
        <v>442</v>
      </c>
      <c r="AD978" t="s">
        <v>441</v>
      </c>
      <c r="AE978">
        <v>50</v>
      </c>
      <c r="AF978">
        <v>27</v>
      </c>
      <c r="AH978" t="s">
        <v>386</v>
      </c>
      <c r="AJ978" t="s">
        <v>273</v>
      </c>
      <c r="AK978" t="s">
        <v>224</v>
      </c>
      <c r="AM978">
        <v>2057</v>
      </c>
      <c r="AN978">
        <v>989</v>
      </c>
    </row>
    <row r="979" spans="1:40" x14ac:dyDescent="0.25">
      <c r="A979" t="s">
        <v>414</v>
      </c>
      <c r="B979" t="s">
        <v>414</v>
      </c>
      <c r="C979" t="s">
        <v>414</v>
      </c>
      <c r="D979" t="s">
        <v>414</v>
      </c>
      <c r="E979" t="s">
        <v>414</v>
      </c>
      <c r="F979" t="s">
        <v>414</v>
      </c>
      <c r="G979" t="s">
        <v>414</v>
      </c>
      <c r="H979" t="s">
        <v>414</v>
      </c>
      <c r="I979" t="s">
        <v>414</v>
      </c>
      <c r="J979" t="s">
        <v>414</v>
      </c>
      <c r="K979" t="s">
        <v>414</v>
      </c>
      <c r="L979" t="s">
        <v>414</v>
      </c>
      <c r="M979" t="s">
        <v>414</v>
      </c>
      <c r="N979" t="s">
        <v>414</v>
      </c>
      <c r="O979" t="s">
        <v>414</v>
      </c>
      <c r="P979" t="s">
        <v>414</v>
      </c>
      <c r="Q979" t="s">
        <v>414</v>
      </c>
      <c r="R979" t="s">
        <v>414</v>
      </c>
      <c r="S979" t="s">
        <v>414</v>
      </c>
      <c r="T979" t="s">
        <v>414</v>
      </c>
      <c r="U979" t="s">
        <v>414</v>
      </c>
      <c r="V979" t="s">
        <v>414</v>
      </c>
      <c r="W979" t="s">
        <v>414</v>
      </c>
      <c r="X979" t="s">
        <v>414</v>
      </c>
      <c r="Y979" t="s">
        <v>414</v>
      </c>
      <c r="Z979" t="s">
        <v>414</v>
      </c>
      <c r="AA979" t="s">
        <v>414</v>
      </c>
      <c r="AB979" t="s">
        <v>414</v>
      </c>
      <c r="AC979" t="s">
        <v>442</v>
      </c>
      <c r="AD979" t="s">
        <v>441</v>
      </c>
      <c r="AE979">
        <v>50</v>
      </c>
      <c r="AF979">
        <v>28</v>
      </c>
      <c r="AH979" t="s">
        <v>370</v>
      </c>
      <c r="AJ979" t="s">
        <v>246</v>
      </c>
      <c r="AK979" t="s">
        <v>220</v>
      </c>
      <c r="AM979">
        <v>2256</v>
      </c>
      <c r="AN979">
        <v>1395</v>
      </c>
    </row>
    <row r="980" spans="1:40" x14ac:dyDescent="0.25">
      <c r="A980" t="s">
        <v>414</v>
      </c>
      <c r="B980" t="s">
        <v>414</v>
      </c>
      <c r="C980" t="s">
        <v>414</v>
      </c>
      <c r="D980" t="s">
        <v>414</v>
      </c>
      <c r="E980" t="s">
        <v>414</v>
      </c>
      <c r="F980" t="s">
        <v>414</v>
      </c>
      <c r="G980" t="s">
        <v>414</v>
      </c>
      <c r="H980" t="s">
        <v>414</v>
      </c>
      <c r="I980" t="s">
        <v>414</v>
      </c>
      <c r="J980" t="s">
        <v>414</v>
      </c>
      <c r="K980" t="s">
        <v>414</v>
      </c>
      <c r="L980" t="s">
        <v>414</v>
      </c>
      <c r="M980" t="s">
        <v>414</v>
      </c>
      <c r="N980" t="s">
        <v>414</v>
      </c>
      <c r="O980" t="s">
        <v>414</v>
      </c>
      <c r="P980" t="s">
        <v>414</v>
      </c>
      <c r="Q980" t="s">
        <v>414</v>
      </c>
      <c r="R980" t="s">
        <v>414</v>
      </c>
      <c r="S980" t="s">
        <v>414</v>
      </c>
      <c r="T980" t="s">
        <v>414</v>
      </c>
      <c r="U980" t="s">
        <v>414</v>
      </c>
      <c r="V980" t="s">
        <v>414</v>
      </c>
      <c r="W980" t="s">
        <v>414</v>
      </c>
      <c r="X980" t="s">
        <v>414</v>
      </c>
      <c r="Y980" t="s">
        <v>414</v>
      </c>
      <c r="Z980" t="s">
        <v>414</v>
      </c>
      <c r="AA980" t="s">
        <v>414</v>
      </c>
      <c r="AB980" t="s">
        <v>414</v>
      </c>
      <c r="AC980" t="s">
        <v>442</v>
      </c>
      <c r="AD980" t="s">
        <v>441</v>
      </c>
      <c r="AE980">
        <v>50</v>
      </c>
      <c r="AF980">
        <v>29</v>
      </c>
      <c r="AH980" t="s">
        <v>443</v>
      </c>
      <c r="AJ980" t="s">
        <v>261</v>
      </c>
      <c r="AK980" t="s">
        <v>222</v>
      </c>
      <c r="AM980">
        <v>2287</v>
      </c>
      <c r="AN980">
        <v>1971</v>
      </c>
    </row>
    <row r="981" spans="1:40" x14ac:dyDescent="0.25">
      <c r="A981" t="s">
        <v>414</v>
      </c>
      <c r="B981" t="s">
        <v>414</v>
      </c>
      <c r="C981" t="s">
        <v>414</v>
      </c>
      <c r="D981" t="s">
        <v>414</v>
      </c>
      <c r="E981" t="s">
        <v>414</v>
      </c>
      <c r="F981" t="s">
        <v>414</v>
      </c>
      <c r="G981" t="s">
        <v>414</v>
      </c>
      <c r="H981" t="s">
        <v>414</v>
      </c>
      <c r="I981" t="s">
        <v>414</v>
      </c>
      <c r="J981" t="s">
        <v>414</v>
      </c>
      <c r="K981" t="s">
        <v>414</v>
      </c>
      <c r="L981" t="s">
        <v>414</v>
      </c>
      <c r="M981" t="s">
        <v>414</v>
      </c>
      <c r="N981" t="s">
        <v>414</v>
      </c>
      <c r="O981" t="s">
        <v>414</v>
      </c>
      <c r="P981" t="s">
        <v>414</v>
      </c>
      <c r="Q981" t="s">
        <v>414</v>
      </c>
      <c r="R981" t="s">
        <v>414</v>
      </c>
      <c r="S981" t="s">
        <v>414</v>
      </c>
      <c r="T981" t="s">
        <v>414</v>
      </c>
      <c r="U981" t="s">
        <v>414</v>
      </c>
      <c r="V981" t="s">
        <v>414</v>
      </c>
      <c r="W981" t="s">
        <v>414</v>
      </c>
      <c r="X981" t="s">
        <v>414</v>
      </c>
      <c r="Y981" t="s">
        <v>414</v>
      </c>
      <c r="Z981" t="s">
        <v>414</v>
      </c>
      <c r="AA981" t="s">
        <v>414</v>
      </c>
      <c r="AB981" t="s">
        <v>414</v>
      </c>
      <c r="AC981" t="s">
        <v>442</v>
      </c>
      <c r="AD981" t="s">
        <v>441</v>
      </c>
      <c r="AE981">
        <v>50</v>
      </c>
      <c r="AF981">
        <v>30</v>
      </c>
      <c r="AH981" t="s">
        <v>370</v>
      </c>
      <c r="AJ981" t="s">
        <v>246</v>
      </c>
      <c r="AK981" t="s">
        <v>220</v>
      </c>
      <c r="AM981">
        <v>2096</v>
      </c>
      <c r="AN981">
        <v>2175</v>
      </c>
    </row>
    <row r="982" spans="1:40" x14ac:dyDescent="0.25">
      <c r="A982" t="s">
        <v>414</v>
      </c>
      <c r="B982" t="s">
        <v>414</v>
      </c>
      <c r="C982" t="s">
        <v>414</v>
      </c>
      <c r="D982" t="s">
        <v>414</v>
      </c>
      <c r="E982" t="s">
        <v>414</v>
      </c>
      <c r="F982" t="s">
        <v>414</v>
      </c>
      <c r="G982" t="s">
        <v>414</v>
      </c>
      <c r="H982" t="s">
        <v>414</v>
      </c>
      <c r="I982" t="s">
        <v>414</v>
      </c>
      <c r="J982" t="s">
        <v>414</v>
      </c>
      <c r="K982" t="s">
        <v>414</v>
      </c>
      <c r="L982" t="s">
        <v>414</v>
      </c>
      <c r="M982" t="s">
        <v>414</v>
      </c>
      <c r="N982" t="s">
        <v>414</v>
      </c>
      <c r="O982" t="s">
        <v>414</v>
      </c>
      <c r="P982" t="s">
        <v>414</v>
      </c>
      <c r="Q982" t="s">
        <v>414</v>
      </c>
      <c r="R982" t="s">
        <v>414</v>
      </c>
      <c r="S982" t="s">
        <v>414</v>
      </c>
      <c r="T982" t="s">
        <v>414</v>
      </c>
      <c r="U982" t="s">
        <v>414</v>
      </c>
      <c r="V982" t="s">
        <v>414</v>
      </c>
      <c r="W982" t="s">
        <v>414</v>
      </c>
      <c r="X982" t="s">
        <v>414</v>
      </c>
      <c r="Y982" t="s">
        <v>414</v>
      </c>
      <c r="Z982" t="s">
        <v>414</v>
      </c>
      <c r="AA982" t="s">
        <v>414</v>
      </c>
      <c r="AB982" t="s">
        <v>414</v>
      </c>
      <c r="AC982" t="s">
        <v>442</v>
      </c>
      <c r="AD982" t="s">
        <v>441</v>
      </c>
      <c r="AE982">
        <v>50</v>
      </c>
      <c r="AF982">
        <v>31</v>
      </c>
      <c r="AH982" t="s">
        <v>386</v>
      </c>
      <c r="AJ982" t="s">
        <v>273</v>
      </c>
      <c r="AK982" t="s">
        <v>224</v>
      </c>
      <c r="AM982">
        <v>2386</v>
      </c>
      <c r="AN982">
        <v>877</v>
      </c>
    </row>
    <row r="983" spans="1:40" x14ac:dyDescent="0.25">
      <c r="A983" t="s">
        <v>414</v>
      </c>
      <c r="B983" t="s">
        <v>414</v>
      </c>
      <c r="C983" t="s">
        <v>414</v>
      </c>
      <c r="D983" t="s">
        <v>414</v>
      </c>
      <c r="E983" t="s">
        <v>414</v>
      </c>
      <c r="F983" t="s">
        <v>414</v>
      </c>
      <c r="G983" t="s">
        <v>414</v>
      </c>
      <c r="H983" t="s">
        <v>414</v>
      </c>
      <c r="I983" t="s">
        <v>414</v>
      </c>
      <c r="J983" t="s">
        <v>414</v>
      </c>
      <c r="K983" t="s">
        <v>414</v>
      </c>
      <c r="L983" t="s">
        <v>414</v>
      </c>
      <c r="M983" t="s">
        <v>414</v>
      </c>
      <c r="N983" t="s">
        <v>414</v>
      </c>
      <c r="O983" t="s">
        <v>414</v>
      </c>
      <c r="P983" t="s">
        <v>414</v>
      </c>
      <c r="Q983" t="s">
        <v>414</v>
      </c>
      <c r="R983" t="s">
        <v>414</v>
      </c>
      <c r="S983" t="s">
        <v>414</v>
      </c>
      <c r="T983" t="s">
        <v>414</v>
      </c>
      <c r="U983" t="s">
        <v>414</v>
      </c>
      <c r="V983" t="s">
        <v>414</v>
      </c>
      <c r="W983" t="s">
        <v>414</v>
      </c>
      <c r="X983" t="s">
        <v>414</v>
      </c>
      <c r="Y983" t="s">
        <v>414</v>
      </c>
      <c r="Z983" t="s">
        <v>414</v>
      </c>
      <c r="AA983" t="s">
        <v>414</v>
      </c>
      <c r="AB983" t="s">
        <v>414</v>
      </c>
      <c r="AC983" t="s">
        <v>442</v>
      </c>
      <c r="AD983" t="s">
        <v>441</v>
      </c>
      <c r="AE983">
        <v>50</v>
      </c>
      <c r="AF983">
        <v>32</v>
      </c>
      <c r="AH983" t="s">
        <v>370</v>
      </c>
      <c r="AJ983" t="s">
        <v>246</v>
      </c>
      <c r="AK983" t="s">
        <v>220</v>
      </c>
      <c r="AM983">
        <v>2305</v>
      </c>
      <c r="AN983">
        <v>1018</v>
      </c>
    </row>
    <row r="984" spans="1:40" x14ac:dyDescent="0.25">
      <c r="A984" t="s">
        <v>414</v>
      </c>
      <c r="B984" t="s">
        <v>414</v>
      </c>
      <c r="C984" t="s">
        <v>414</v>
      </c>
      <c r="D984" t="s">
        <v>414</v>
      </c>
      <c r="E984" t="s">
        <v>414</v>
      </c>
      <c r="F984" t="s">
        <v>414</v>
      </c>
      <c r="G984" t="s">
        <v>414</v>
      </c>
      <c r="H984" t="s">
        <v>414</v>
      </c>
      <c r="I984" t="s">
        <v>414</v>
      </c>
      <c r="J984" t="s">
        <v>414</v>
      </c>
      <c r="K984" t="s">
        <v>414</v>
      </c>
      <c r="L984" t="s">
        <v>414</v>
      </c>
      <c r="M984" t="s">
        <v>414</v>
      </c>
      <c r="N984" t="s">
        <v>414</v>
      </c>
      <c r="O984" t="s">
        <v>414</v>
      </c>
      <c r="P984" t="s">
        <v>414</v>
      </c>
      <c r="Q984" t="s">
        <v>414</v>
      </c>
      <c r="R984" t="s">
        <v>414</v>
      </c>
      <c r="S984" t="s">
        <v>414</v>
      </c>
      <c r="T984" t="s">
        <v>414</v>
      </c>
      <c r="U984" t="s">
        <v>414</v>
      </c>
      <c r="V984" t="s">
        <v>414</v>
      </c>
      <c r="W984" t="s">
        <v>414</v>
      </c>
      <c r="X984" t="s">
        <v>414</v>
      </c>
      <c r="Y984" t="s">
        <v>414</v>
      </c>
      <c r="Z984" t="s">
        <v>414</v>
      </c>
      <c r="AA984" t="s">
        <v>414</v>
      </c>
      <c r="AB984" t="s">
        <v>414</v>
      </c>
      <c r="AC984" t="s">
        <v>442</v>
      </c>
      <c r="AD984" t="s">
        <v>441</v>
      </c>
      <c r="AE984">
        <v>50</v>
      </c>
      <c r="AF984">
        <v>33</v>
      </c>
      <c r="AH984" t="s">
        <v>370</v>
      </c>
      <c r="AJ984" t="s">
        <v>246</v>
      </c>
      <c r="AK984" t="s">
        <v>220</v>
      </c>
      <c r="AM984">
        <v>2484</v>
      </c>
      <c r="AN984">
        <v>1474</v>
      </c>
    </row>
    <row r="985" spans="1:40" x14ac:dyDescent="0.25">
      <c r="A985" t="s">
        <v>414</v>
      </c>
      <c r="B985" t="s">
        <v>414</v>
      </c>
      <c r="C985" t="s">
        <v>414</v>
      </c>
      <c r="D985" t="s">
        <v>414</v>
      </c>
      <c r="E985" t="s">
        <v>414</v>
      </c>
      <c r="F985" t="s">
        <v>414</v>
      </c>
      <c r="G985" t="s">
        <v>414</v>
      </c>
      <c r="H985" t="s">
        <v>414</v>
      </c>
      <c r="I985" t="s">
        <v>414</v>
      </c>
      <c r="J985" t="s">
        <v>414</v>
      </c>
      <c r="K985" t="s">
        <v>414</v>
      </c>
      <c r="L985" t="s">
        <v>414</v>
      </c>
      <c r="M985" t="s">
        <v>414</v>
      </c>
      <c r="N985" t="s">
        <v>414</v>
      </c>
      <c r="O985" t="s">
        <v>414</v>
      </c>
      <c r="P985" t="s">
        <v>414</v>
      </c>
      <c r="Q985" t="s">
        <v>414</v>
      </c>
      <c r="R985" t="s">
        <v>414</v>
      </c>
      <c r="S985" t="s">
        <v>414</v>
      </c>
      <c r="T985" t="s">
        <v>414</v>
      </c>
      <c r="U985" t="s">
        <v>414</v>
      </c>
      <c r="V985" t="s">
        <v>414</v>
      </c>
      <c r="W985" t="s">
        <v>414</v>
      </c>
      <c r="X985" t="s">
        <v>414</v>
      </c>
      <c r="Y985" t="s">
        <v>414</v>
      </c>
      <c r="Z985" t="s">
        <v>414</v>
      </c>
      <c r="AA985" t="s">
        <v>414</v>
      </c>
      <c r="AB985" t="s">
        <v>414</v>
      </c>
      <c r="AC985" t="s">
        <v>442</v>
      </c>
      <c r="AD985" t="s">
        <v>441</v>
      </c>
      <c r="AE985">
        <v>50</v>
      </c>
      <c r="AF985">
        <v>34</v>
      </c>
      <c r="AH985" t="s">
        <v>386</v>
      </c>
      <c r="AJ985" t="s">
        <v>273</v>
      </c>
      <c r="AK985" t="s">
        <v>224</v>
      </c>
      <c r="AM985">
        <v>2483</v>
      </c>
      <c r="AN985">
        <v>1845</v>
      </c>
    </row>
    <row r="986" spans="1:40" x14ac:dyDescent="0.25">
      <c r="A986" t="s">
        <v>414</v>
      </c>
      <c r="B986" t="s">
        <v>414</v>
      </c>
      <c r="C986" t="s">
        <v>414</v>
      </c>
      <c r="D986" t="s">
        <v>414</v>
      </c>
      <c r="E986" t="s">
        <v>414</v>
      </c>
      <c r="F986" t="s">
        <v>414</v>
      </c>
      <c r="G986" t="s">
        <v>414</v>
      </c>
      <c r="H986" t="s">
        <v>414</v>
      </c>
      <c r="I986" t="s">
        <v>414</v>
      </c>
      <c r="J986" t="s">
        <v>414</v>
      </c>
      <c r="K986" t="s">
        <v>414</v>
      </c>
      <c r="L986" t="s">
        <v>414</v>
      </c>
      <c r="M986" t="s">
        <v>414</v>
      </c>
      <c r="N986" t="s">
        <v>414</v>
      </c>
      <c r="O986" t="s">
        <v>414</v>
      </c>
      <c r="P986" t="s">
        <v>414</v>
      </c>
      <c r="Q986" t="s">
        <v>414</v>
      </c>
      <c r="R986" t="s">
        <v>414</v>
      </c>
      <c r="S986" t="s">
        <v>414</v>
      </c>
      <c r="T986" t="s">
        <v>414</v>
      </c>
      <c r="U986" t="s">
        <v>414</v>
      </c>
      <c r="V986" t="s">
        <v>414</v>
      </c>
      <c r="W986" t="s">
        <v>414</v>
      </c>
      <c r="X986" t="s">
        <v>414</v>
      </c>
      <c r="Y986" t="s">
        <v>414</v>
      </c>
      <c r="Z986" t="s">
        <v>414</v>
      </c>
      <c r="AA986" t="s">
        <v>414</v>
      </c>
      <c r="AB986" t="s">
        <v>414</v>
      </c>
      <c r="AC986" t="s">
        <v>442</v>
      </c>
      <c r="AD986" t="s">
        <v>441</v>
      </c>
      <c r="AE986">
        <v>50</v>
      </c>
      <c r="AF986">
        <v>35</v>
      </c>
      <c r="AH986" t="s">
        <v>370</v>
      </c>
      <c r="AJ986" t="s">
        <v>246</v>
      </c>
      <c r="AK986" t="s">
        <v>220</v>
      </c>
      <c r="AM986">
        <v>2310</v>
      </c>
      <c r="AN986">
        <v>2193</v>
      </c>
    </row>
    <row r="987" spans="1:40" x14ac:dyDescent="0.25">
      <c r="A987" t="s">
        <v>414</v>
      </c>
      <c r="B987" t="s">
        <v>414</v>
      </c>
      <c r="C987" t="s">
        <v>414</v>
      </c>
      <c r="D987" t="s">
        <v>414</v>
      </c>
      <c r="E987" t="s">
        <v>414</v>
      </c>
      <c r="F987" t="s">
        <v>414</v>
      </c>
      <c r="G987" t="s">
        <v>414</v>
      </c>
      <c r="H987" t="s">
        <v>414</v>
      </c>
      <c r="I987" t="s">
        <v>414</v>
      </c>
      <c r="J987" t="s">
        <v>414</v>
      </c>
      <c r="K987" t="s">
        <v>414</v>
      </c>
      <c r="L987" t="s">
        <v>414</v>
      </c>
      <c r="M987" t="s">
        <v>414</v>
      </c>
      <c r="N987" t="s">
        <v>414</v>
      </c>
      <c r="O987" t="s">
        <v>414</v>
      </c>
      <c r="P987" t="s">
        <v>414</v>
      </c>
      <c r="Q987" t="s">
        <v>414</v>
      </c>
      <c r="R987" t="s">
        <v>414</v>
      </c>
      <c r="S987" t="s">
        <v>414</v>
      </c>
      <c r="T987" t="s">
        <v>414</v>
      </c>
      <c r="U987" t="s">
        <v>414</v>
      </c>
      <c r="V987" t="s">
        <v>414</v>
      </c>
      <c r="W987" t="s">
        <v>414</v>
      </c>
      <c r="X987" t="s">
        <v>414</v>
      </c>
      <c r="Y987" t="s">
        <v>414</v>
      </c>
      <c r="Z987" t="s">
        <v>414</v>
      </c>
      <c r="AA987" t="s">
        <v>414</v>
      </c>
      <c r="AB987" t="s">
        <v>414</v>
      </c>
      <c r="AC987" t="s">
        <v>442</v>
      </c>
      <c r="AD987" t="s">
        <v>441</v>
      </c>
      <c r="AE987">
        <v>50</v>
      </c>
      <c r="AF987">
        <v>36</v>
      </c>
      <c r="AH987" t="s">
        <v>430</v>
      </c>
      <c r="AJ987" t="s">
        <v>196</v>
      </c>
      <c r="AK987" t="s">
        <v>221</v>
      </c>
      <c r="AM987">
        <v>2743</v>
      </c>
      <c r="AN987">
        <v>802</v>
      </c>
    </row>
    <row r="988" spans="1:40" x14ac:dyDescent="0.25">
      <c r="A988" t="s">
        <v>414</v>
      </c>
      <c r="B988" t="s">
        <v>414</v>
      </c>
      <c r="C988" t="s">
        <v>414</v>
      </c>
      <c r="D988" t="s">
        <v>414</v>
      </c>
      <c r="E988" t="s">
        <v>414</v>
      </c>
      <c r="F988" t="s">
        <v>414</v>
      </c>
      <c r="G988" t="s">
        <v>414</v>
      </c>
      <c r="H988" t="s">
        <v>414</v>
      </c>
      <c r="I988" t="s">
        <v>414</v>
      </c>
      <c r="J988" t="s">
        <v>414</v>
      </c>
      <c r="K988" t="s">
        <v>414</v>
      </c>
      <c r="L988" t="s">
        <v>414</v>
      </c>
      <c r="M988" t="s">
        <v>414</v>
      </c>
      <c r="N988" t="s">
        <v>414</v>
      </c>
      <c r="O988" t="s">
        <v>414</v>
      </c>
      <c r="P988" t="s">
        <v>414</v>
      </c>
      <c r="Q988" t="s">
        <v>414</v>
      </c>
      <c r="R988" t="s">
        <v>414</v>
      </c>
      <c r="S988" t="s">
        <v>414</v>
      </c>
      <c r="T988" t="s">
        <v>414</v>
      </c>
      <c r="U988" t="s">
        <v>414</v>
      </c>
      <c r="V988" t="s">
        <v>414</v>
      </c>
      <c r="W988" t="s">
        <v>414</v>
      </c>
      <c r="X988" t="s">
        <v>414</v>
      </c>
      <c r="Y988" t="s">
        <v>414</v>
      </c>
      <c r="Z988" t="s">
        <v>414</v>
      </c>
      <c r="AA988" t="s">
        <v>414</v>
      </c>
      <c r="AB988" t="s">
        <v>414</v>
      </c>
      <c r="AC988" t="s">
        <v>442</v>
      </c>
      <c r="AD988" t="s">
        <v>441</v>
      </c>
      <c r="AE988">
        <v>50</v>
      </c>
      <c r="AF988">
        <v>37</v>
      </c>
      <c r="AH988" t="s">
        <v>443</v>
      </c>
      <c r="AJ988" t="s">
        <v>261</v>
      </c>
      <c r="AK988" t="s">
        <v>222</v>
      </c>
      <c r="AM988">
        <v>2730</v>
      </c>
      <c r="AN988">
        <v>1066</v>
      </c>
    </row>
    <row r="989" spans="1:40" x14ac:dyDescent="0.25">
      <c r="A989" t="s">
        <v>414</v>
      </c>
      <c r="B989" t="s">
        <v>414</v>
      </c>
      <c r="C989" t="s">
        <v>414</v>
      </c>
      <c r="D989" t="s">
        <v>414</v>
      </c>
      <c r="E989" t="s">
        <v>414</v>
      </c>
      <c r="F989" t="s">
        <v>414</v>
      </c>
      <c r="G989" t="s">
        <v>414</v>
      </c>
      <c r="H989" t="s">
        <v>414</v>
      </c>
      <c r="I989" t="s">
        <v>414</v>
      </c>
      <c r="J989" t="s">
        <v>414</v>
      </c>
      <c r="K989" t="s">
        <v>414</v>
      </c>
      <c r="L989" t="s">
        <v>414</v>
      </c>
      <c r="M989" t="s">
        <v>414</v>
      </c>
      <c r="N989" t="s">
        <v>414</v>
      </c>
      <c r="O989" t="s">
        <v>414</v>
      </c>
      <c r="P989" t="s">
        <v>414</v>
      </c>
      <c r="Q989" t="s">
        <v>414</v>
      </c>
      <c r="R989" t="s">
        <v>414</v>
      </c>
      <c r="S989" t="s">
        <v>414</v>
      </c>
      <c r="T989" t="s">
        <v>414</v>
      </c>
      <c r="U989" t="s">
        <v>414</v>
      </c>
      <c r="V989" t="s">
        <v>414</v>
      </c>
      <c r="W989" t="s">
        <v>414</v>
      </c>
      <c r="X989" t="s">
        <v>414</v>
      </c>
      <c r="Y989" t="s">
        <v>414</v>
      </c>
      <c r="Z989" t="s">
        <v>414</v>
      </c>
      <c r="AA989" t="s">
        <v>414</v>
      </c>
      <c r="AB989" t="s">
        <v>414</v>
      </c>
      <c r="AC989" t="s">
        <v>442</v>
      </c>
      <c r="AD989" t="s">
        <v>441</v>
      </c>
      <c r="AE989">
        <v>50</v>
      </c>
      <c r="AF989">
        <v>38</v>
      </c>
      <c r="AH989" t="s">
        <v>370</v>
      </c>
      <c r="AJ989" t="s">
        <v>246</v>
      </c>
      <c r="AK989" t="s">
        <v>220</v>
      </c>
      <c r="AM989">
        <v>2782</v>
      </c>
      <c r="AN989">
        <v>1550</v>
      </c>
    </row>
    <row r="990" spans="1:40" x14ac:dyDescent="0.25">
      <c r="A990" t="s">
        <v>414</v>
      </c>
      <c r="B990" t="s">
        <v>414</v>
      </c>
      <c r="C990" t="s">
        <v>414</v>
      </c>
      <c r="D990" t="s">
        <v>414</v>
      </c>
      <c r="E990" t="s">
        <v>414</v>
      </c>
      <c r="F990" t="s">
        <v>414</v>
      </c>
      <c r="G990" t="s">
        <v>414</v>
      </c>
      <c r="H990" t="s">
        <v>414</v>
      </c>
      <c r="I990" t="s">
        <v>414</v>
      </c>
      <c r="J990" t="s">
        <v>414</v>
      </c>
      <c r="K990" t="s">
        <v>414</v>
      </c>
      <c r="L990" t="s">
        <v>414</v>
      </c>
      <c r="M990" t="s">
        <v>414</v>
      </c>
      <c r="N990" t="s">
        <v>414</v>
      </c>
      <c r="O990" t="s">
        <v>414</v>
      </c>
      <c r="P990" t="s">
        <v>414</v>
      </c>
      <c r="Q990" t="s">
        <v>414</v>
      </c>
      <c r="R990" t="s">
        <v>414</v>
      </c>
      <c r="S990" t="s">
        <v>414</v>
      </c>
      <c r="T990" t="s">
        <v>414</v>
      </c>
      <c r="U990" t="s">
        <v>414</v>
      </c>
      <c r="V990" t="s">
        <v>414</v>
      </c>
      <c r="W990" t="s">
        <v>414</v>
      </c>
      <c r="X990" t="s">
        <v>414</v>
      </c>
      <c r="Y990" t="s">
        <v>414</v>
      </c>
      <c r="Z990" t="s">
        <v>414</v>
      </c>
      <c r="AA990" t="s">
        <v>414</v>
      </c>
      <c r="AB990" t="s">
        <v>414</v>
      </c>
      <c r="AC990" t="s">
        <v>442</v>
      </c>
      <c r="AD990" t="s">
        <v>441</v>
      </c>
      <c r="AE990">
        <v>50</v>
      </c>
      <c r="AF990">
        <v>39</v>
      </c>
      <c r="AH990" t="s">
        <v>443</v>
      </c>
      <c r="AJ990" t="s">
        <v>261</v>
      </c>
      <c r="AK990" t="s">
        <v>222</v>
      </c>
      <c r="AM990">
        <v>2658</v>
      </c>
      <c r="AN990">
        <v>1858</v>
      </c>
    </row>
    <row r="991" spans="1:40" x14ac:dyDescent="0.25">
      <c r="A991" t="s">
        <v>414</v>
      </c>
      <c r="B991" t="s">
        <v>414</v>
      </c>
      <c r="C991" t="s">
        <v>414</v>
      </c>
      <c r="D991" t="s">
        <v>414</v>
      </c>
      <c r="E991" t="s">
        <v>414</v>
      </c>
      <c r="F991" t="s">
        <v>414</v>
      </c>
      <c r="G991" t="s">
        <v>414</v>
      </c>
      <c r="H991" t="s">
        <v>414</v>
      </c>
      <c r="I991" t="s">
        <v>414</v>
      </c>
      <c r="J991" t="s">
        <v>414</v>
      </c>
      <c r="K991" t="s">
        <v>414</v>
      </c>
      <c r="L991" t="s">
        <v>414</v>
      </c>
      <c r="M991" t="s">
        <v>414</v>
      </c>
      <c r="N991" t="s">
        <v>414</v>
      </c>
      <c r="O991" t="s">
        <v>414</v>
      </c>
      <c r="P991" t="s">
        <v>414</v>
      </c>
      <c r="Q991" t="s">
        <v>414</v>
      </c>
      <c r="R991" t="s">
        <v>414</v>
      </c>
      <c r="S991" t="s">
        <v>414</v>
      </c>
      <c r="T991" t="s">
        <v>414</v>
      </c>
      <c r="U991" t="s">
        <v>414</v>
      </c>
      <c r="V991" t="s">
        <v>414</v>
      </c>
      <c r="W991" t="s">
        <v>414</v>
      </c>
      <c r="X991" t="s">
        <v>414</v>
      </c>
      <c r="Y991" t="s">
        <v>414</v>
      </c>
      <c r="Z991" t="s">
        <v>414</v>
      </c>
      <c r="AA991" t="s">
        <v>414</v>
      </c>
      <c r="AB991" t="s">
        <v>414</v>
      </c>
      <c r="AC991" t="s">
        <v>442</v>
      </c>
      <c r="AD991" t="s">
        <v>441</v>
      </c>
      <c r="AE991">
        <v>50</v>
      </c>
      <c r="AF991">
        <v>40</v>
      </c>
      <c r="AH991" t="s">
        <v>370</v>
      </c>
      <c r="AJ991" t="s">
        <v>246</v>
      </c>
      <c r="AK991" t="s">
        <v>220</v>
      </c>
      <c r="AM991">
        <v>2632</v>
      </c>
      <c r="AN991">
        <v>2043</v>
      </c>
    </row>
    <row r="992" spans="1:40" x14ac:dyDescent="0.25">
      <c r="A992" t="s">
        <v>414</v>
      </c>
      <c r="B992" t="s">
        <v>414</v>
      </c>
      <c r="C992" t="s">
        <v>414</v>
      </c>
      <c r="D992" t="s">
        <v>414</v>
      </c>
      <c r="E992" t="s">
        <v>414</v>
      </c>
      <c r="F992" t="s">
        <v>414</v>
      </c>
      <c r="G992" t="s">
        <v>414</v>
      </c>
      <c r="H992" t="s">
        <v>414</v>
      </c>
      <c r="I992" t="s">
        <v>414</v>
      </c>
      <c r="J992" t="s">
        <v>414</v>
      </c>
      <c r="K992" t="s">
        <v>414</v>
      </c>
      <c r="L992" t="s">
        <v>414</v>
      </c>
      <c r="M992" t="s">
        <v>414</v>
      </c>
      <c r="N992" t="s">
        <v>414</v>
      </c>
      <c r="O992" t="s">
        <v>414</v>
      </c>
      <c r="P992" t="s">
        <v>414</v>
      </c>
      <c r="Q992" t="s">
        <v>414</v>
      </c>
      <c r="R992" t="s">
        <v>414</v>
      </c>
      <c r="S992" t="s">
        <v>414</v>
      </c>
      <c r="T992" t="s">
        <v>414</v>
      </c>
      <c r="U992" t="s">
        <v>414</v>
      </c>
      <c r="V992" t="s">
        <v>414</v>
      </c>
      <c r="W992" t="s">
        <v>414</v>
      </c>
      <c r="X992" t="s">
        <v>414</v>
      </c>
      <c r="Y992" t="s">
        <v>414</v>
      </c>
      <c r="Z992" t="s">
        <v>414</v>
      </c>
      <c r="AA992" t="s">
        <v>414</v>
      </c>
      <c r="AB992" t="s">
        <v>414</v>
      </c>
      <c r="AC992" t="s">
        <v>442</v>
      </c>
      <c r="AD992" t="s">
        <v>441</v>
      </c>
      <c r="AE992">
        <v>50</v>
      </c>
      <c r="AF992">
        <v>41</v>
      </c>
      <c r="AH992" t="s">
        <v>370</v>
      </c>
      <c r="AJ992" t="s">
        <v>246</v>
      </c>
      <c r="AK992" t="s">
        <v>220</v>
      </c>
      <c r="AM992">
        <v>2845</v>
      </c>
      <c r="AN992">
        <v>962</v>
      </c>
    </row>
    <row r="993" spans="1:40" x14ac:dyDescent="0.25">
      <c r="A993" t="s">
        <v>414</v>
      </c>
      <c r="B993" t="s">
        <v>414</v>
      </c>
      <c r="C993" t="s">
        <v>414</v>
      </c>
      <c r="D993" t="s">
        <v>414</v>
      </c>
      <c r="E993" t="s">
        <v>414</v>
      </c>
      <c r="F993" t="s">
        <v>414</v>
      </c>
      <c r="G993" t="s">
        <v>414</v>
      </c>
      <c r="H993" t="s">
        <v>414</v>
      </c>
      <c r="I993" t="s">
        <v>414</v>
      </c>
      <c r="J993" t="s">
        <v>414</v>
      </c>
      <c r="K993" t="s">
        <v>414</v>
      </c>
      <c r="L993" t="s">
        <v>414</v>
      </c>
      <c r="M993" t="s">
        <v>414</v>
      </c>
      <c r="N993" t="s">
        <v>414</v>
      </c>
      <c r="O993" t="s">
        <v>414</v>
      </c>
      <c r="P993" t="s">
        <v>414</v>
      </c>
      <c r="Q993" t="s">
        <v>414</v>
      </c>
      <c r="R993" t="s">
        <v>414</v>
      </c>
      <c r="S993" t="s">
        <v>414</v>
      </c>
      <c r="T993" t="s">
        <v>414</v>
      </c>
      <c r="U993" t="s">
        <v>414</v>
      </c>
      <c r="V993" t="s">
        <v>414</v>
      </c>
      <c r="W993" t="s">
        <v>414</v>
      </c>
      <c r="X993" t="s">
        <v>414</v>
      </c>
      <c r="Y993" t="s">
        <v>414</v>
      </c>
      <c r="Z993" t="s">
        <v>414</v>
      </c>
      <c r="AA993" t="s">
        <v>414</v>
      </c>
      <c r="AB993" t="s">
        <v>414</v>
      </c>
      <c r="AC993" t="s">
        <v>442</v>
      </c>
      <c r="AD993" t="s">
        <v>441</v>
      </c>
      <c r="AE993">
        <v>50</v>
      </c>
      <c r="AF993">
        <v>42</v>
      </c>
      <c r="AH993" t="s">
        <v>370</v>
      </c>
      <c r="AJ993" t="s">
        <v>246</v>
      </c>
      <c r="AK993" t="s">
        <v>220</v>
      </c>
      <c r="AM993">
        <v>2868</v>
      </c>
      <c r="AN993">
        <v>1010</v>
      </c>
    </row>
    <row r="994" spans="1:40" x14ac:dyDescent="0.25">
      <c r="A994" t="s">
        <v>414</v>
      </c>
      <c r="B994" t="s">
        <v>414</v>
      </c>
      <c r="C994" t="s">
        <v>414</v>
      </c>
      <c r="D994" t="s">
        <v>414</v>
      </c>
      <c r="E994" t="s">
        <v>414</v>
      </c>
      <c r="F994" t="s">
        <v>414</v>
      </c>
      <c r="G994" t="s">
        <v>414</v>
      </c>
      <c r="H994" t="s">
        <v>414</v>
      </c>
      <c r="I994" t="s">
        <v>414</v>
      </c>
      <c r="J994" t="s">
        <v>414</v>
      </c>
      <c r="K994" t="s">
        <v>414</v>
      </c>
      <c r="L994" t="s">
        <v>414</v>
      </c>
      <c r="M994" t="s">
        <v>414</v>
      </c>
      <c r="N994" t="s">
        <v>414</v>
      </c>
      <c r="O994" t="s">
        <v>414</v>
      </c>
      <c r="P994" t="s">
        <v>414</v>
      </c>
      <c r="Q994" t="s">
        <v>414</v>
      </c>
      <c r="R994" t="s">
        <v>414</v>
      </c>
      <c r="S994" t="s">
        <v>414</v>
      </c>
      <c r="T994" t="s">
        <v>414</v>
      </c>
      <c r="U994" t="s">
        <v>414</v>
      </c>
      <c r="V994" t="s">
        <v>414</v>
      </c>
      <c r="W994" t="s">
        <v>414</v>
      </c>
      <c r="X994" t="s">
        <v>414</v>
      </c>
      <c r="Y994" t="s">
        <v>414</v>
      </c>
      <c r="Z994" t="s">
        <v>414</v>
      </c>
      <c r="AA994" t="s">
        <v>414</v>
      </c>
      <c r="AB994" t="s">
        <v>414</v>
      </c>
      <c r="AC994" t="s">
        <v>442</v>
      </c>
      <c r="AD994" t="s">
        <v>441</v>
      </c>
      <c r="AE994">
        <v>50</v>
      </c>
      <c r="AF994">
        <v>43</v>
      </c>
      <c r="AH994" t="s">
        <v>370</v>
      </c>
      <c r="AJ994" t="s">
        <v>246</v>
      </c>
      <c r="AK994" t="s">
        <v>220</v>
      </c>
      <c r="AM994">
        <v>3005</v>
      </c>
      <c r="AN994">
        <v>1584</v>
      </c>
    </row>
    <row r="995" spans="1:40" x14ac:dyDescent="0.25">
      <c r="A995" t="s">
        <v>414</v>
      </c>
      <c r="B995" t="s">
        <v>414</v>
      </c>
      <c r="C995" t="s">
        <v>414</v>
      </c>
      <c r="D995" t="s">
        <v>414</v>
      </c>
      <c r="E995" t="s">
        <v>414</v>
      </c>
      <c r="F995" t="s">
        <v>414</v>
      </c>
      <c r="G995" t="s">
        <v>414</v>
      </c>
      <c r="H995" t="s">
        <v>414</v>
      </c>
      <c r="I995" t="s">
        <v>414</v>
      </c>
      <c r="J995" t="s">
        <v>414</v>
      </c>
      <c r="K995" t="s">
        <v>414</v>
      </c>
      <c r="L995" t="s">
        <v>414</v>
      </c>
      <c r="M995" t="s">
        <v>414</v>
      </c>
      <c r="N995" t="s">
        <v>414</v>
      </c>
      <c r="O995" t="s">
        <v>414</v>
      </c>
      <c r="P995" t="s">
        <v>414</v>
      </c>
      <c r="Q995" t="s">
        <v>414</v>
      </c>
      <c r="R995" t="s">
        <v>414</v>
      </c>
      <c r="S995" t="s">
        <v>414</v>
      </c>
      <c r="T995" t="s">
        <v>414</v>
      </c>
      <c r="U995" t="s">
        <v>414</v>
      </c>
      <c r="V995" t="s">
        <v>414</v>
      </c>
      <c r="W995" t="s">
        <v>414</v>
      </c>
      <c r="X995" t="s">
        <v>414</v>
      </c>
      <c r="Y995" t="s">
        <v>414</v>
      </c>
      <c r="Z995" t="s">
        <v>414</v>
      </c>
      <c r="AA995" t="s">
        <v>414</v>
      </c>
      <c r="AB995" t="s">
        <v>414</v>
      </c>
      <c r="AC995" t="s">
        <v>442</v>
      </c>
      <c r="AD995" t="s">
        <v>441</v>
      </c>
      <c r="AE995">
        <v>50</v>
      </c>
      <c r="AF995">
        <v>44</v>
      </c>
      <c r="AH995" t="s">
        <v>370</v>
      </c>
      <c r="AJ995" t="s">
        <v>246</v>
      </c>
      <c r="AK995" t="s">
        <v>220</v>
      </c>
      <c r="AM995">
        <v>2979</v>
      </c>
      <c r="AN995">
        <v>1842</v>
      </c>
    </row>
    <row r="996" spans="1:40" x14ac:dyDescent="0.25">
      <c r="A996" t="s">
        <v>414</v>
      </c>
      <c r="B996" t="s">
        <v>414</v>
      </c>
      <c r="C996" t="s">
        <v>414</v>
      </c>
      <c r="D996" t="s">
        <v>414</v>
      </c>
      <c r="E996" t="s">
        <v>414</v>
      </c>
      <c r="F996" t="s">
        <v>414</v>
      </c>
      <c r="G996" t="s">
        <v>414</v>
      </c>
      <c r="H996" t="s">
        <v>414</v>
      </c>
      <c r="I996" t="s">
        <v>414</v>
      </c>
      <c r="J996" t="s">
        <v>414</v>
      </c>
      <c r="K996" t="s">
        <v>414</v>
      </c>
      <c r="L996" t="s">
        <v>414</v>
      </c>
      <c r="M996" t="s">
        <v>414</v>
      </c>
      <c r="N996" t="s">
        <v>414</v>
      </c>
      <c r="O996" t="s">
        <v>414</v>
      </c>
      <c r="P996" t="s">
        <v>414</v>
      </c>
      <c r="Q996" t="s">
        <v>414</v>
      </c>
      <c r="R996" t="s">
        <v>414</v>
      </c>
      <c r="S996" t="s">
        <v>414</v>
      </c>
      <c r="T996" t="s">
        <v>414</v>
      </c>
      <c r="U996" t="s">
        <v>414</v>
      </c>
      <c r="V996" t="s">
        <v>414</v>
      </c>
      <c r="W996" t="s">
        <v>414</v>
      </c>
      <c r="X996" t="s">
        <v>414</v>
      </c>
      <c r="Y996" t="s">
        <v>414</v>
      </c>
      <c r="Z996" t="s">
        <v>414</v>
      </c>
      <c r="AA996" t="s">
        <v>414</v>
      </c>
      <c r="AB996" t="s">
        <v>414</v>
      </c>
      <c r="AC996" t="s">
        <v>442</v>
      </c>
      <c r="AD996" t="s">
        <v>441</v>
      </c>
      <c r="AE996">
        <v>50</v>
      </c>
      <c r="AF996">
        <v>45</v>
      </c>
      <c r="AH996" t="s">
        <v>370</v>
      </c>
      <c r="AJ996" t="s">
        <v>246</v>
      </c>
      <c r="AK996" t="s">
        <v>220</v>
      </c>
      <c r="AM996">
        <v>2979</v>
      </c>
      <c r="AN996">
        <v>2106</v>
      </c>
    </row>
    <row r="997" spans="1:40" x14ac:dyDescent="0.25">
      <c r="A997" t="s">
        <v>414</v>
      </c>
      <c r="B997" t="s">
        <v>414</v>
      </c>
      <c r="C997" t="s">
        <v>414</v>
      </c>
      <c r="D997" t="s">
        <v>414</v>
      </c>
      <c r="E997" t="s">
        <v>414</v>
      </c>
      <c r="F997" t="s">
        <v>414</v>
      </c>
      <c r="G997" t="s">
        <v>414</v>
      </c>
      <c r="H997" t="s">
        <v>414</v>
      </c>
      <c r="I997" t="s">
        <v>414</v>
      </c>
      <c r="J997" t="s">
        <v>414</v>
      </c>
      <c r="K997" t="s">
        <v>414</v>
      </c>
      <c r="L997" t="s">
        <v>414</v>
      </c>
      <c r="M997" t="s">
        <v>414</v>
      </c>
      <c r="N997" t="s">
        <v>414</v>
      </c>
      <c r="O997" t="s">
        <v>414</v>
      </c>
      <c r="P997" t="s">
        <v>414</v>
      </c>
      <c r="Q997" t="s">
        <v>414</v>
      </c>
      <c r="R997" t="s">
        <v>414</v>
      </c>
      <c r="S997" t="s">
        <v>414</v>
      </c>
      <c r="T997" t="s">
        <v>414</v>
      </c>
      <c r="U997" t="s">
        <v>414</v>
      </c>
      <c r="V997" t="s">
        <v>414</v>
      </c>
      <c r="W997" t="s">
        <v>414</v>
      </c>
      <c r="X997" t="s">
        <v>414</v>
      </c>
      <c r="Y997" t="s">
        <v>414</v>
      </c>
      <c r="Z997" t="s">
        <v>414</v>
      </c>
      <c r="AA997" t="s">
        <v>414</v>
      </c>
      <c r="AB997" t="s">
        <v>414</v>
      </c>
      <c r="AC997" t="s">
        <v>442</v>
      </c>
      <c r="AD997" t="s">
        <v>441</v>
      </c>
      <c r="AE997">
        <v>50</v>
      </c>
      <c r="AF997">
        <v>46</v>
      </c>
      <c r="AH997" t="s">
        <v>370</v>
      </c>
      <c r="AJ997" t="s">
        <v>246</v>
      </c>
      <c r="AK997" t="s">
        <v>220</v>
      </c>
      <c r="AM997">
        <v>3251</v>
      </c>
      <c r="AN997">
        <v>883</v>
      </c>
    </row>
    <row r="998" spans="1:40" x14ac:dyDescent="0.25">
      <c r="A998" t="s">
        <v>414</v>
      </c>
      <c r="B998" t="s">
        <v>414</v>
      </c>
      <c r="C998" t="s">
        <v>414</v>
      </c>
      <c r="D998" t="s">
        <v>414</v>
      </c>
      <c r="E998" t="s">
        <v>414</v>
      </c>
      <c r="F998" t="s">
        <v>414</v>
      </c>
      <c r="G998" t="s">
        <v>414</v>
      </c>
      <c r="H998" t="s">
        <v>414</v>
      </c>
      <c r="I998" t="s">
        <v>414</v>
      </c>
      <c r="J998" t="s">
        <v>414</v>
      </c>
      <c r="K998" t="s">
        <v>414</v>
      </c>
      <c r="L998" t="s">
        <v>414</v>
      </c>
      <c r="M998" t="s">
        <v>414</v>
      </c>
      <c r="N998" t="s">
        <v>414</v>
      </c>
      <c r="O998" t="s">
        <v>414</v>
      </c>
      <c r="P998" t="s">
        <v>414</v>
      </c>
      <c r="Q998" t="s">
        <v>414</v>
      </c>
      <c r="R998" t="s">
        <v>414</v>
      </c>
      <c r="S998" t="s">
        <v>414</v>
      </c>
      <c r="T998" t="s">
        <v>414</v>
      </c>
      <c r="U998" t="s">
        <v>414</v>
      </c>
      <c r="V998" t="s">
        <v>414</v>
      </c>
      <c r="W998" t="s">
        <v>414</v>
      </c>
      <c r="X998" t="s">
        <v>414</v>
      </c>
      <c r="Y998" t="s">
        <v>414</v>
      </c>
      <c r="Z998" t="s">
        <v>414</v>
      </c>
      <c r="AA998" t="s">
        <v>414</v>
      </c>
      <c r="AB998" t="s">
        <v>414</v>
      </c>
      <c r="AC998" t="s">
        <v>442</v>
      </c>
      <c r="AD998" t="s">
        <v>441</v>
      </c>
      <c r="AE998">
        <v>50</v>
      </c>
      <c r="AF998">
        <v>47</v>
      </c>
      <c r="AH998" t="s">
        <v>370</v>
      </c>
      <c r="AJ998" t="s">
        <v>246</v>
      </c>
      <c r="AK998" t="s">
        <v>220</v>
      </c>
      <c r="AM998">
        <v>3195</v>
      </c>
      <c r="AN998">
        <v>1204</v>
      </c>
    </row>
    <row r="999" spans="1:40" x14ac:dyDescent="0.25">
      <c r="A999" t="s">
        <v>414</v>
      </c>
      <c r="B999" t="s">
        <v>414</v>
      </c>
      <c r="C999" t="s">
        <v>414</v>
      </c>
      <c r="D999" t="s">
        <v>414</v>
      </c>
      <c r="E999" t="s">
        <v>414</v>
      </c>
      <c r="F999" t="s">
        <v>414</v>
      </c>
      <c r="G999" t="s">
        <v>414</v>
      </c>
      <c r="H999" t="s">
        <v>414</v>
      </c>
      <c r="I999" t="s">
        <v>414</v>
      </c>
      <c r="J999" t="s">
        <v>414</v>
      </c>
      <c r="K999" t="s">
        <v>414</v>
      </c>
      <c r="L999" t="s">
        <v>414</v>
      </c>
      <c r="M999" t="s">
        <v>414</v>
      </c>
      <c r="N999" t="s">
        <v>414</v>
      </c>
      <c r="O999" t="s">
        <v>414</v>
      </c>
      <c r="P999" t="s">
        <v>414</v>
      </c>
      <c r="Q999" t="s">
        <v>414</v>
      </c>
      <c r="R999" t="s">
        <v>414</v>
      </c>
      <c r="S999" t="s">
        <v>414</v>
      </c>
      <c r="T999" t="s">
        <v>414</v>
      </c>
      <c r="U999" t="s">
        <v>414</v>
      </c>
      <c r="V999" t="s">
        <v>414</v>
      </c>
      <c r="W999" t="s">
        <v>414</v>
      </c>
      <c r="X999" t="s">
        <v>414</v>
      </c>
      <c r="Y999" t="s">
        <v>414</v>
      </c>
      <c r="Z999" t="s">
        <v>414</v>
      </c>
      <c r="AA999" t="s">
        <v>414</v>
      </c>
      <c r="AB999" t="s">
        <v>414</v>
      </c>
      <c r="AC999" t="s">
        <v>442</v>
      </c>
      <c r="AD999" t="s">
        <v>441</v>
      </c>
      <c r="AE999">
        <v>50</v>
      </c>
      <c r="AF999">
        <v>48</v>
      </c>
      <c r="AH999" t="s">
        <v>443</v>
      </c>
      <c r="AJ999" t="s">
        <v>261</v>
      </c>
      <c r="AK999" t="s">
        <v>222</v>
      </c>
      <c r="AM999">
        <v>3249</v>
      </c>
      <c r="AN999">
        <v>1634</v>
      </c>
    </row>
    <row r="1000" spans="1:40" x14ac:dyDescent="0.25">
      <c r="A1000" t="s">
        <v>414</v>
      </c>
      <c r="B1000" t="s">
        <v>414</v>
      </c>
      <c r="C1000" t="s">
        <v>414</v>
      </c>
      <c r="D1000" t="s">
        <v>414</v>
      </c>
      <c r="E1000" t="s">
        <v>414</v>
      </c>
      <c r="F1000" t="s">
        <v>414</v>
      </c>
      <c r="G1000" t="s">
        <v>414</v>
      </c>
      <c r="H1000" t="s">
        <v>414</v>
      </c>
      <c r="I1000" t="s">
        <v>414</v>
      </c>
      <c r="J1000" t="s">
        <v>414</v>
      </c>
      <c r="K1000" t="s">
        <v>414</v>
      </c>
      <c r="L1000" t="s">
        <v>414</v>
      </c>
      <c r="M1000" t="s">
        <v>414</v>
      </c>
      <c r="N1000" t="s">
        <v>414</v>
      </c>
      <c r="O1000" t="s">
        <v>414</v>
      </c>
      <c r="P1000" t="s">
        <v>414</v>
      </c>
      <c r="Q1000" t="s">
        <v>414</v>
      </c>
      <c r="R1000" t="s">
        <v>414</v>
      </c>
      <c r="S1000" t="s">
        <v>414</v>
      </c>
      <c r="T1000" t="s">
        <v>414</v>
      </c>
      <c r="U1000" t="s">
        <v>414</v>
      </c>
      <c r="V1000" t="s">
        <v>414</v>
      </c>
      <c r="W1000" t="s">
        <v>414</v>
      </c>
      <c r="X1000" t="s">
        <v>414</v>
      </c>
      <c r="Y1000" t="s">
        <v>414</v>
      </c>
      <c r="Z1000" t="s">
        <v>414</v>
      </c>
      <c r="AA1000" t="s">
        <v>414</v>
      </c>
      <c r="AB1000" t="s">
        <v>414</v>
      </c>
      <c r="AC1000" t="s">
        <v>442</v>
      </c>
      <c r="AD1000" t="s">
        <v>441</v>
      </c>
      <c r="AE1000">
        <v>50</v>
      </c>
      <c r="AF1000">
        <v>49</v>
      </c>
      <c r="AH1000" t="s">
        <v>370</v>
      </c>
      <c r="AJ1000" t="s">
        <v>246</v>
      </c>
      <c r="AK1000" t="s">
        <v>220</v>
      </c>
      <c r="AM1000">
        <v>3282</v>
      </c>
      <c r="AN1000">
        <v>1815</v>
      </c>
    </row>
    <row r="1001" spans="1:40" x14ac:dyDescent="0.25">
      <c r="A1001" t="s">
        <v>414</v>
      </c>
      <c r="B1001" t="s">
        <v>414</v>
      </c>
      <c r="C1001" t="s">
        <v>414</v>
      </c>
      <c r="D1001" t="s">
        <v>414</v>
      </c>
      <c r="E1001" t="s">
        <v>414</v>
      </c>
      <c r="F1001" t="s">
        <v>414</v>
      </c>
      <c r="G1001" t="s">
        <v>414</v>
      </c>
      <c r="H1001" t="s">
        <v>414</v>
      </c>
      <c r="I1001" t="s">
        <v>414</v>
      </c>
      <c r="J1001" t="s">
        <v>414</v>
      </c>
      <c r="K1001" t="s">
        <v>414</v>
      </c>
      <c r="L1001" t="s">
        <v>414</v>
      </c>
      <c r="M1001" t="s">
        <v>414</v>
      </c>
      <c r="N1001" t="s">
        <v>414</v>
      </c>
      <c r="O1001" t="s">
        <v>414</v>
      </c>
      <c r="P1001" t="s">
        <v>414</v>
      </c>
      <c r="Q1001" t="s">
        <v>414</v>
      </c>
      <c r="R1001" t="s">
        <v>414</v>
      </c>
      <c r="S1001" t="s">
        <v>414</v>
      </c>
      <c r="T1001" t="s">
        <v>414</v>
      </c>
      <c r="U1001" t="s">
        <v>414</v>
      </c>
      <c r="V1001" t="s">
        <v>414</v>
      </c>
      <c r="W1001" t="s">
        <v>414</v>
      </c>
      <c r="X1001" t="s">
        <v>414</v>
      </c>
      <c r="Y1001" t="s">
        <v>414</v>
      </c>
      <c r="Z1001" t="s">
        <v>414</v>
      </c>
      <c r="AA1001" t="s">
        <v>414</v>
      </c>
      <c r="AB1001" t="s">
        <v>414</v>
      </c>
      <c r="AC1001" t="s">
        <v>442</v>
      </c>
      <c r="AD1001" t="s">
        <v>441</v>
      </c>
      <c r="AE1001">
        <v>50</v>
      </c>
      <c r="AF1001">
        <v>50</v>
      </c>
      <c r="AH1001" t="s">
        <v>370</v>
      </c>
      <c r="AJ1001" t="s">
        <v>246</v>
      </c>
      <c r="AK1001" t="s">
        <v>220</v>
      </c>
      <c r="AM1001">
        <v>3064</v>
      </c>
      <c r="AN1001">
        <v>2130</v>
      </c>
    </row>
    <row r="1002" spans="1:40" x14ac:dyDescent="0.25">
      <c r="A1002" t="s">
        <v>414</v>
      </c>
      <c r="B1002" t="s">
        <v>414</v>
      </c>
      <c r="C1002" t="s">
        <v>414</v>
      </c>
      <c r="D1002" t="s">
        <v>414</v>
      </c>
      <c r="E1002" t="s">
        <v>414</v>
      </c>
      <c r="F1002" t="s">
        <v>414</v>
      </c>
      <c r="G1002" t="s">
        <v>414</v>
      </c>
      <c r="H1002" t="s">
        <v>414</v>
      </c>
      <c r="I1002" t="s">
        <v>414</v>
      </c>
      <c r="J1002" t="s">
        <v>414</v>
      </c>
      <c r="K1002" t="s">
        <v>414</v>
      </c>
      <c r="L1002" t="s">
        <v>414</v>
      </c>
      <c r="M1002" t="s">
        <v>414</v>
      </c>
      <c r="N1002" t="s">
        <v>414</v>
      </c>
      <c r="O1002" t="s">
        <v>414</v>
      </c>
      <c r="P1002" t="s">
        <v>414</v>
      </c>
      <c r="Q1002" t="s">
        <v>414</v>
      </c>
      <c r="R1002" t="s">
        <v>414</v>
      </c>
      <c r="S1002" t="s">
        <v>414</v>
      </c>
      <c r="T1002" t="s">
        <v>414</v>
      </c>
      <c r="U1002" t="s">
        <v>414</v>
      </c>
      <c r="V1002" t="s">
        <v>414</v>
      </c>
      <c r="W1002" t="s">
        <v>414</v>
      </c>
      <c r="X1002" t="s">
        <v>414</v>
      </c>
      <c r="Y1002" t="s">
        <v>414</v>
      </c>
      <c r="Z1002" t="s">
        <v>414</v>
      </c>
      <c r="AA1002" t="s">
        <v>414</v>
      </c>
      <c r="AB1002" t="s">
        <v>414</v>
      </c>
      <c r="AC1002" t="s">
        <v>445</v>
      </c>
      <c r="AD1002" t="s">
        <v>444</v>
      </c>
      <c r="AE1002">
        <v>50</v>
      </c>
      <c r="AF1002">
        <v>1</v>
      </c>
      <c r="AH1002" t="s">
        <v>370</v>
      </c>
      <c r="AJ1002" t="s">
        <v>246</v>
      </c>
      <c r="AK1002" t="s">
        <v>220</v>
      </c>
      <c r="AM1002">
        <v>921</v>
      </c>
      <c r="AN1002">
        <v>468</v>
      </c>
    </row>
    <row r="1003" spans="1:40" x14ac:dyDescent="0.25">
      <c r="A1003" t="s">
        <v>414</v>
      </c>
      <c r="B1003" t="s">
        <v>414</v>
      </c>
      <c r="C1003" t="s">
        <v>414</v>
      </c>
      <c r="D1003" t="s">
        <v>414</v>
      </c>
      <c r="E1003" t="s">
        <v>414</v>
      </c>
      <c r="F1003" t="s">
        <v>414</v>
      </c>
      <c r="G1003" t="s">
        <v>414</v>
      </c>
      <c r="H1003" t="s">
        <v>414</v>
      </c>
      <c r="I1003" t="s">
        <v>414</v>
      </c>
      <c r="J1003" t="s">
        <v>414</v>
      </c>
      <c r="K1003" t="s">
        <v>414</v>
      </c>
      <c r="L1003" t="s">
        <v>414</v>
      </c>
      <c r="M1003" t="s">
        <v>414</v>
      </c>
      <c r="N1003" t="s">
        <v>414</v>
      </c>
      <c r="O1003" t="s">
        <v>414</v>
      </c>
      <c r="P1003" t="s">
        <v>414</v>
      </c>
      <c r="Q1003" t="s">
        <v>414</v>
      </c>
      <c r="R1003" t="s">
        <v>414</v>
      </c>
      <c r="S1003" t="s">
        <v>414</v>
      </c>
      <c r="T1003" t="s">
        <v>414</v>
      </c>
      <c r="U1003" t="s">
        <v>414</v>
      </c>
      <c r="V1003" t="s">
        <v>414</v>
      </c>
      <c r="W1003" t="s">
        <v>414</v>
      </c>
      <c r="X1003" t="s">
        <v>414</v>
      </c>
      <c r="Y1003" t="s">
        <v>414</v>
      </c>
      <c r="Z1003" t="s">
        <v>414</v>
      </c>
      <c r="AA1003" t="s">
        <v>414</v>
      </c>
      <c r="AB1003" t="s">
        <v>414</v>
      </c>
      <c r="AC1003" t="s">
        <v>445</v>
      </c>
      <c r="AD1003" t="s">
        <v>444</v>
      </c>
      <c r="AE1003">
        <v>50</v>
      </c>
      <c r="AF1003">
        <v>2</v>
      </c>
      <c r="AH1003" t="s">
        <v>380</v>
      </c>
      <c r="AJ1003" t="s">
        <v>252</v>
      </c>
      <c r="AK1003" t="s">
        <v>221</v>
      </c>
      <c r="AM1003">
        <v>952</v>
      </c>
      <c r="AN1003">
        <v>1089</v>
      </c>
    </row>
    <row r="1004" spans="1:40" x14ac:dyDescent="0.25">
      <c r="A1004" t="s">
        <v>414</v>
      </c>
      <c r="B1004" t="s">
        <v>414</v>
      </c>
      <c r="C1004" t="s">
        <v>414</v>
      </c>
      <c r="D1004" t="s">
        <v>414</v>
      </c>
      <c r="E1004" t="s">
        <v>414</v>
      </c>
      <c r="F1004" t="s">
        <v>414</v>
      </c>
      <c r="G1004" t="s">
        <v>414</v>
      </c>
      <c r="H1004" t="s">
        <v>414</v>
      </c>
      <c r="I1004" t="s">
        <v>414</v>
      </c>
      <c r="J1004" t="s">
        <v>414</v>
      </c>
      <c r="K1004" t="s">
        <v>414</v>
      </c>
      <c r="L1004" t="s">
        <v>414</v>
      </c>
      <c r="M1004" t="s">
        <v>414</v>
      </c>
      <c r="N1004" t="s">
        <v>414</v>
      </c>
      <c r="O1004" t="s">
        <v>414</v>
      </c>
      <c r="P1004" t="s">
        <v>414</v>
      </c>
      <c r="Q1004" t="s">
        <v>414</v>
      </c>
      <c r="R1004" t="s">
        <v>414</v>
      </c>
      <c r="S1004" t="s">
        <v>414</v>
      </c>
      <c r="T1004" t="s">
        <v>414</v>
      </c>
      <c r="U1004" t="s">
        <v>414</v>
      </c>
      <c r="V1004" t="s">
        <v>414</v>
      </c>
      <c r="W1004" t="s">
        <v>414</v>
      </c>
      <c r="X1004" t="s">
        <v>414</v>
      </c>
      <c r="Y1004" t="s">
        <v>414</v>
      </c>
      <c r="Z1004" t="s">
        <v>414</v>
      </c>
      <c r="AA1004" t="s">
        <v>414</v>
      </c>
      <c r="AB1004" t="s">
        <v>414</v>
      </c>
      <c r="AC1004" t="s">
        <v>445</v>
      </c>
      <c r="AD1004" t="s">
        <v>444</v>
      </c>
      <c r="AE1004">
        <v>50</v>
      </c>
      <c r="AF1004">
        <v>3</v>
      </c>
      <c r="AH1004" t="s">
        <v>386</v>
      </c>
      <c r="AJ1004" t="s">
        <v>273</v>
      </c>
      <c r="AK1004" t="s">
        <v>224</v>
      </c>
      <c r="AM1004">
        <v>1111</v>
      </c>
      <c r="AN1004">
        <v>1437</v>
      </c>
    </row>
    <row r="1005" spans="1:40" x14ac:dyDescent="0.25">
      <c r="A1005" t="s">
        <v>414</v>
      </c>
      <c r="B1005" t="s">
        <v>414</v>
      </c>
      <c r="C1005" t="s">
        <v>414</v>
      </c>
      <c r="D1005" t="s">
        <v>414</v>
      </c>
      <c r="E1005" t="s">
        <v>414</v>
      </c>
      <c r="F1005" t="s">
        <v>414</v>
      </c>
      <c r="G1005" t="s">
        <v>414</v>
      </c>
      <c r="H1005" t="s">
        <v>414</v>
      </c>
      <c r="I1005" t="s">
        <v>414</v>
      </c>
      <c r="J1005" t="s">
        <v>414</v>
      </c>
      <c r="K1005" t="s">
        <v>414</v>
      </c>
      <c r="L1005" t="s">
        <v>414</v>
      </c>
      <c r="M1005" t="s">
        <v>414</v>
      </c>
      <c r="N1005" t="s">
        <v>414</v>
      </c>
      <c r="O1005" t="s">
        <v>414</v>
      </c>
      <c r="P1005" t="s">
        <v>414</v>
      </c>
      <c r="Q1005" t="s">
        <v>414</v>
      </c>
      <c r="R1005" t="s">
        <v>414</v>
      </c>
      <c r="S1005" t="s">
        <v>414</v>
      </c>
      <c r="T1005" t="s">
        <v>414</v>
      </c>
      <c r="U1005" t="s">
        <v>414</v>
      </c>
      <c r="V1005" t="s">
        <v>414</v>
      </c>
      <c r="W1005" t="s">
        <v>414</v>
      </c>
      <c r="X1005" t="s">
        <v>414</v>
      </c>
      <c r="Y1005" t="s">
        <v>414</v>
      </c>
      <c r="Z1005" t="s">
        <v>414</v>
      </c>
      <c r="AA1005" t="s">
        <v>414</v>
      </c>
      <c r="AB1005" t="s">
        <v>414</v>
      </c>
      <c r="AC1005" t="s">
        <v>445</v>
      </c>
      <c r="AD1005" t="s">
        <v>444</v>
      </c>
      <c r="AE1005">
        <v>50</v>
      </c>
      <c r="AF1005">
        <v>4</v>
      </c>
      <c r="AH1005" t="s">
        <v>386</v>
      </c>
      <c r="AJ1005" t="s">
        <v>273</v>
      </c>
      <c r="AK1005" t="s">
        <v>224</v>
      </c>
      <c r="AM1005">
        <v>1035</v>
      </c>
      <c r="AN1005">
        <v>1591</v>
      </c>
    </row>
    <row r="1006" spans="1:40" x14ac:dyDescent="0.25">
      <c r="A1006" t="s">
        <v>414</v>
      </c>
      <c r="B1006" t="s">
        <v>414</v>
      </c>
      <c r="C1006" t="s">
        <v>414</v>
      </c>
      <c r="D1006" t="s">
        <v>414</v>
      </c>
      <c r="E1006" t="s">
        <v>414</v>
      </c>
      <c r="F1006" t="s">
        <v>414</v>
      </c>
      <c r="G1006" t="s">
        <v>414</v>
      </c>
      <c r="H1006" t="s">
        <v>414</v>
      </c>
      <c r="I1006" t="s">
        <v>414</v>
      </c>
      <c r="J1006" t="s">
        <v>414</v>
      </c>
      <c r="K1006" t="s">
        <v>414</v>
      </c>
      <c r="L1006" t="s">
        <v>414</v>
      </c>
      <c r="M1006" t="s">
        <v>414</v>
      </c>
      <c r="N1006" t="s">
        <v>414</v>
      </c>
      <c r="O1006" t="s">
        <v>414</v>
      </c>
      <c r="P1006" t="s">
        <v>414</v>
      </c>
      <c r="Q1006" t="s">
        <v>414</v>
      </c>
      <c r="R1006" t="s">
        <v>414</v>
      </c>
      <c r="S1006" t="s">
        <v>414</v>
      </c>
      <c r="T1006" t="s">
        <v>414</v>
      </c>
      <c r="U1006" t="s">
        <v>414</v>
      </c>
      <c r="V1006" t="s">
        <v>414</v>
      </c>
      <c r="W1006" t="s">
        <v>414</v>
      </c>
      <c r="X1006" t="s">
        <v>414</v>
      </c>
      <c r="Y1006" t="s">
        <v>414</v>
      </c>
      <c r="Z1006" t="s">
        <v>414</v>
      </c>
      <c r="AA1006" t="s">
        <v>414</v>
      </c>
      <c r="AB1006" t="s">
        <v>414</v>
      </c>
      <c r="AC1006" t="s">
        <v>445</v>
      </c>
      <c r="AD1006" t="s">
        <v>444</v>
      </c>
      <c r="AE1006">
        <v>50</v>
      </c>
      <c r="AF1006">
        <v>5</v>
      </c>
      <c r="AH1006" t="s">
        <v>370</v>
      </c>
      <c r="AJ1006" t="s">
        <v>246</v>
      </c>
      <c r="AK1006" t="s">
        <v>220</v>
      </c>
      <c r="AM1006">
        <v>1134</v>
      </c>
      <c r="AN1006">
        <v>1968</v>
      </c>
    </row>
    <row r="1007" spans="1:40" x14ac:dyDescent="0.25">
      <c r="A1007" t="s">
        <v>414</v>
      </c>
      <c r="B1007" t="s">
        <v>414</v>
      </c>
      <c r="C1007" t="s">
        <v>414</v>
      </c>
      <c r="D1007" t="s">
        <v>414</v>
      </c>
      <c r="E1007" t="s">
        <v>414</v>
      </c>
      <c r="F1007" t="s">
        <v>414</v>
      </c>
      <c r="G1007" t="s">
        <v>414</v>
      </c>
      <c r="H1007" t="s">
        <v>414</v>
      </c>
      <c r="I1007" t="s">
        <v>414</v>
      </c>
      <c r="J1007" t="s">
        <v>414</v>
      </c>
      <c r="K1007" t="s">
        <v>414</v>
      </c>
      <c r="L1007" t="s">
        <v>414</v>
      </c>
      <c r="M1007" t="s">
        <v>414</v>
      </c>
      <c r="N1007" t="s">
        <v>414</v>
      </c>
      <c r="O1007" t="s">
        <v>414</v>
      </c>
      <c r="P1007" t="s">
        <v>414</v>
      </c>
      <c r="Q1007" t="s">
        <v>414</v>
      </c>
      <c r="R1007" t="s">
        <v>414</v>
      </c>
      <c r="S1007" t="s">
        <v>414</v>
      </c>
      <c r="T1007" t="s">
        <v>414</v>
      </c>
      <c r="U1007" t="s">
        <v>414</v>
      </c>
      <c r="V1007" t="s">
        <v>414</v>
      </c>
      <c r="W1007" t="s">
        <v>414</v>
      </c>
      <c r="X1007" t="s">
        <v>414</v>
      </c>
      <c r="Y1007" t="s">
        <v>414</v>
      </c>
      <c r="Z1007" t="s">
        <v>414</v>
      </c>
      <c r="AA1007" t="s">
        <v>414</v>
      </c>
      <c r="AB1007" t="s">
        <v>414</v>
      </c>
      <c r="AC1007" t="s">
        <v>445</v>
      </c>
      <c r="AD1007" t="s">
        <v>444</v>
      </c>
      <c r="AE1007">
        <v>50</v>
      </c>
      <c r="AF1007">
        <v>6</v>
      </c>
      <c r="AH1007" t="s">
        <v>443</v>
      </c>
      <c r="AJ1007" t="s">
        <v>261</v>
      </c>
      <c r="AK1007" t="s">
        <v>222</v>
      </c>
      <c r="AM1007">
        <v>1354</v>
      </c>
      <c r="AN1007">
        <v>473</v>
      </c>
    </row>
    <row r="1008" spans="1:40" x14ac:dyDescent="0.25">
      <c r="A1008" t="s">
        <v>414</v>
      </c>
      <c r="B1008" t="s">
        <v>414</v>
      </c>
      <c r="C1008" t="s">
        <v>414</v>
      </c>
      <c r="D1008" t="s">
        <v>414</v>
      </c>
      <c r="E1008" t="s">
        <v>414</v>
      </c>
      <c r="F1008" t="s">
        <v>414</v>
      </c>
      <c r="G1008" t="s">
        <v>414</v>
      </c>
      <c r="H1008" t="s">
        <v>414</v>
      </c>
      <c r="I1008" t="s">
        <v>414</v>
      </c>
      <c r="J1008" t="s">
        <v>414</v>
      </c>
      <c r="K1008" t="s">
        <v>414</v>
      </c>
      <c r="L1008" t="s">
        <v>414</v>
      </c>
      <c r="M1008" t="s">
        <v>414</v>
      </c>
      <c r="N1008" t="s">
        <v>414</v>
      </c>
      <c r="O1008" t="s">
        <v>414</v>
      </c>
      <c r="P1008" t="s">
        <v>414</v>
      </c>
      <c r="Q1008" t="s">
        <v>414</v>
      </c>
      <c r="R1008" t="s">
        <v>414</v>
      </c>
      <c r="S1008" t="s">
        <v>414</v>
      </c>
      <c r="T1008" t="s">
        <v>414</v>
      </c>
      <c r="U1008" t="s">
        <v>414</v>
      </c>
      <c r="V1008" t="s">
        <v>414</v>
      </c>
      <c r="W1008" t="s">
        <v>414</v>
      </c>
      <c r="X1008" t="s">
        <v>414</v>
      </c>
      <c r="Y1008" t="s">
        <v>414</v>
      </c>
      <c r="Z1008" t="s">
        <v>414</v>
      </c>
      <c r="AA1008" t="s">
        <v>414</v>
      </c>
      <c r="AB1008" t="s">
        <v>414</v>
      </c>
      <c r="AC1008" t="s">
        <v>445</v>
      </c>
      <c r="AD1008" t="s">
        <v>444</v>
      </c>
      <c r="AE1008">
        <v>50</v>
      </c>
      <c r="AF1008">
        <v>7</v>
      </c>
      <c r="AH1008" t="s">
        <v>380</v>
      </c>
      <c r="AJ1008" t="s">
        <v>252</v>
      </c>
      <c r="AK1008" t="s">
        <v>221</v>
      </c>
      <c r="AM1008">
        <v>1308</v>
      </c>
      <c r="AN1008">
        <v>833</v>
      </c>
    </row>
    <row r="1009" spans="1:40" x14ac:dyDescent="0.25">
      <c r="A1009" t="s">
        <v>414</v>
      </c>
      <c r="B1009" t="s">
        <v>414</v>
      </c>
      <c r="C1009" t="s">
        <v>414</v>
      </c>
      <c r="D1009" t="s">
        <v>414</v>
      </c>
      <c r="E1009" t="s">
        <v>414</v>
      </c>
      <c r="F1009" t="s">
        <v>414</v>
      </c>
      <c r="G1009" t="s">
        <v>414</v>
      </c>
      <c r="H1009" t="s">
        <v>414</v>
      </c>
      <c r="I1009" t="s">
        <v>414</v>
      </c>
      <c r="J1009" t="s">
        <v>414</v>
      </c>
      <c r="K1009" t="s">
        <v>414</v>
      </c>
      <c r="L1009" t="s">
        <v>414</v>
      </c>
      <c r="M1009" t="s">
        <v>414</v>
      </c>
      <c r="N1009" t="s">
        <v>414</v>
      </c>
      <c r="O1009" t="s">
        <v>414</v>
      </c>
      <c r="P1009" t="s">
        <v>414</v>
      </c>
      <c r="Q1009" t="s">
        <v>414</v>
      </c>
      <c r="R1009" t="s">
        <v>414</v>
      </c>
      <c r="S1009" t="s">
        <v>414</v>
      </c>
      <c r="T1009" t="s">
        <v>414</v>
      </c>
      <c r="U1009" t="s">
        <v>414</v>
      </c>
      <c r="V1009" t="s">
        <v>414</v>
      </c>
      <c r="W1009" t="s">
        <v>414</v>
      </c>
      <c r="X1009" t="s">
        <v>414</v>
      </c>
      <c r="Y1009" t="s">
        <v>414</v>
      </c>
      <c r="Z1009" t="s">
        <v>414</v>
      </c>
      <c r="AA1009" t="s">
        <v>414</v>
      </c>
      <c r="AB1009" t="s">
        <v>414</v>
      </c>
      <c r="AC1009" t="s">
        <v>445</v>
      </c>
      <c r="AD1009" t="s">
        <v>444</v>
      </c>
      <c r="AE1009">
        <v>50</v>
      </c>
      <c r="AF1009">
        <v>8</v>
      </c>
      <c r="AH1009" t="s">
        <v>386</v>
      </c>
      <c r="AJ1009" t="s">
        <v>273</v>
      </c>
      <c r="AK1009" t="s">
        <v>224</v>
      </c>
      <c r="AM1009">
        <v>1224</v>
      </c>
      <c r="AN1009">
        <v>1240</v>
      </c>
    </row>
    <row r="1010" spans="1:40" x14ac:dyDescent="0.25">
      <c r="A1010" t="s">
        <v>414</v>
      </c>
      <c r="B1010" t="s">
        <v>414</v>
      </c>
      <c r="C1010" t="s">
        <v>414</v>
      </c>
      <c r="D1010" t="s">
        <v>414</v>
      </c>
      <c r="E1010" t="s">
        <v>414</v>
      </c>
      <c r="F1010" t="s">
        <v>414</v>
      </c>
      <c r="G1010" t="s">
        <v>414</v>
      </c>
      <c r="H1010" t="s">
        <v>414</v>
      </c>
      <c r="I1010" t="s">
        <v>414</v>
      </c>
      <c r="J1010" t="s">
        <v>414</v>
      </c>
      <c r="K1010" t="s">
        <v>414</v>
      </c>
      <c r="L1010" t="s">
        <v>414</v>
      </c>
      <c r="M1010" t="s">
        <v>414</v>
      </c>
      <c r="N1010" t="s">
        <v>414</v>
      </c>
      <c r="O1010" t="s">
        <v>414</v>
      </c>
      <c r="P1010" t="s">
        <v>414</v>
      </c>
      <c r="Q1010" t="s">
        <v>414</v>
      </c>
      <c r="R1010" t="s">
        <v>414</v>
      </c>
      <c r="S1010" t="s">
        <v>414</v>
      </c>
      <c r="T1010" t="s">
        <v>414</v>
      </c>
      <c r="U1010" t="s">
        <v>414</v>
      </c>
      <c r="V1010" t="s">
        <v>414</v>
      </c>
      <c r="W1010" t="s">
        <v>414</v>
      </c>
      <c r="X1010" t="s">
        <v>414</v>
      </c>
      <c r="Y1010" t="s">
        <v>414</v>
      </c>
      <c r="Z1010" t="s">
        <v>414</v>
      </c>
      <c r="AA1010" t="s">
        <v>414</v>
      </c>
      <c r="AB1010" t="s">
        <v>414</v>
      </c>
      <c r="AC1010" t="s">
        <v>445</v>
      </c>
      <c r="AD1010" t="s">
        <v>444</v>
      </c>
      <c r="AE1010">
        <v>50</v>
      </c>
      <c r="AF1010">
        <v>9</v>
      </c>
      <c r="AH1010" t="s">
        <v>386</v>
      </c>
      <c r="AJ1010" t="s">
        <v>273</v>
      </c>
      <c r="AK1010" t="s">
        <v>224</v>
      </c>
      <c r="AM1010">
        <v>1215</v>
      </c>
      <c r="AN1010">
        <v>1672</v>
      </c>
    </row>
    <row r="1011" spans="1:40" x14ac:dyDescent="0.25">
      <c r="A1011" t="s">
        <v>414</v>
      </c>
      <c r="B1011" t="s">
        <v>414</v>
      </c>
      <c r="C1011" t="s">
        <v>414</v>
      </c>
      <c r="D1011" t="s">
        <v>414</v>
      </c>
      <c r="E1011" t="s">
        <v>414</v>
      </c>
      <c r="F1011" t="s">
        <v>414</v>
      </c>
      <c r="G1011" t="s">
        <v>414</v>
      </c>
      <c r="H1011" t="s">
        <v>414</v>
      </c>
      <c r="I1011" t="s">
        <v>414</v>
      </c>
      <c r="J1011" t="s">
        <v>414</v>
      </c>
      <c r="K1011" t="s">
        <v>414</v>
      </c>
      <c r="L1011" t="s">
        <v>414</v>
      </c>
      <c r="M1011" t="s">
        <v>414</v>
      </c>
      <c r="N1011" t="s">
        <v>414</v>
      </c>
      <c r="O1011" t="s">
        <v>414</v>
      </c>
      <c r="P1011" t="s">
        <v>414</v>
      </c>
      <c r="Q1011" t="s">
        <v>414</v>
      </c>
      <c r="R1011" t="s">
        <v>414</v>
      </c>
      <c r="S1011" t="s">
        <v>414</v>
      </c>
      <c r="T1011" t="s">
        <v>414</v>
      </c>
      <c r="U1011" t="s">
        <v>414</v>
      </c>
      <c r="V1011" t="s">
        <v>414</v>
      </c>
      <c r="W1011" t="s">
        <v>414</v>
      </c>
      <c r="X1011" t="s">
        <v>414</v>
      </c>
      <c r="Y1011" t="s">
        <v>414</v>
      </c>
      <c r="Z1011" t="s">
        <v>414</v>
      </c>
      <c r="AA1011" t="s">
        <v>414</v>
      </c>
      <c r="AB1011" t="s">
        <v>414</v>
      </c>
      <c r="AC1011" t="s">
        <v>445</v>
      </c>
      <c r="AD1011" t="s">
        <v>444</v>
      </c>
      <c r="AE1011">
        <v>50</v>
      </c>
      <c r="AF1011">
        <v>10</v>
      </c>
      <c r="AH1011" t="s">
        <v>370</v>
      </c>
      <c r="AJ1011" t="s">
        <v>246</v>
      </c>
      <c r="AK1011" t="s">
        <v>220</v>
      </c>
      <c r="AM1011">
        <v>1252</v>
      </c>
      <c r="AN1011">
        <v>1992</v>
      </c>
    </row>
    <row r="1012" spans="1:40" x14ac:dyDescent="0.25">
      <c r="A1012" t="s">
        <v>414</v>
      </c>
      <c r="B1012" t="s">
        <v>414</v>
      </c>
      <c r="C1012" t="s">
        <v>414</v>
      </c>
      <c r="D1012" t="s">
        <v>414</v>
      </c>
      <c r="E1012" t="s">
        <v>414</v>
      </c>
      <c r="F1012" t="s">
        <v>414</v>
      </c>
      <c r="G1012" t="s">
        <v>414</v>
      </c>
      <c r="H1012" t="s">
        <v>414</v>
      </c>
      <c r="I1012" t="s">
        <v>414</v>
      </c>
      <c r="J1012" t="s">
        <v>414</v>
      </c>
      <c r="K1012" t="s">
        <v>414</v>
      </c>
      <c r="L1012" t="s">
        <v>414</v>
      </c>
      <c r="M1012" t="s">
        <v>414</v>
      </c>
      <c r="N1012" t="s">
        <v>414</v>
      </c>
      <c r="O1012" t="s">
        <v>414</v>
      </c>
      <c r="P1012" t="s">
        <v>414</v>
      </c>
      <c r="Q1012" t="s">
        <v>414</v>
      </c>
      <c r="R1012" t="s">
        <v>414</v>
      </c>
      <c r="S1012" t="s">
        <v>414</v>
      </c>
      <c r="T1012" t="s">
        <v>414</v>
      </c>
      <c r="U1012" t="s">
        <v>414</v>
      </c>
      <c r="V1012" t="s">
        <v>414</v>
      </c>
      <c r="W1012" t="s">
        <v>414</v>
      </c>
      <c r="X1012" t="s">
        <v>414</v>
      </c>
      <c r="Y1012" t="s">
        <v>414</v>
      </c>
      <c r="Z1012" t="s">
        <v>414</v>
      </c>
      <c r="AA1012" t="s">
        <v>414</v>
      </c>
      <c r="AB1012" t="s">
        <v>414</v>
      </c>
      <c r="AC1012" t="s">
        <v>445</v>
      </c>
      <c r="AD1012" t="s">
        <v>444</v>
      </c>
      <c r="AE1012">
        <v>50</v>
      </c>
      <c r="AF1012">
        <v>11</v>
      </c>
      <c r="AH1012" t="s">
        <v>370</v>
      </c>
      <c r="AJ1012" t="s">
        <v>246</v>
      </c>
      <c r="AK1012" t="s">
        <v>220</v>
      </c>
      <c r="AM1012">
        <v>1438</v>
      </c>
      <c r="AN1012">
        <v>358</v>
      </c>
    </row>
    <row r="1013" spans="1:40" x14ac:dyDescent="0.25">
      <c r="A1013" t="s">
        <v>414</v>
      </c>
      <c r="B1013" t="s">
        <v>414</v>
      </c>
      <c r="C1013" t="s">
        <v>414</v>
      </c>
      <c r="D1013" t="s">
        <v>414</v>
      </c>
      <c r="E1013" t="s">
        <v>414</v>
      </c>
      <c r="F1013" t="s">
        <v>414</v>
      </c>
      <c r="G1013" t="s">
        <v>414</v>
      </c>
      <c r="H1013" t="s">
        <v>414</v>
      </c>
      <c r="I1013" t="s">
        <v>414</v>
      </c>
      <c r="J1013" t="s">
        <v>414</v>
      </c>
      <c r="K1013" t="s">
        <v>414</v>
      </c>
      <c r="L1013" t="s">
        <v>414</v>
      </c>
      <c r="M1013" t="s">
        <v>414</v>
      </c>
      <c r="N1013" t="s">
        <v>414</v>
      </c>
      <c r="O1013" t="s">
        <v>414</v>
      </c>
      <c r="P1013" t="s">
        <v>414</v>
      </c>
      <c r="Q1013" t="s">
        <v>414</v>
      </c>
      <c r="R1013" t="s">
        <v>414</v>
      </c>
      <c r="S1013" t="s">
        <v>414</v>
      </c>
      <c r="T1013" t="s">
        <v>414</v>
      </c>
      <c r="U1013" t="s">
        <v>414</v>
      </c>
      <c r="V1013" t="s">
        <v>414</v>
      </c>
      <c r="W1013" t="s">
        <v>414</v>
      </c>
      <c r="X1013" t="s">
        <v>414</v>
      </c>
      <c r="Y1013" t="s">
        <v>414</v>
      </c>
      <c r="Z1013" t="s">
        <v>414</v>
      </c>
      <c r="AA1013" t="s">
        <v>414</v>
      </c>
      <c r="AB1013" t="s">
        <v>414</v>
      </c>
      <c r="AC1013" t="s">
        <v>445</v>
      </c>
      <c r="AD1013" t="s">
        <v>444</v>
      </c>
      <c r="AE1013">
        <v>50</v>
      </c>
      <c r="AF1013">
        <v>12</v>
      </c>
      <c r="AH1013" t="s">
        <v>386</v>
      </c>
      <c r="AJ1013" t="s">
        <v>273</v>
      </c>
      <c r="AK1013" t="s">
        <v>224</v>
      </c>
      <c r="AM1013">
        <v>1417</v>
      </c>
      <c r="AN1013">
        <v>898</v>
      </c>
    </row>
    <row r="1014" spans="1:40" x14ac:dyDescent="0.25">
      <c r="A1014" t="s">
        <v>414</v>
      </c>
      <c r="B1014" t="s">
        <v>414</v>
      </c>
      <c r="C1014" t="s">
        <v>414</v>
      </c>
      <c r="D1014" t="s">
        <v>414</v>
      </c>
      <c r="E1014" t="s">
        <v>414</v>
      </c>
      <c r="F1014" t="s">
        <v>414</v>
      </c>
      <c r="G1014" t="s">
        <v>414</v>
      </c>
      <c r="H1014" t="s">
        <v>414</v>
      </c>
      <c r="I1014" t="s">
        <v>414</v>
      </c>
      <c r="J1014" t="s">
        <v>414</v>
      </c>
      <c r="K1014" t="s">
        <v>414</v>
      </c>
      <c r="L1014" t="s">
        <v>414</v>
      </c>
      <c r="M1014" t="s">
        <v>414</v>
      </c>
      <c r="N1014" t="s">
        <v>414</v>
      </c>
      <c r="O1014" t="s">
        <v>414</v>
      </c>
      <c r="P1014" t="s">
        <v>414</v>
      </c>
      <c r="Q1014" t="s">
        <v>414</v>
      </c>
      <c r="R1014" t="s">
        <v>414</v>
      </c>
      <c r="S1014" t="s">
        <v>414</v>
      </c>
      <c r="T1014" t="s">
        <v>414</v>
      </c>
      <c r="U1014" t="s">
        <v>414</v>
      </c>
      <c r="V1014" t="s">
        <v>414</v>
      </c>
      <c r="W1014" t="s">
        <v>414</v>
      </c>
      <c r="X1014" t="s">
        <v>414</v>
      </c>
      <c r="Y1014" t="s">
        <v>414</v>
      </c>
      <c r="Z1014" t="s">
        <v>414</v>
      </c>
      <c r="AA1014" t="s">
        <v>414</v>
      </c>
      <c r="AB1014" t="s">
        <v>414</v>
      </c>
      <c r="AC1014" t="s">
        <v>445</v>
      </c>
      <c r="AD1014" t="s">
        <v>444</v>
      </c>
      <c r="AE1014">
        <v>50</v>
      </c>
      <c r="AF1014">
        <v>13</v>
      </c>
      <c r="AH1014" t="s">
        <v>386</v>
      </c>
      <c r="AJ1014" t="s">
        <v>273</v>
      </c>
      <c r="AK1014" t="s">
        <v>224</v>
      </c>
      <c r="AM1014">
        <v>1545</v>
      </c>
      <c r="AN1014">
        <v>1485</v>
      </c>
    </row>
    <row r="1015" spans="1:40" x14ac:dyDescent="0.25">
      <c r="A1015" t="s">
        <v>414</v>
      </c>
      <c r="B1015" t="s">
        <v>414</v>
      </c>
      <c r="C1015" t="s">
        <v>414</v>
      </c>
      <c r="D1015" t="s">
        <v>414</v>
      </c>
      <c r="E1015" t="s">
        <v>414</v>
      </c>
      <c r="F1015" t="s">
        <v>414</v>
      </c>
      <c r="G1015" t="s">
        <v>414</v>
      </c>
      <c r="H1015" t="s">
        <v>414</v>
      </c>
      <c r="I1015" t="s">
        <v>414</v>
      </c>
      <c r="J1015" t="s">
        <v>414</v>
      </c>
      <c r="K1015" t="s">
        <v>414</v>
      </c>
      <c r="L1015" t="s">
        <v>414</v>
      </c>
      <c r="M1015" t="s">
        <v>414</v>
      </c>
      <c r="N1015" t="s">
        <v>414</v>
      </c>
      <c r="O1015" t="s">
        <v>414</v>
      </c>
      <c r="P1015" t="s">
        <v>414</v>
      </c>
      <c r="Q1015" t="s">
        <v>414</v>
      </c>
      <c r="R1015" t="s">
        <v>414</v>
      </c>
      <c r="S1015" t="s">
        <v>414</v>
      </c>
      <c r="T1015" t="s">
        <v>414</v>
      </c>
      <c r="U1015" t="s">
        <v>414</v>
      </c>
      <c r="V1015" t="s">
        <v>414</v>
      </c>
      <c r="W1015" t="s">
        <v>414</v>
      </c>
      <c r="X1015" t="s">
        <v>414</v>
      </c>
      <c r="Y1015" t="s">
        <v>414</v>
      </c>
      <c r="Z1015" t="s">
        <v>414</v>
      </c>
      <c r="AA1015" t="s">
        <v>414</v>
      </c>
      <c r="AB1015" t="s">
        <v>414</v>
      </c>
      <c r="AC1015" t="s">
        <v>445</v>
      </c>
      <c r="AD1015" t="s">
        <v>444</v>
      </c>
      <c r="AE1015">
        <v>50</v>
      </c>
      <c r="AF1015">
        <v>14</v>
      </c>
      <c r="AH1015" t="s">
        <v>386</v>
      </c>
      <c r="AJ1015" t="s">
        <v>273</v>
      </c>
      <c r="AK1015" t="s">
        <v>224</v>
      </c>
      <c r="AM1015">
        <v>1432</v>
      </c>
      <c r="AN1015">
        <v>1668</v>
      </c>
    </row>
    <row r="1016" spans="1:40" x14ac:dyDescent="0.25">
      <c r="A1016" t="s">
        <v>414</v>
      </c>
      <c r="B1016" t="s">
        <v>414</v>
      </c>
      <c r="C1016" t="s">
        <v>414</v>
      </c>
      <c r="D1016" t="s">
        <v>414</v>
      </c>
      <c r="E1016" t="s">
        <v>414</v>
      </c>
      <c r="F1016" t="s">
        <v>414</v>
      </c>
      <c r="G1016" t="s">
        <v>414</v>
      </c>
      <c r="H1016" t="s">
        <v>414</v>
      </c>
      <c r="I1016" t="s">
        <v>414</v>
      </c>
      <c r="J1016" t="s">
        <v>414</v>
      </c>
      <c r="K1016" t="s">
        <v>414</v>
      </c>
      <c r="L1016" t="s">
        <v>414</v>
      </c>
      <c r="M1016" t="s">
        <v>414</v>
      </c>
      <c r="N1016" t="s">
        <v>414</v>
      </c>
      <c r="O1016" t="s">
        <v>414</v>
      </c>
      <c r="P1016" t="s">
        <v>414</v>
      </c>
      <c r="Q1016" t="s">
        <v>414</v>
      </c>
      <c r="R1016" t="s">
        <v>414</v>
      </c>
      <c r="S1016" t="s">
        <v>414</v>
      </c>
      <c r="T1016" t="s">
        <v>414</v>
      </c>
      <c r="U1016" t="s">
        <v>414</v>
      </c>
      <c r="V1016" t="s">
        <v>414</v>
      </c>
      <c r="W1016" t="s">
        <v>414</v>
      </c>
      <c r="X1016" t="s">
        <v>414</v>
      </c>
      <c r="Y1016" t="s">
        <v>414</v>
      </c>
      <c r="Z1016" t="s">
        <v>414</v>
      </c>
      <c r="AA1016" t="s">
        <v>414</v>
      </c>
      <c r="AB1016" t="s">
        <v>414</v>
      </c>
      <c r="AC1016" t="s">
        <v>445</v>
      </c>
      <c r="AD1016" t="s">
        <v>444</v>
      </c>
      <c r="AE1016">
        <v>50</v>
      </c>
      <c r="AF1016">
        <v>15</v>
      </c>
      <c r="AH1016" t="s">
        <v>370</v>
      </c>
      <c r="AJ1016" t="s">
        <v>246</v>
      </c>
      <c r="AK1016" t="s">
        <v>220</v>
      </c>
      <c r="AM1016">
        <v>1450</v>
      </c>
      <c r="AN1016">
        <v>1960</v>
      </c>
    </row>
    <row r="1017" spans="1:40" x14ac:dyDescent="0.25">
      <c r="A1017" t="s">
        <v>414</v>
      </c>
      <c r="B1017" t="s">
        <v>414</v>
      </c>
      <c r="C1017" t="s">
        <v>414</v>
      </c>
      <c r="D1017" t="s">
        <v>414</v>
      </c>
      <c r="E1017" t="s">
        <v>414</v>
      </c>
      <c r="F1017" t="s">
        <v>414</v>
      </c>
      <c r="G1017" t="s">
        <v>414</v>
      </c>
      <c r="H1017" t="s">
        <v>414</v>
      </c>
      <c r="I1017" t="s">
        <v>414</v>
      </c>
      <c r="J1017" t="s">
        <v>414</v>
      </c>
      <c r="K1017" t="s">
        <v>414</v>
      </c>
      <c r="L1017" t="s">
        <v>414</v>
      </c>
      <c r="M1017" t="s">
        <v>414</v>
      </c>
      <c r="N1017" t="s">
        <v>414</v>
      </c>
      <c r="O1017" t="s">
        <v>414</v>
      </c>
      <c r="P1017" t="s">
        <v>414</v>
      </c>
      <c r="Q1017" t="s">
        <v>414</v>
      </c>
      <c r="R1017" t="s">
        <v>414</v>
      </c>
      <c r="S1017" t="s">
        <v>414</v>
      </c>
      <c r="T1017" t="s">
        <v>414</v>
      </c>
      <c r="U1017" t="s">
        <v>414</v>
      </c>
      <c r="V1017" t="s">
        <v>414</v>
      </c>
      <c r="W1017" t="s">
        <v>414</v>
      </c>
      <c r="X1017" t="s">
        <v>414</v>
      </c>
      <c r="Y1017" t="s">
        <v>414</v>
      </c>
      <c r="Z1017" t="s">
        <v>414</v>
      </c>
      <c r="AA1017" t="s">
        <v>414</v>
      </c>
      <c r="AB1017" t="s">
        <v>414</v>
      </c>
      <c r="AC1017" t="s">
        <v>445</v>
      </c>
      <c r="AD1017" t="s">
        <v>444</v>
      </c>
      <c r="AE1017">
        <v>50</v>
      </c>
      <c r="AF1017">
        <v>16</v>
      </c>
      <c r="AH1017" t="s">
        <v>370</v>
      </c>
      <c r="AJ1017" t="s">
        <v>246</v>
      </c>
      <c r="AK1017" t="s">
        <v>220</v>
      </c>
      <c r="AM1017">
        <v>1721</v>
      </c>
      <c r="AN1017">
        <v>505</v>
      </c>
    </row>
    <row r="1018" spans="1:40" x14ac:dyDescent="0.25">
      <c r="A1018" t="s">
        <v>414</v>
      </c>
      <c r="B1018" t="s">
        <v>414</v>
      </c>
      <c r="C1018" t="s">
        <v>414</v>
      </c>
      <c r="D1018" t="s">
        <v>414</v>
      </c>
      <c r="E1018" t="s">
        <v>414</v>
      </c>
      <c r="F1018" t="s">
        <v>414</v>
      </c>
      <c r="G1018" t="s">
        <v>414</v>
      </c>
      <c r="H1018" t="s">
        <v>414</v>
      </c>
      <c r="I1018" t="s">
        <v>414</v>
      </c>
      <c r="J1018" t="s">
        <v>414</v>
      </c>
      <c r="K1018" t="s">
        <v>414</v>
      </c>
      <c r="L1018" t="s">
        <v>414</v>
      </c>
      <c r="M1018" t="s">
        <v>414</v>
      </c>
      <c r="N1018" t="s">
        <v>414</v>
      </c>
      <c r="O1018" t="s">
        <v>414</v>
      </c>
      <c r="P1018" t="s">
        <v>414</v>
      </c>
      <c r="Q1018" t="s">
        <v>414</v>
      </c>
      <c r="R1018" t="s">
        <v>414</v>
      </c>
      <c r="S1018" t="s">
        <v>414</v>
      </c>
      <c r="T1018" t="s">
        <v>414</v>
      </c>
      <c r="U1018" t="s">
        <v>414</v>
      </c>
      <c r="V1018" t="s">
        <v>414</v>
      </c>
      <c r="W1018" t="s">
        <v>414</v>
      </c>
      <c r="X1018" t="s">
        <v>414</v>
      </c>
      <c r="Y1018" t="s">
        <v>414</v>
      </c>
      <c r="Z1018" t="s">
        <v>414</v>
      </c>
      <c r="AA1018" t="s">
        <v>414</v>
      </c>
      <c r="AB1018" t="s">
        <v>414</v>
      </c>
      <c r="AC1018" t="s">
        <v>445</v>
      </c>
      <c r="AD1018" t="s">
        <v>444</v>
      </c>
      <c r="AE1018">
        <v>50</v>
      </c>
      <c r="AF1018">
        <v>17</v>
      </c>
      <c r="AH1018" t="s">
        <v>386</v>
      </c>
      <c r="AJ1018" t="s">
        <v>273</v>
      </c>
      <c r="AK1018" t="s">
        <v>224</v>
      </c>
      <c r="AM1018">
        <v>1791</v>
      </c>
      <c r="AN1018">
        <v>953</v>
      </c>
    </row>
    <row r="1019" spans="1:40" x14ac:dyDescent="0.25">
      <c r="A1019" t="s">
        <v>414</v>
      </c>
      <c r="B1019" t="s">
        <v>414</v>
      </c>
      <c r="C1019" t="s">
        <v>414</v>
      </c>
      <c r="D1019" t="s">
        <v>414</v>
      </c>
      <c r="E1019" t="s">
        <v>414</v>
      </c>
      <c r="F1019" t="s">
        <v>414</v>
      </c>
      <c r="G1019" t="s">
        <v>414</v>
      </c>
      <c r="H1019" t="s">
        <v>414</v>
      </c>
      <c r="I1019" t="s">
        <v>414</v>
      </c>
      <c r="J1019" t="s">
        <v>414</v>
      </c>
      <c r="K1019" t="s">
        <v>414</v>
      </c>
      <c r="L1019" t="s">
        <v>414</v>
      </c>
      <c r="M1019" t="s">
        <v>414</v>
      </c>
      <c r="N1019" t="s">
        <v>414</v>
      </c>
      <c r="O1019" t="s">
        <v>414</v>
      </c>
      <c r="P1019" t="s">
        <v>414</v>
      </c>
      <c r="Q1019" t="s">
        <v>414</v>
      </c>
      <c r="R1019" t="s">
        <v>414</v>
      </c>
      <c r="S1019" t="s">
        <v>414</v>
      </c>
      <c r="T1019" t="s">
        <v>414</v>
      </c>
      <c r="U1019" t="s">
        <v>414</v>
      </c>
      <c r="V1019" t="s">
        <v>414</v>
      </c>
      <c r="W1019" t="s">
        <v>414</v>
      </c>
      <c r="X1019" t="s">
        <v>414</v>
      </c>
      <c r="Y1019" t="s">
        <v>414</v>
      </c>
      <c r="Z1019" t="s">
        <v>414</v>
      </c>
      <c r="AA1019" t="s">
        <v>414</v>
      </c>
      <c r="AB1019" t="s">
        <v>414</v>
      </c>
      <c r="AC1019" t="s">
        <v>445</v>
      </c>
      <c r="AD1019" t="s">
        <v>444</v>
      </c>
      <c r="AE1019">
        <v>50</v>
      </c>
      <c r="AF1019">
        <v>18</v>
      </c>
      <c r="AH1019" t="s">
        <v>386</v>
      </c>
      <c r="AJ1019" t="s">
        <v>273</v>
      </c>
      <c r="AK1019" t="s">
        <v>224</v>
      </c>
      <c r="AM1019">
        <v>1794</v>
      </c>
      <c r="AN1019">
        <v>1103</v>
      </c>
    </row>
    <row r="1020" spans="1:40" x14ac:dyDescent="0.25">
      <c r="A1020" t="s">
        <v>414</v>
      </c>
      <c r="B1020" t="s">
        <v>414</v>
      </c>
      <c r="C1020" t="s">
        <v>414</v>
      </c>
      <c r="D1020" t="s">
        <v>414</v>
      </c>
      <c r="E1020" t="s">
        <v>414</v>
      </c>
      <c r="F1020" t="s">
        <v>414</v>
      </c>
      <c r="G1020" t="s">
        <v>414</v>
      </c>
      <c r="H1020" t="s">
        <v>414</v>
      </c>
      <c r="I1020" t="s">
        <v>414</v>
      </c>
      <c r="J1020" t="s">
        <v>414</v>
      </c>
      <c r="K1020" t="s">
        <v>414</v>
      </c>
      <c r="L1020" t="s">
        <v>414</v>
      </c>
      <c r="M1020" t="s">
        <v>414</v>
      </c>
      <c r="N1020" t="s">
        <v>414</v>
      </c>
      <c r="O1020" t="s">
        <v>414</v>
      </c>
      <c r="P1020" t="s">
        <v>414</v>
      </c>
      <c r="Q1020" t="s">
        <v>414</v>
      </c>
      <c r="R1020" t="s">
        <v>414</v>
      </c>
      <c r="S1020" t="s">
        <v>414</v>
      </c>
      <c r="T1020" t="s">
        <v>414</v>
      </c>
      <c r="U1020" t="s">
        <v>414</v>
      </c>
      <c r="V1020" t="s">
        <v>414</v>
      </c>
      <c r="W1020" t="s">
        <v>414</v>
      </c>
      <c r="X1020" t="s">
        <v>414</v>
      </c>
      <c r="Y1020" t="s">
        <v>414</v>
      </c>
      <c r="Z1020" t="s">
        <v>414</v>
      </c>
      <c r="AA1020" t="s">
        <v>414</v>
      </c>
      <c r="AB1020" t="s">
        <v>414</v>
      </c>
      <c r="AC1020" t="s">
        <v>445</v>
      </c>
      <c r="AD1020" t="s">
        <v>444</v>
      </c>
      <c r="AE1020">
        <v>50</v>
      </c>
      <c r="AF1020">
        <v>19</v>
      </c>
      <c r="AH1020" t="s">
        <v>370</v>
      </c>
      <c r="AJ1020" t="s">
        <v>246</v>
      </c>
      <c r="AK1020" t="s">
        <v>220</v>
      </c>
      <c r="AM1020">
        <v>1729</v>
      </c>
      <c r="AN1020">
        <v>1502</v>
      </c>
    </row>
    <row r="1021" spans="1:40" x14ac:dyDescent="0.25">
      <c r="A1021" t="s">
        <v>414</v>
      </c>
      <c r="B1021" t="s">
        <v>414</v>
      </c>
      <c r="C1021" t="s">
        <v>414</v>
      </c>
      <c r="D1021" t="s">
        <v>414</v>
      </c>
      <c r="E1021" t="s">
        <v>414</v>
      </c>
      <c r="F1021" t="s">
        <v>414</v>
      </c>
      <c r="G1021" t="s">
        <v>414</v>
      </c>
      <c r="H1021" t="s">
        <v>414</v>
      </c>
      <c r="I1021" t="s">
        <v>414</v>
      </c>
      <c r="J1021" t="s">
        <v>414</v>
      </c>
      <c r="K1021" t="s">
        <v>414</v>
      </c>
      <c r="L1021" t="s">
        <v>414</v>
      </c>
      <c r="M1021" t="s">
        <v>414</v>
      </c>
      <c r="N1021" t="s">
        <v>414</v>
      </c>
      <c r="O1021" t="s">
        <v>414</v>
      </c>
      <c r="P1021" t="s">
        <v>414</v>
      </c>
      <c r="Q1021" t="s">
        <v>414</v>
      </c>
      <c r="R1021" t="s">
        <v>414</v>
      </c>
      <c r="S1021" t="s">
        <v>414</v>
      </c>
      <c r="T1021" t="s">
        <v>414</v>
      </c>
      <c r="U1021" t="s">
        <v>414</v>
      </c>
      <c r="V1021" t="s">
        <v>414</v>
      </c>
      <c r="W1021" t="s">
        <v>414</v>
      </c>
      <c r="X1021" t="s">
        <v>414</v>
      </c>
      <c r="Y1021" t="s">
        <v>414</v>
      </c>
      <c r="Z1021" t="s">
        <v>414</v>
      </c>
      <c r="AA1021" t="s">
        <v>414</v>
      </c>
      <c r="AB1021" t="s">
        <v>414</v>
      </c>
      <c r="AC1021" t="s">
        <v>445</v>
      </c>
      <c r="AD1021" t="s">
        <v>444</v>
      </c>
      <c r="AE1021">
        <v>50</v>
      </c>
      <c r="AF1021">
        <v>20</v>
      </c>
      <c r="AH1021" t="s">
        <v>386</v>
      </c>
      <c r="AJ1021" t="s">
        <v>273</v>
      </c>
      <c r="AK1021" t="s">
        <v>224</v>
      </c>
      <c r="AM1021">
        <v>1740</v>
      </c>
      <c r="AN1021">
        <v>1922</v>
      </c>
    </row>
    <row r="1022" spans="1:40" x14ac:dyDescent="0.25">
      <c r="A1022" t="s">
        <v>414</v>
      </c>
      <c r="B1022" t="s">
        <v>414</v>
      </c>
      <c r="C1022" t="s">
        <v>414</v>
      </c>
      <c r="D1022" t="s">
        <v>414</v>
      </c>
      <c r="E1022" t="s">
        <v>414</v>
      </c>
      <c r="F1022" t="s">
        <v>414</v>
      </c>
      <c r="G1022" t="s">
        <v>414</v>
      </c>
      <c r="H1022" t="s">
        <v>414</v>
      </c>
      <c r="I1022" t="s">
        <v>414</v>
      </c>
      <c r="J1022" t="s">
        <v>414</v>
      </c>
      <c r="K1022" t="s">
        <v>414</v>
      </c>
      <c r="L1022" t="s">
        <v>414</v>
      </c>
      <c r="M1022" t="s">
        <v>414</v>
      </c>
      <c r="N1022" t="s">
        <v>414</v>
      </c>
      <c r="O1022" t="s">
        <v>414</v>
      </c>
      <c r="P1022" t="s">
        <v>414</v>
      </c>
      <c r="Q1022" t="s">
        <v>414</v>
      </c>
      <c r="R1022" t="s">
        <v>414</v>
      </c>
      <c r="S1022" t="s">
        <v>414</v>
      </c>
      <c r="T1022" t="s">
        <v>414</v>
      </c>
      <c r="U1022" t="s">
        <v>414</v>
      </c>
      <c r="V1022" t="s">
        <v>414</v>
      </c>
      <c r="W1022" t="s">
        <v>414</v>
      </c>
      <c r="X1022" t="s">
        <v>414</v>
      </c>
      <c r="Y1022" t="s">
        <v>414</v>
      </c>
      <c r="Z1022" t="s">
        <v>414</v>
      </c>
      <c r="AA1022" t="s">
        <v>414</v>
      </c>
      <c r="AB1022" t="s">
        <v>414</v>
      </c>
      <c r="AC1022" t="s">
        <v>445</v>
      </c>
      <c r="AD1022" t="s">
        <v>444</v>
      </c>
      <c r="AE1022">
        <v>50</v>
      </c>
      <c r="AF1022">
        <v>21</v>
      </c>
      <c r="AH1022" t="s">
        <v>386</v>
      </c>
      <c r="AJ1022" t="s">
        <v>273</v>
      </c>
      <c r="AK1022" t="s">
        <v>224</v>
      </c>
      <c r="AM1022">
        <v>1950</v>
      </c>
      <c r="AN1022">
        <v>384</v>
      </c>
    </row>
    <row r="1023" spans="1:40" x14ac:dyDescent="0.25">
      <c r="A1023" t="s">
        <v>414</v>
      </c>
      <c r="B1023" t="s">
        <v>414</v>
      </c>
      <c r="C1023" t="s">
        <v>414</v>
      </c>
      <c r="D1023" t="s">
        <v>414</v>
      </c>
      <c r="E1023" t="s">
        <v>414</v>
      </c>
      <c r="F1023" t="s">
        <v>414</v>
      </c>
      <c r="G1023" t="s">
        <v>414</v>
      </c>
      <c r="H1023" t="s">
        <v>414</v>
      </c>
      <c r="I1023" t="s">
        <v>414</v>
      </c>
      <c r="J1023" t="s">
        <v>414</v>
      </c>
      <c r="K1023" t="s">
        <v>414</v>
      </c>
      <c r="L1023" t="s">
        <v>414</v>
      </c>
      <c r="M1023" t="s">
        <v>414</v>
      </c>
      <c r="N1023" t="s">
        <v>414</v>
      </c>
      <c r="O1023" t="s">
        <v>414</v>
      </c>
      <c r="P1023" t="s">
        <v>414</v>
      </c>
      <c r="Q1023" t="s">
        <v>414</v>
      </c>
      <c r="R1023" t="s">
        <v>414</v>
      </c>
      <c r="S1023" t="s">
        <v>414</v>
      </c>
      <c r="T1023" t="s">
        <v>414</v>
      </c>
      <c r="U1023" t="s">
        <v>414</v>
      </c>
      <c r="V1023" t="s">
        <v>414</v>
      </c>
      <c r="W1023" t="s">
        <v>414</v>
      </c>
      <c r="X1023" t="s">
        <v>414</v>
      </c>
      <c r="Y1023" t="s">
        <v>414</v>
      </c>
      <c r="Z1023" t="s">
        <v>414</v>
      </c>
      <c r="AA1023" t="s">
        <v>414</v>
      </c>
      <c r="AB1023" t="s">
        <v>414</v>
      </c>
      <c r="AC1023" t="s">
        <v>445</v>
      </c>
      <c r="AD1023" t="s">
        <v>444</v>
      </c>
      <c r="AE1023">
        <v>50</v>
      </c>
      <c r="AF1023">
        <v>22</v>
      </c>
      <c r="AH1023" t="s">
        <v>386</v>
      </c>
      <c r="AJ1023" t="s">
        <v>273</v>
      </c>
      <c r="AK1023" t="s">
        <v>224</v>
      </c>
      <c r="AM1023">
        <v>1947</v>
      </c>
      <c r="AN1023">
        <v>796</v>
      </c>
    </row>
    <row r="1024" spans="1:40" x14ac:dyDescent="0.25">
      <c r="A1024" t="s">
        <v>414</v>
      </c>
      <c r="B1024" t="s">
        <v>414</v>
      </c>
      <c r="C1024" t="s">
        <v>414</v>
      </c>
      <c r="D1024" t="s">
        <v>414</v>
      </c>
      <c r="E1024" t="s">
        <v>414</v>
      </c>
      <c r="F1024" t="s">
        <v>414</v>
      </c>
      <c r="G1024" t="s">
        <v>414</v>
      </c>
      <c r="H1024" t="s">
        <v>414</v>
      </c>
      <c r="I1024" t="s">
        <v>414</v>
      </c>
      <c r="J1024" t="s">
        <v>414</v>
      </c>
      <c r="K1024" t="s">
        <v>414</v>
      </c>
      <c r="L1024" t="s">
        <v>414</v>
      </c>
      <c r="M1024" t="s">
        <v>414</v>
      </c>
      <c r="N1024" t="s">
        <v>414</v>
      </c>
      <c r="O1024" t="s">
        <v>414</v>
      </c>
      <c r="P1024" t="s">
        <v>414</v>
      </c>
      <c r="Q1024" t="s">
        <v>414</v>
      </c>
      <c r="R1024" t="s">
        <v>414</v>
      </c>
      <c r="S1024" t="s">
        <v>414</v>
      </c>
      <c r="T1024" t="s">
        <v>414</v>
      </c>
      <c r="U1024" t="s">
        <v>414</v>
      </c>
      <c r="V1024" t="s">
        <v>414</v>
      </c>
      <c r="W1024" t="s">
        <v>414</v>
      </c>
      <c r="X1024" t="s">
        <v>414</v>
      </c>
      <c r="Y1024" t="s">
        <v>414</v>
      </c>
      <c r="Z1024" t="s">
        <v>414</v>
      </c>
      <c r="AA1024" t="s">
        <v>414</v>
      </c>
      <c r="AB1024" t="s">
        <v>414</v>
      </c>
      <c r="AC1024" t="s">
        <v>445</v>
      </c>
      <c r="AD1024" t="s">
        <v>444</v>
      </c>
      <c r="AE1024">
        <v>50</v>
      </c>
      <c r="AF1024">
        <v>23</v>
      </c>
      <c r="AH1024" t="s">
        <v>384</v>
      </c>
      <c r="AJ1024" t="s">
        <v>231</v>
      </c>
      <c r="AK1024" t="s">
        <v>218</v>
      </c>
      <c r="AM1024">
        <v>1912</v>
      </c>
      <c r="AN1024">
        <v>1241</v>
      </c>
    </row>
    <row r="1025" spans="1:40" x14ac:dyDescent="0.25">
      <c r="A1025" t="s">
        <v>414</v>
      </c>
      <c r="B1025" t="s">
        <v>414</v>
      </c>
      <c r="C1025" t="s">
        <v>414</v>
      </c>
      <c r="D1025" t="s">
        <v>414</v>
      </c>
      <c r="E1025" t="s">
        <v>414</v>
      </c>
      <c r="F1025" t="s">
        <v>414</v>
      </c>
      <c r="G1025" t="s">
        <v>414</v>
      </c>
      <c r="H1025" t="s">
        <v>414</v>
      </c>
      <c r="I1025" t="s">
        <v>414</v>
      </c>
      <c r="J1025" t="s">
        <v>414</v>
      </c>
      <c r="K1025" t="s">
        <v>414</v>
      </c>
      <c r="L1025" t="s">
        <v>414</v>
      </c>
      <c r="M1025" t="s">
        <v>414</v>
      </c>
      <c r="N1025" t="s">
        <v>414</v>
      </c>
      <c r="O1025" t="s">
        <v>414</v>
      </c>
      <c r="P1025" t="s">
        <v>414</v>
      </c>
      <c r="Q1025" t="s">
        <v>414</v>
      </c>
      <c r="R1025" t="s">
        <v>414</v>
      </c>
      <c r="S1025" t="s">
        <v>414</v>
      </c>
      <c r="T1025" t="s">
        <v>414</v>
      </c>
      <c r="U1025" t="s">
        <v>414</v>
      </c>
      <c r="V1025" t="s">
        <v>414</v>
      </c>
      <c r="W1025" t="s">
        <v>414</v>
      </c>
      <c r="X1025" t="s">
        <v>414</v>
      </c>
      <c r="Y1025" t="s">
        <v>414</v>
      </c>
      <c r="Z1025" t="s">
        <v>414</v>
      </c>
      <c r="AA1025" t="s">
        <v>414</v>
      </c>
      <c r="AB1025" t="s">
        <v>414</v>
      </c>
      <c r="AC1025" t="s">
        <v>445</v>
      </c>
      <c r="AD1025" t="s">
        <v>444</v>
      </c>
      <c r="AE1025">
        <v>50</v>
      </c>
      <c r="AF1025">
        <v>24</v>
      </c>
      <c r="AH1025" t="s">
        <v>370</v>
      </c>
      <c r="AJ1025" t="s">
        <v>246</v>
      </c>
      <c r="AK1025" t="s">
        <v>220</v>
      </c>
      <c r="AM1025">
        <v>1816</v>
      </c>
      <c r="AN1025">
        <v>1690</v>
      </c>
    </row>
    <row r="1026" spans="1:40" x14ac:dyDescent="0.25">
      <c r="A1026" t="s">
        <v>414</v>
      </c>
      <c r="B1026" t="s">
        <v>414</v>
      </c>
      <c r="C1026" t="s">
        <v>414</v>
      </c>
      <c r="D1026" t="s">
        <v>414</v>
      </c>
      <c r="E1026" t="s">
        <v>414</v>
      </c>
      <c r="F1026" t="s">
        <v>414</v>
      </c>
      <c r="G1026" t="s">
        <v>414</v>
      </c>
      <c r="H1026" t="s">
        <v>414</v>
      </c>
      <c r="I1026" t="s">
        <v>414</v>
      </c>
      <c r="J1026" t="s">
        <v>414</v>
      </c>
      <c r="K1026" t="s">
        <v>414</v>
      </c>
      <c r="L1026" t="s">
        <v>414</v>
      </c>
      <c r="M1026" t="s">
        <v>414</v>
      </c>
      <c r="N1026" t="s">
        <v>414</v>
      </c>
      <c r="O1026" t="s">
        <v>414</v>
      </c>
      <c r="P1026" t="s">
        <v>414</v>
      </c>
      <c r="Q1026" t="s">
        <v>414</v>
      </c>
      <c r="R1026" t="s">
        <v>414</v>
      </c>
      <c r="S1026" t="s">
        <v>414</v>
      </c>
      <c r="T1026" t="s">
        <v>414</v>
      </c>
      <c r="U1026" t="s">
        <v>414</v>
      </c>
      <c r="V1026" t="s">
        <v>414</v>
      </c>
      <c r="W1026" t="s">
        <v>414</v>
      </c>
      <c r="X1026" t="s">
        <v>414</v>
      </c>
      <c r="Y1026" t="s">
        <v>414</v>
      </c>
      <c r="Z1026" t="s">
        <v>414</v>
      </c>
      <c r="AA1026" t="s">
        <v>414</v>
      </c>
      <c r="AB1026" t="s">
        <v>414</v>
      </c>
      <c r="AC1026" t="s">
        <v>445</v>
      </c>
      <c r="AD1026" t="s">
        <v>444</v>
      </c>
      <c r="AE1026">
        <v>50</v>
      </c>
      <c r="AF1026">
        <v>25</v>
      </c>
      <c r="AH1026" t="s">
        <v>386</v>
      </c>
      <c r="AJ1026" t="s">
        <v>273</v>
      </c>
      <c r="AK1026" t="s">
        <v>224</v>
      </c>
      <c r="AM1026">
        <v>1925</v>
      </c>
      <c r="AN1026">
        <v>2024</v>
      </c>
    </row>
    <row r="1027" spans="1:40" x14ac:dyDescent="0.25">
      <c r="A1027" t="s">
        <v>414</v>
      </c>
      <c r="B1027" t="s">
        <v>414</v>
      </c>
      <c r="C1027" t="s">
        <v>414</v>
      </c>
      <c r="D1027" t="s">
        <v>414</v>
      </c>
      <c r="E1027" t="s">
        <v>414</v>
      </c>
      <c r="F1027" t="s">
        <v>414</v>
      </c>
      <c r="G1027" t="s">
        <v>414</v>
      </c>
      <c r="H1027" t="s">
        <v>414</v>
      </c>
      <c r="I1027" t="s">
        <v>414</v>
      </c>
      <c r="J1027" t="s">
        <v>414</v>
      </c>
      <c r="K1027" t="s">
        <v>414</v>
      </c>
      <c r="L1027" t="s">
        <v>414</v>
      </c>
      <c r="M1027" t="s">
        <v>414</v>
      </c>
      <c r="N1027" t="s">
        <v>414</v>
      </c>
      <c r="O1027" t="s">
        <v>414</v>
      </c>
      <c r="P1027" t="s">
        <v>414</v>
      </c>
      <c r="Q1027" t="s">
        <v>414</v>
      </c>
      <c r="R1027" t="s">
        <v>414</v>
      </c>
      <c r="S1027" t="s">
        <v>414</v>
      </c>
      <c r="T1027" t="s">
        <v>414</v>
      </c>
      <c r="U1027" t="s">
        <v>414</v>
      </c>
      <c r="V1027" t="s">
        <v>414</v>
      </c>
      <c r="W1027" t="s">
        <v>414</v>
      </c>
      <c r="X1027" t="s">
        <v>414</v>
      </c>
      <c r="Y1027" t="s">
        <v>414</v>
      </c>
      <c r="Z1027" t="s">
        <v>414</v>
      </c>
      <c r="AA1027" t="s">
        <v>414</v>
      </c>
      <c r="AB1027" t="s">
        <v>414</v>
      </c>
      <c r="AC1027" t="s">
        <v>445</v>
      </c>
      <c r="AD1027" t="s">
        <v>444</v>
      </c>
      <c r="AE1027">
        <v>50</v>
      </c>
      <c r="AF1027">
        <v>26</v>
      </c>
      <c r="AH1027" t="s">
        <v>370</v>
      </c>
      <c r="AJ1027" t="s">
        <v>246</v>
      </c>
      <c r="AK1027" t="s">
        <v>220</v>
      </c>
      <c r="AM1027">
        <v>2100</v>
      </c>
      <c r="AN1027">
        <v>409</v>
      </c>
    </row>
    <row r="1028" spans="1:40" x14ac:dyDescent="0.25">
      <c r="A1028" t="s">
        <v>414</v>
      </c>
      <c r="B1028" t="s">
        <v>414</v>
      </c>
      <c r="C1028" t="s">
        <v>414</v>
      </c>
      <c r="D1028" t="s">
        <v>414</v>
      </c>
      <c r="E1028" t="s">
        <v>414</v>
      </c>
      <c r="F1028" t="s">
        <v>414</v>
      </c>
      <c r="G1028" t="s">
        <v>414</v>
      </c>
      <c r="H1028" t="s">
        <v>414</v>
      </c>
      <c r="I1028" t="s">
        <v>414</v>
      </c>
      <c r="J1028" t="s">
        <v>414</v>
      </c>
      <c r="K1028" t="s">
        <v>414</v>
      </c>
      <c r="L1028" t="s">
        <v>414</v>
      </c>
      <c r="M1028" t="s">
        <v>414</v>
      </c>
      <c r="N1028" t="s">
        <v>414</v>
      </c>
      <c r="O1028" t="s">
        <v>414</v>
      </c>
      <c r="P1028" t="s">
        <v>414</v>
      </c>
      <c r="Q1028" t="s">
        <v>414</v>
      </c>
      <c r="R1028" t="s">
        <v>414</v>
      </c>
      <c r="S1028" t="s">
        <v>414</v>
      </c>
      <c r="T1028" t="s">
        <v>414</v>
      </c>
      <c r="U1028" t="s">
        <v>414</v>
      </c>
      <c r="V1028" t="s">
        <v>414</v>
      </c>
      <c r="W1028" t="s">
        <v>414</v>
      </c>
      <c r="X1028" t="s">
        <v>414</v>
      </c>
      <c r="Y1028" t="s">
        <v>414</v>
      </c>
      <c r="Z1028" t="s">
        <v>414</v>
      </c>
      <c r="AA1028" t="s">
        <v>414</v>
      </c>
      <c r="AB1028" t="s">
        <v>414</v>
      </c>
      <c r="AC1028" t="s">
        <v>445</v>
      </c>
      <c r="AD1028" t="s">
        <v>444</v>
      </c>
      <c r="AE1028">
        <v>50</v>
      </c>
      <c r="AF1028">
        <v>27</v>
      </c>
      <c r="AH1028" t="s">
        <v>370</v>
      </c>
      <c r="AJ1028" t="s">
        <v>246</v>
      </c>
      <c r="AK1028" t="s">
        <v>220</v>
      </c>
      <c r="AM1028">
        <v>2056</v>
      </c>
      <c r="AN1028">
        <v>809</v>
      </c>
    </row>
    <row r="1029" spans="1:40" x14ac:dyDescent="0.25">
      <c r="A1029" t="s">
        <v>414</v>
      </c>
      <c r="B1029" t="s">
        <v>414</v>
      </c>
      <c r="C1029" t="s">
        <v>414</v>
      </c>
      <c r="D1029" t="s">
        <v>414</v>
      </c>
      <c r="E1029" t="s">
        <v>414</v>
      </c>
      <c r="F1029" t="s">
        <v>414</v>
      </c>
      <c r="G1029" t="s">
        <v>414</v>
      </c>
      <c r="H1029" t="s">
        <v>414</v>
      </c>
      <c r="I1029" t="s">
        <v>414</v>
      </c>
      <c r="J1029" t="s">
        <v>414</v>
      </c>
      <c r="K1029" t="s">
        <v>414</v>
      </c>
      <c r="L1029" t="s">
        <v>414</v>
      </c>
      <c r="M1029" t="s">
        <v>414</v>
      </c>
      <c r="N1029" t="s">
        <v>414</v>
      </c>
      <c r="O1029" t="s">
        <v>414</v>
      </c>
      <c r="P1029" t="s">
        <v>414</v>
      </c>
      <c r="Q1029" t="s">
        <v>414</v>
      </c>
      <c r="R1029" t="s">
        <v>414</v>
      </c>
      <c r="S1029" t="s">
        <v>414</v>
      </c>
      <c r="T1029" t="s">
        <v>414</v>
      </c>
      <c r="U1029" t="s">
        <v>414</v>
      </c>
      <c r="V1029" t="s">
        <v>414</v>
      </c>
      <c r="W1029" t="s">
        <v>414</v>
      </c>
      <c r="X1029" t="s">
        <v>414</v>
      </c>
      <c r="Y1029" t="s">
        <v>414</v>
      </c>
      <c r="Z1029" t="s">
        <v>414</v>
      </c>
      <c r="AA1029" t="s">
        <v>414</v>
      </c>
      <c r="AB1029" t="s">
        <v>414</v>
      </c>
      <c r="AC1029" t="s">
        <v>445</v>
      </c>
      <c r="AD1029" t="s">
        <v>444</v>
      </c>
      <c r="AE1029">
        <v>50</v>
      </c>
      <c r="AF1029">
        <v>28</v>
      </c>
      <c r="AH1029" t="s">
        <v>370</v>
      </c>
      <c r="AJ1029" t="s">
        <v>246</v>
      </c>
      <c r="AK1029" t="s">
        <v>220</v>
      </c>
      <c r="AM1029">
        <v>2197</v>
      </c>
      <c r="AN1029">
        <v>1279</v>
      </c>
    </row>
    <row r="1030" spans="1:40" x14ac:dyDescent="0.25">
      <c r="A1030" t="s">
        <v>414</v>
      </c>
      <c r="B1030" t="s">
        <v>414</v>
      </c>
      <c r="C1030" t="s">
        <v>414</v>
      </c>
      <c r="D1030" t="s">
        <v>414</v>
      </c>
      <c r="E1030" t="s">
        <v>414</v>
      </c>
      <c r="F1030" t="s">
        <v>414</v>
      </c>
      <c r="G1030" t="s">
        <v>414</v>
      </c>
      <c r="H1030" t="s">
        <v>414</v>
      </c>
      <c r="I1030" t="s">
        <v>414</v>
      </c>
      <c r="J1030" t="s">
        <v>414</v>
      </c>
      <c r="K1030" t="s">
        <v>414</v>
      </c>
      <c r="L1030" t="s">
        <v>414</v>
      </c>
      <c r="M1030" t="s">
        <v>414</v>
      </c>
      <c r="N1030" t="s">
        <v>414</v>
      </c>
      <c r="O1030" t="s">
        <v>414</v>
      </c>
      <c r="P1030" t="s">
        <v>414</v>
      </c>
      <c r="Q1030" t="s">
        <v>414</v>
      </c>
      <c r="R1030" t="s">
        <v>414</v>
      </c>
      <c r="S1030" t="s">
        <v>414</v>
      </c>
      <c r="T1030" t="s">
        <v>414</v>
      </c>
      <c r="U1030" t="s">
        <v>414</v>
      </c>
      <c r="V1030" t="s">
        <v>414</v>
      </c>
      <c r="W1030" t="s">
        <v>414</v>
      </c>
      <c r="X1030" t="s">
        <v>414</v>
      </c>
      <c r="Y1030" t="s">
        <v>414</v>
      </c>
      <c r="Z1030" t="s">
        <v>414</v>
      </c>
      <c r="AA1030" t="s">
        <v>414</v>
      </c>
      <c r="AB1030" t="s">
        <v>414</v>
      </c>
      <c r="AC1030" t="s">
        <v>445</v>
      </c>
      <c r="AD1030" t="s">
        <v>444</v>
      </c>
      <c r="AE1030">
        <v>50</v>
      </c>
      <c r="AF1030">
        <v>29</v>
      </c>
      <c r="AH1030" t="s">
        <v>386</v>
      </c>
      <c r="AJ1030" t="s">
        <v>273</v>
      </c>
      <c r="AK1030" t="s">
        <v>224</v>
      </c>
      <c r="AM1030">
        <v>2233</v>
      </c>
      <c r="AN1030">
        <v>1771</v>
      </c>
    </row>
    <row r="1031" spans="1:40" x14ac:dyDescent="0.25">
      <c r="A1031" t="s">
        <v>414</v>
      </c>
      <c r="B1031" t="s">
        <v>414</v>
      </c>
      <c r="C1031" t="s">
        <v>414</v>
      </c>
      <c r="D1031" t="s">
        <v>414</v>
      </c>
      <c r="E1031" t="s">
        <v>414</v>
      </c>
      <c r="F1031" t="s">
        <v>414</v>
      </c>
      <c r="G1031" t="s">
        <v>414</v>
      </c>
      <c r="H1031" t="s">
        <v>414</v>
      </c>
      <c r="I1031" t="s">
        <v>414</v>
      </c>
      <c r="J1031" t="s">
        <v>414</v>
      </c>
      <c r="K1031" t="s">
        <v>414</v>
      </c>
      <c r="L1031" t="s">
        <v>414</v>
      </c>
      <c r="M1031" t="s">
        <v>414</v>
      </c>
      <c r="N1031" t="s">
        <v>414</v>
      </c>
      <c r="O1031" t="s">
        <v>414</v>
      </c>
      <c r="P1031" t="s">
        <v>414</v>
      </c>
      <c r="Q1031" t="s">
        <v>414</v>
      </c>
      <c r="R1031" t="s">
        <v>414</v>
      </c>
      <c r="S1031" t="s">
        <v>414</v>
      </c>
      <c r="T1031" t="s">
        <v>414</v>
      </c>
      <c r="U1031" t="s">
        <v>414</v>
      </c>
      <c r="V1031" t="s">
        <v>414</v>
      </c>
      <c r="W1031" t="s">
        <v>414</v>
      </c>
      <c r="X1031" t="s">
        <v>414</v>
      </c>
      <c r="Y1031" t="s">
        <v>414</v>
      </c>
      <c r="Z1031" t="s">
        <v>414</v>
      </c>
      <c r="AA1031" t="s">
        <v>414</v>
      </c>
      <c r="AB1031" t="s">
        <v>414</v>
      </c>
      <c r="AC1031" t="s">
        <v>445</v>
      </c>
      <c r="AD1031" t="s">
        <v>444</v>
      </c>
      <c r="AE1031">
        <v>50</v>
      </c>
      <c r="AF1031">
        <v>30</v>
      </c>
      <c r="AH1031" t="s">
        <v>443</v>
      </c>
      <c r="AJ1031" t="s">
        <v>261</v>
      </c>
      <c r="AK1031" t="s">
        <v>222</v>
      </c>
      <c r="AM1031">
        <v>2070</v>
      </c>
      <c r="AN1031">
        <v>2250</v>
      </c>
    </row>
    <row r="1032" spans="1:40" x14ac:dyDescent="0.25">
      <c r="A1032" t="s">
        <v>414</v>
      </c>
      <c r="B1032" t="s">
        <v>414</v>
      </c>
      <c r="C1032" t="s">
        <v>414</v>
      </c>
      <c r="D1032" t="s">
        <v>414</v>
      </c>
      <c r="E1032" t="s">
        <v>414</v>
      </c>
      <c r="F1032" t="s">
        <v>414</v>
      </c>
      <c r="G1032" t="s">
        <v>414</v>
      </c>
      <c r="H1032" t="s">
        <v>414</v>
      </c>
      <c r="I1032" t="s">
        <v>414</v>
      </c>
      <c r="J1032" t="s">
        <v>414</v>
      </c>
      <c r="K1032" t="s">
        <v>414</v>
      </c>
      <c r="L1032" t="s">
        <v>414</v>
      </c>
      <c r="M1032" t="s">
        <v>414</v>
      </c>
      <c r="N1032" t="s">
        <v>414</v>
      </c>
      <c r="O1032" t="s">
        <v>414</v>
      </c>
      <c r="P1032" t="s">
        <v>414</v>
      </c>
      <c r="Q1032" t="s">
        <v>414</v>
      </c>
      <c r="R1032" t="s">
        <v>414</v>
      </c>
      <c r="S1032" t="s">
        <v>414</v>
      </c>
      <c r="T1032" t="s">
        <v>414</v>
      </c>
      <c r="U1032" t="s">
        <v>414</v>
      </c>
      <c r="V1032" t="s">
        <v>414</v>
      </c>
      <c r="W1032" t="s">
        <v>414</v>
      </c>
      <c r="X1032" t="s">
        <v>414</v>
      </c>
      <c r="Y1032" t="s">
        <v>414</v>
      </c>
      <c r="Z1032" t="s">
        <v>414</v>
      </c>
      <c r="AA1032" t="s">
        <v>414</v>
      </c>
      <c r="AB1032" t="s">
        <v>414</v>
      </c>
      <c r="AC1032" t="s">
        <v>445</v>
      </c>
      <c r="AD1032" t="s">
        <v>444</v>
      </c>
      <c r="AE1032">
        <v>50</v>
      </c>
      <c r="AF1032">
        <v>31</v>
      </c>
      <c r="AH1032" t="s">
        <v>370</v>
      </c>
      <c r="AJ1032" t="s">
        <v>246</v>
      </c>
      <c r="AK1032" t="s">
        <v>220</v>
      </c>
      <c r="AM1032">
        <v>2414</v>
      </c>
      <c r="AN1032">
        <v>326</v>
      </c>
    </row>
    <row r="1033" spans="1:40" x14ac:dyDescent="0.25">
      <c r="A1033" t="s">
        <v>414</v>
      </c>
      <c r="B1033" t="s">
        <v>414</v>
      </c>
      <c r="C1033" t="s">
        <v>414</v>
      </c>
      <c r="D1033" t="s">
        <v>414</v>
      </c>
      <c r="E1033" t="s">
        <v>414</v>
      </c>
      <c r="F1033" t="s">
        <v>414</v>
      </c>
      <c r="G1033" t="s">
        <v>414</v>
      </c>
      <c r="H1033" t="s">
        <v>414</v>
      </c>
      <c r="I1033" t="s">
        <v>414</v>
      </c>
      <c r="J1033" t="s">
        <v>414</v>
      </c>
      <c r="K1033" t="s">
        <v>414</v>
      </c>
      <c r="L1033" t="s">
        <v>414</v>
      </c>
      <c r="M1033" t="s">
        <v>414</v>
      </c>
      <c r="N1033" t="s">
        <v>414</v>
      </c>
      <c r="O1033" t="s">
        <v>414</v>
      </c>
      <c r="P1033" t="s">
        <v>414</v>
      </c>
      <c r="Q1033" t="s">
        <v>414</v>
      </c>
      <c r="R1033" t="s">
        <v>414</v>
      </c>
      <c r="S1033" t="s">
        <v>414</v>
      </c>
      <c r="T1033" t="s">
        <v>414</v>
      </c>
      <c r="U1033" t="s">
        <v>414</v>
      </c>
      <c r="V1033" t="s">
        <v>414</v>
      </c>
      <c r="W1033" t="s">
        <v>414</v>
      </c>
      <c r="X1033" t="s">
        <v>414</v>
      </c>
      <c r="Y1033" t="s">
        <v>414</v>
      </c>
      <c r="Z1033" t="s">
        <v>414</v>
      </c>
      <c r="AA1033" t="s">
        <v>414</v>
      </c>
      <c r="AB1033" t="s">
        <v>414</v>
      </c>
      <c r="AC1033" t="s">
        <v>445</v>
      </c>
      <c r="AD1033" t="s">
        <v>444</v>
      </c>
      <c r="AE1033">
        <v>50</v>
      </c>
      <c r="AF1033">
        <v>32</v>
      </c>
      <c r="AH1033" t="s">
        <v>386</v>
      </c>
      <c r="AJ1033" t="s">
        <v>273</v>
      </c>
      <c r="AK1033" t="s">
        <v>224</v>
      </c>
      <c r="AM1033">
        <v>2303</v>
      </c>
      <c r="AN1033">
        <v>1030</v>
      </c>
    </row>
    <row r="1034" spans="1:40" x14ac:dyDescent="0.25">
      <c r="A1034" t="s">
        <v>414</v>
      </c>
      <c r="B1034" t="s">
        <v>414</v>
      </c>
      <c r="C1034" t="s">
        <v>414</v>
      </c>
      <c r="D1034" t="s">
        <v>414</v>
      </c>
      <c r="E1034" t="s">
        <v>414</v>
      </c>
      <c r="F1034" t="s">
        <v>414</v>
      </c>
      <c r="G1034" t="s">
        <v>414</v>
      </c>
      <c r="H1034" t="s">
        <v>414</v>
      </c>
      <c r="I1034" t="s">
        <v>414</v>
      </c>
      <c r="J1034" t="s">
        <v>414</v>
      </c>
      <c r="K1034" t="s">
        <v>414</v>
      </c>
      <c r="L1034" t="s">
        <v>414</v>
      </c>
      <c r="M1034" t="s">
        <v>414</v>
      </c>
      <c r="N1034" t="s">
        <v>414</v>
      </c>
      <c r="O1034" t="s">
        <v>414</v>
      </c>
      <c r="P1034" t="s">
        <v>414</v>
      </c>
      <c r="Q1034" t="s">
        <v>414</v>
      </c>
      <c r="R1034" t="s">
        <v>414</v>
      </c>
      <c r="S1034" t="s">
        <v>414</v>
      </c>
      <c r="T1034" t="s">
        <v>414</v>
      </c>
      <c r="U1034" t="s">
        <v>414</v>
      </c>
      <c r="V1034" t="s">
        <v>414</v>
      </c>
      <c r="W1034" t="s">
        <v>414</v>
      </c>
      <c r="X1034" t="s">
        <v>414</v>
      </c>
      <c r="Y1034" t="s">
        <v>414</v>
      </c>
      <c r="Z1034" t="s">
        <v>414</v>
      </c>
      <c r="AA1034" t="s">
        <v>414</v>
      </c>
      <c r="AB1034" t="s">
        <v>414</v>
      </c>
      <c r="AC1034" t="s">
        <v>445</v>
      </c>
      <c r="AD1034" t="s">
        <v>444</v>
      </c>
      <c r="AE1034">
        <v>50</v>
      </c>
      <c r="AF1034">
        <v>33</v>
      </c>
      <c r="AH1034" t="s">
        <v>370</v>
      </c>
      <c r="AJ1034" t="s">
        <v>246</v>
      </c>
      <c r="AK1034" t="s">
        <v>220</v>
      </c>
      <c r="AM1034">
        <v>2389</v>
      </c>
      <c r="AN1034">
        <v>1417</v>
      </c>
    </row>
    <row r="1035" spans="1:40" x14ac:dyDescent="0.25">
      <c r="A1035" t="s">
        <v>414</v>
      </c>
      <c r="B1035" t="s">
        <v>414</v>
      </c>
      <c r="C1035" t="s">
        <v>414</v>
      </c>
      <c r="D1035" t="s">
        <v>414</v>
      </c>
      <c r="E1035" t="s">
        <v>414</v>
      </c>
      <c r="F1035" t="s">
        <v>414</v>
      </c>
      <c r="G1035" t="s">
        <v>414</v>
      </c>
      <c r="H1035" t="s">
        <v>414</v>
      </c>
      <c r="I1035" t="s">
        <v>414</v>
      </c>
      <c r="J1035" t="s">
        <v>414</v>
      </c>
      <c r="K1035" t="s">
        <v>414</v>
      </c>
      <c r="L1035" t="s">
        <v>414</v>
      </c>
      <c r="M1035" t="s">
        <v>414</v>
      </c>
      <c r="N1035" t="s">
        <v>414</v>
      </c>
      <c r="O1035" t="s">
        <v>414</v>
      </c>
      <c r="P1035" t="s">
        <v>414</v>
      </c>
      <c r="Q1035" t="s">
        <v>414</v>
      </c>
      <c r="R1035" t="s">
        <v>414</v>
      </c>
      <c r="S1035" t="s">
        <v>414</v>
      </c>
      <c r="T1035" t="s">
        <v>414</v>
      </c>
      <c r="U1035" t="s">
        <v>414</v>
      </c>
      <c r="V1035" t="s">
        <v>414</v>
      </c>
      <c r="W1035" t="s">
        <v>414</v>
      </c>
      <c r="X1035" t="s">
        <v>414</v>
      </c>
      <c r="Y1035" t="s">
        <v>414</v>
      </c>
      <c r="Z1035" t="s">
        <v>414</v>
      </c>
      <c r="AA1035" t="s">
        <v>414</v>
      </c>
      <c r="AB1035" t="s">
        <v>414</v>
      </c>
      <c r="AC1035" t="s">
        <v>445</v>
      </c>
      <c r="AD1035" t="s">
        <v>444</v>
      </c>
      <c r="AE1035">
        <v>50</v>
      </c>
      <c r="AF1035">
        <v>34</v>
      </c>
      <c r="AH1035" t="s">
        <v>386</v>
      </c>
      <c r="AJ1035" t="s">
        <v>273</v>
      </c>
      <c r="AK1035" t="s">
        <v>224</v>
      </c>
      <c r="AM1035">
        <v>2464</v>
      </c>
      <c r="AN1035">
        <v>1675</v>
      </c>
    </row>
    <row r="1036" spans="1:40" x14ac:dyDescent="0.25">
      <c r="A1036" t="s">
        <v>414</v>
      </c>
      <c r="B1036" t="s">
        <v>414</v>
      </c>
      <c r="C1036" t="s">
        <v>414</v>
      </c>
      <c r="D1036" t="s">
        <v>414</v>
      </c>
      <c r="E1036" t="s">
        <v>414</v>
      </c>
      <c r="F1036" t="s">
        <v>414</v>
      </c>
      <c r="G1036" t="s">
        <v>414</v>
      </c>
      <c r="H1036" t="s">
        <v>414</v>
      </c>
      <c r="I1036" t="s">
        <v>414</v>
      </c>
      <c r="J1036" t="s">
        <v>414</v>
      </c>
      <c r="K1036" t="s">
        <v>414</v>
      </c>
      <c r="L1036" t="s">
        <v>414</v>
      </c>
      <c r="M1036" t="s">
        <v>414</v>
      </c>
      <c r="N1036" t="s">
        <v>414</v>
      </c>
      <c r="O1036" t="s">
        <v>414</v>
      </c>
      <c r="P1036" t="s">
        <v>414</v>
      </c>
      <c r="Q1036" t="s">
        <v>414</v>
      </c>
      <c r="R1036" t="s">
        <v>414</v>
      </c>
      <c r="S1036" t="s">
        <v>414</v>
      </c>
      <c r="T1036" t="s">
        <v>414</v>
      </c>
      <c r="U1036" t="s">
        <v>414</v>
      </c>
      <c r="V1036" t="s">
        <v>414</v>
      </c>
      <c r="W1036" t="s">
        <v>414</v>
      </c>
      <c r="X1036" t="s">
        <v>414</v>
      </c>
      <c r="Y1036" t="s">
        <v>414</v>
      </c>
      <c r="Z1036" t="s">
        <v>414</v>
      </c>
      <c r="AA1036" t="s">
        <v>414</v>
      </c>
      <c r="AB1036" t="s">
        <v>414</v>
      </c>
      <c r="AC1036" t="s">
        <v>445</v>
      </c>
      <c r="AD1036" t="s">
        <v>444</v>
      </c>
      <c r="AE1036">
        <v>50</v>
      </c>
      <c r="AF1036">
        <v>35</v>
      </c>
      <c r="AH1036" t="s">
        <v>370</v>
      </c>
      <c r="AJ1036" t="s">
        <v>246</v>
      </c>
      <c r="AK1036" t="s">
        <v>220</v>
      </c>
      <c r="AM1036">
        <v>2438</v>
      </c>
      <c r="AN1036">
        <v>2126</v>
      </c>
    </row>
    <row r="1037" spans="1:40" x14ac:dyDescent="0.25">
      <c r="A1037" t="s">
        <v>414</v>
      </c>
      <c r="B1037" t="s">
        <v>414</v>
      </c>
      <c r="C1037" t="s">
        <v>414</v>
      </c>
      <c r="D1037" t="s">
        <v>414</v>
      </c>
      <c r="E1037" t="s">
        <v>414</v>
      </c>
      <c r="F1037" t="s">
        <v>414</v>
      </c>
      <c r="G1037" t="s">
        <v>414</v>
      </c>
      <c r="H1037" t="s">
        <v>414</v>
      </c>
      <c r="I1037" t="s">
        <v>414</v>
      </c>
      <c r="J1037" t="s">
        <v>414</v>
      </c>
      <c r="K1037" t="s">
        <v>414</v>
      </c>
      <c r="L1037" t="s">
        <v>414</v>
      </c>
      <c r="M1037" t="s">
        <v>414</v>
      </c>
      <c r="N1037" t="s">
        <v>414</v>
      </c>
      <c r="O1037" t="s">
        <v>414</v>
      </c>
      <c r="P1037" t="s">
        <v>414</v>
      </c>
      <c r="Q1037" t="s">
        <v>414</v>
      </c>
      <c r="R1037" t="s">
        <v>414</v>
      </c>
      <c r="S1037" t="s">
        <v>414</v>
      </c>
      <c r="T1037" t="s">
        <v>414</v>
      </c>
      <c r="U1037" t="s">
        <v>414</v>
      </c>
      <c r="V1037" t="s">
        <v>414</v>
      </c>
      <c r="W1037" t="s">
        <v>414</v>
      </c>
      <c r="X1037" t="s">
        <v>414</v>
      </c>
      <c r="Y1037" t="s">
        <v>414</v>
      </c>
      <c r="Z1037" t="s">
        <v>414</v>
      </c>
      <c r="AA1037" t="s">
        <v>414</v>
      </c>
      <c r="AB1037" t="s">
        <v>414</v>
      </c>
      <c r="AC1037" t="s">
        <v>445</v>
      </c>
      <c r="AD1037" t="s">
        <v>444</v>
      </c>
      <c r="AE1037">
        <v>50</v>
      </c>
      <c r="AF1037">
        <v>36</v>
      </c>
      <c r="AH1037" t="s">
        <v>370</v>
      </c>
      <c r="AJ1037" t="s">
        <v>246</v>
      </c>
      <c r="AK1037" t="s">
        <v>220</v>
      </c>
      <c r="AM1037">
        <v>2511</v>
      </c>
      <c r="AN1037">
        <v>415</v>
      </c>
    </row>
    <row r="1038" spans="1:40" x14ac:dyDescent="0.25">
      <c r="A1038" t="s">
        <v>414</v>
      </c>
      <c r="B1038" t="s">
        <v>414</v>
      </c>
      <c r="C1038" t="s">
        <v>414</v>
      </c>
      <c r="D1038" t="s">
        <v>414</v>
      </c>
      <c r="E1038" t="s">
        <v>414</v>
      </c>
      <c r="F1038" t="s">
        <v>414</v>
      </c>
      <c r="G1038" t="s">
        <v>414</v>
      </c>
      <c r="H1038" t="s">
        <v>414</v>
      </c>
      <c r="I1038" t="s">
        <v>414</v>
      </c>
      <c r="J1038" t="s">
        <v>414</v>
      </c>
      <c r="K1038" t="s">
        <v>414</v>
      </c>
      <c r="L1038" t="s">
        <v>414</v>
      </c>
      <c r="M1038" t="s">
        <v>414</v>
      </c>
      <c r="N1038" t="s">
        <v>414</v>
      </c>
      <c r="O1038" t="s">
        <v>414</v>
      </c>
      <c r="P1038" t="s">
        <v>414</v>
      </c>
      <c r="Q1038" t="s">
        <v>414</v>
      </c>
      <c r="R1038" t="s">
        <v>414</v>
      </c>
      <c r="S1038" t="s">
        <v>414</v>
      </c>
      <c r="T1038" t="s">
        <v>414</v>
      </c>
      <c r="U1038" t="s">
        <v>414</v>
      </c>
      <c r="V1038" t="s">
        <v>414</v>
      </c>
      <c r="W1038" t="s">
        <v>414</v>
      </c>
      <c r="X1038" t="s">
        <v>414</v>
      </c>
      <c r="Y1038" t="s">
        <v>414</v>
      </c>
      <c r="Z1038" t="s">
        <v>414</v>
      </c>
      <c r="AA1038" t="s">
        <v>414</v>
      </c>
      <c r="AB1038" t="s">
        <v>414</v>
      </c>
      <c r="AC1038" t="s">
        <v>445</v>
      </c>
      <c r="AD1038" t="s">
        <v>444</v>
      </c>
      <c r="AE1038">
        <v>50</v>
      </c>
      <c r="AF1038">
        <v>37</v>
      </c>
      <c r="AH1038" t="s">
        <v>386</v>
      </c>
      <c r="AJ1038" t="s">
        <v>273</v>
      </c>
      <c r="AK1038" t="s">
        <v>224</v>
      </c>
      <c r="AM1038">
        <v>2557</v>
      </c>
      <c r="AN1038">
        <v>882</v>
      </c>
    </row>
    <row r="1039" spans="1:40" x14ac:dyDescent="0.25">
      <c r="A1039" t="s">
        <v>414</v>
      </c>
      <c r="B1039" t="s">
        <v>414</v>
      </c>
      <c r="C1039" t="s">
        <v>414</v>
      </c>
      <c r="D1039" t="s">
        <v>414</v>
      </c>
      <c r="E1039" t="s">
        <v>414</v>
      </c>
      <c r="F1039" t="s">
        <v>414</v>
      </c>
      <c r="G1039" t="s">
        <v>414</v>
      </c>
      <c r="H1039" t="s">
        <v>414</v>
      </c>
      <c r="I1039" t="s">
        <v>414</v>
      </c>
      <c r="J1039" t="s">
        <v>414</v>
      </c>
      <c r="K1039" t="s">
        <v>414</v>
      </c>
      <c r="L1039" t="s">
        <v>414</v>
      </c>
      <c r="M1039" t="s">
        <v>414</v>
      </c>
      <c r="N1039" t="s">
        <v>414</v>
      </c>
      <c r="O1039" t="s">
        <v>414</v>
      </c>
      <c r="P1039" t="s">
        <v>414</v>
      </c>
      <c r="Q1039" t="s">
        <v>414</v>
      </c>
      <c r="R1039" t="s">
        <v>414</v>
      </c>
      <c r="S1039" t="s">
        <v>414</v>
      </c>
      <c r="T1039" t="s">
        <v>414</v>
      </c>
      <c r="U1039" t="s">
        <v>414</v>
      </c>
      <c r="V1039" t="s">
        <v>414</v>
      </c>
      <c r="W1039" t="s">
        <v>414</v>
      </c>
      <c r="X1039" t="s">
        <v>414</v>
      </c>
      <c r="Y1039" t="s">
        <v>414</v>
      </c>
      <c r="Z1039" t="s">
        <v>414</v>
      </c>
      <c r="AA1039" t="s">
        <v>414</v>
      </c>
      <c r="AB1039" t="s">
        <v>414</v>
      </c>
      <c r="AC1039" t="s">
        <v>445</v>
      </c>
      <c r="AD1039" t="s">
        <v>444</v>
      </c>
      <c r="AE1039">
        <v>50</v>
      </c>
      <c r="AF1039">
        <v>38</v>
      </c>
      <c r="AH1039" t="s">
        <v>386</v>
      </c>
      <c r="AJ1039" t="s">
        <v>273</v>
      </c>
      <c r="AK1039" t="s">
        <v>224</v>
      </c>
      <c r="AM1039">
        <v>2589</v>
      </c>
      <c r="AN1039">
        <v>1463</v>
      </c>
    </row>
    <row r="1040" spans="1:40" x14ac:dyDescent="0.25">
      <c r="A1040" t="s">
        <v>414</v>
      </c>
      <c r="B1040" t="s">
        <v>414</v>
      </c>
      <c r="C1040" t="s">
        <v>414</v>
      </c>
      <c r="D1040" t="s">
        <v>414</v>
      </c>
      <c r="E1040" t="s">
        <v>414</v>
      </c>
      <c r="F1040" t="s">
        <v>414</v>
      </c>
      <c r="G1040" t="s">
        <v>414</v>
      </c>
      <c r="H1040" t="s">
        <v>414</v>
      </c>
      <c r="I1040" t="s">
        <v>414</v>
      </c>
      <c r="J1040" t="s">
        <v>414</v>
      </c>
      <c r="K1040" t="s">
        <v>414</v>
      </c>
      <c r="L1040" t="s">
        <v>414</v>
      </c>
      <c r="M1040" t="s">
        <v>414</v>
      </c>
      <c r="N1040" t="s">
        <v>414</v>
      </c>
      <c r="O1040" t="s">
        <v>414</v>
      </c>
      <c r="P1040" t="s">
        <v>414</v>
      </c>
      <c r="Q1040" t="s">
        <v>414</v>
      </c>
      <c r="R1040" t="s">
        <v>414</v>
      </c>
      <c r="S1040" t="s">
        <v>414</v>
      </c>
      <c r="T1040" t="s">
        <v>414</v>
      </c>
      <c r="U1040" t="s">
        <v>414</v>
      </c>
      <c r="V1040" t="s">
        <v>414</v>
      </c>
      <c r="W1040" t="s">
        <v>414</v>
      </c>
      <c r="X1040" t="s">
        <v>414</v>
      </c>
      <c r="Y1040" t="s">
        <v>414</v>
      </c>
      <c r="Z1040" t="s">
        <v>414</v>
      </c>
      <c r="AA1040" t="s">
        <v>414</v>
      </c>
      <c r="AB1040" t="s">
        <v>414</v>
      </c>
      <c r="AC1040" t="s">
        <v>445</v>
      </c>
      <c r="AD1040" t="s">
        <v>444</v>
      </c>
      <c r="AE1040">
        <v>50</v>
      </c>
      <c r="AF1040">
        <v>39</v>
      </c>
      <c r="AH1040" t="s">
        <v>386</v>
      </c>
      <c r="AJ1040" t="s">
        <v>273</v>
      </c>
      <c r="AK1040" t="s">
        <v>224</v>
      </c>
      <c r="AM1040">
        <v>2500</v>
      </c>
      <c r="AN1040">
        <v>1622</v>
      </c>
    </row>
    <row r="1041" spans="1:40" x14ac:dyDescent="0.25">
      <c r="A1041" t="s">
        <v>414</v>
      </c>
      <c r="B1041" t="s">
        <v>414</v>
      </c>
      <c r="C1041" t="s">
        <v>414</v>
      </c>
      <c r="D1041" t="s">
        <v>414</v>
      </c>
      <c r="E1041" t="s">
        <v>414</v>
      </c>
      <c r="F1041" t="s">
        <v>414</v>
      </c>
      <c r="G1041" t="s">
        <v>414</v>
      </c>
      <c r="H1041" t="s">
        <v>414</v>
      </c>
      <c r="I1041" t="s">
        <v>414</v>
      </c>
      <c r="J1041" t="s">
        <v>414</v>
      </c>
      <c r="K1041" t="s">
        <v>414</v>
      </c>
      <c r="L1041" t="s">
        <v>414</v>
      </c>
      <c r="M1041" t="s">
        <v>414</v>
      </c>
      <c r="N1041" t="s">
        <v>414</v>
      </c>
      <c r="O1041" t="s">
        <v>414</v>
      </c>
      <c r="P1041" t="s">
        <v>414</v>
      </c>
      <c r="Q1041" t="s">
        <v>414</v>
      </c>
      <c r="R1041" t="s">
        <v>414</v>
      </c>
      <c r="S1041" t="s">
        <v>414</v>
      </c>
      <c r="T1041" t="s">
        <v>414</v>
      </c>
      <c r="U1041" t="s">
        <v>414</v>
      </c>
      <c r="V1041" t="s">
        <v>414</v>
      </c>
      <c r="W1041" t="s">
        <v>414</v>
      </c>
      <c r="X1041" t="s">
        <v>414</v>
      </c>
      <c r="Y1041" t="s">
        <v>414</v>
      </c>
      <c r="Z1041" t="s">
        <v>414</v>
      </c>
      <c r="AA1041" t="s">
        <v>414</v>
      </c>
      <c r="AB1041" t="s">
        <v>414</v>
      </c>
      <c r="AC1041" t="s">
        <v>445</v>
      </c>
      <c r="AD1041" t="s">
        <v>444</v>
      </c>
      <c r="AE1041">
        <v>50</v>
      </c>
      <c r="AF1041">
        <v>40</v>
      </c>
      <c r="AH1041" t="s">
        <v>386</v>
      </c>
      <c r="AJ1041" t="s">
        <v>273</v>
      </c>
      <c r="AK1041" t="s">
        <v>224</v>
      </c>
      <c r="AM1041">
        <v>2680</v>
      </c>
      <c r="AN1041">
        <v>2069</v>
      </c>
    </row>
    <row r="1042" spans="1:40" x14ac:dyDescent="0.25">
      <c r="A1042" t="s">
        <v>414</v>
      </c>
      <c r="B1042" t="s">
        <v>414</v>
      </c>
      <c r="C1042" t="s">
        <v>414</v>
      </c>
      <c r="D1042" t="s">
        <v>414</v>
      </c>
      <c r="E1042" t="s">
        <v>414</v>
      </c>
      <c r="F1042" t="s">
        <v>414</v>
      </c>
      <c r="G1042" t="s">
        <v>414</v>
      </c>
      <c r="H1042" t="s">
        <v>414</v>
      </c>
      <c r="I1042" t="s">
        <v>414</v>
      </c>
      <c r="J1042" t="s">
        <v>414</v>
      </c>
      <c r="K1042" t="s">
        <v>414</v>
      </c>
      <c r="L1042" t="s">
        <v>414</v>
      </c>
      <c r="M1042" t="s">
        <v>414</v>
      </c>
      <c r="N1042" t="s">
        <v>414</v>
      </c>
      <c r="O1042" t="s">
        <v>414</v>
      </c>
      <c r="P1042" t="s">
        <v>414</v>
      </c>
      <c r="Q1042" t="s">
        <v>414</v>
      </c>
      <c r="R1042" t="s">
        <v>414</v>
      </c>
      <c r="S1042" t="s">
        <v>414</v>
      </c>
      <c r="T1042" t="s">
        <v>414</v>
      </c>
      <c r="U1042" t="s">
        <v>414</v>
      </c>
      <c r="V1042" t="s">
        <v>414</v>
      </c>
      <c r="W1042" t="s">
        <v>414</v>
      </c>
      <c r="X1042" t="s">
        <v>414</v>
      </c>
      <c r="Y1042" t="s">
        <v>414</v>
      </c>
      <c r="Z1042" t="s">
        <v>414</v>
      </c>
      <c r="AA1042" t="s">
        <v>414</v>
      </c>
      <c r="AB1042" t="s">
        <v>414</v>
      </c>
      <c r="AC1042" t="s">
        <v>445</v>
      </c>
      <c r="AD1042" t="s">
        <v>444</v>
      </c>
      <c r="AE1042">
        <v>50</v>
      </c>
      <c r="AF1042">
        <v>41</v>
      </c>
      <c r="AH1042" t="s">
        <v>443</v>
      </c>
      <c r="AJ1042" t="s">
        <v>261</v>
      </c>
      <c r="AK1042" t="s">
        <v>222</v>
      </c>
      <c r="AM1042">
        <v>2728</v>
      </c>
      <c r="AN1042">
        <v>326</v>
      </c>
    </row>
    <row r="1043" spans="1:40" x14ac:dyDescent="0.25">
      <c r="A1043" t="s">
        <v>414</v>
      </c>
      <c r="B1043" t="s">
        <v>414</v>
      </c>
      <c r="C1043" t="s">
        <v>414</v>
      </c>
      <c r="D1043" t="s">
        <v>414</v>
      </c>
      <c r="E1043" t="s">
        <v>414</v>
      </c>
      <c r="F1043" t="s">
        <v>414</v>
      </c>
      <c r="G1043" t="s">
        <v>414</v>
      </c>
      <c r="H1043" t="s">
        <v>414</v>
      </c>
      <c r="I1043" t="s">
        <v>414</v>
      </c>
      <c r="J1043" t="s">
        <v>414</v>
      </c>
      <c r="K1043" t="s">
        <v>414</v>
      </c>
      <c r="L1043" t="s">
        <v>414</v>
      </c>
      <c r="M1043" t="s">
        <v>414</v>
      </c>
      <c r="N1043" t="s">
        <v>414</v>
      </c>
      <c r="O1043" t="s">
        <v>414</v>
      </c>
      <c r="P1043" t="s">
        <v>414</v>
      </c>
      <c r="Q1043" t="s">
        <v>414</v>
      </c>
      <c r="R1043" t="s">
        <v>414</v>
      </c>
      <c r="S1043" t="s">
        <v>414</v>
      </c>
      <c r="T1043" t="s">
        <v>414</v>
      </c>
      <c r="U1043" t="s">
        <v>414</v>
      </c>
      <c r="V1043" t="s">
        <v>414</v>
      </c>
      <c r="W1043" t="s">
        <v>414</v>
      </c>
      <c r="X1043" t="s">
        <v>414</v>
      </c>
      <c r="Y1043" t="s">
        <v>414</v>
      </c>
      <c r="Z1043" t="s">
        <v>414</v>
      </c>
      <c r="AA1043" t="s">
        <v>414</v>
      </c>
      <c r="AB1043" t="s">
        <v>414</v>
      </c>
      <c r="AC1043" t="s">
        <v>445</v>
      </c>
      <c r="AD1043" t="s">
        <v>444</v>
      </c>
      <c r="AE1043">
        <v>50</v>
      </c>
      <c r="AF1043">
        <v>42</v>
      </c>
      <c r="AH1043" t="s">
        <v>380</v>
      </c>
      <c r="AJ1043" t="s">
        <v>252</v>
      </c>
      <c r="AK1043" t="s">
        <v>221</v>
      </c>
      <c r="AM1043">
        <v>2885</v>
      </c>
      <c r="AN1043">
        <v>821</v>
      </c>
    </row>
    <row r="1044" spans="1:40" x14ac:dyDescent="0.25">
      <c r="A1044" t="s">
        <v>414</v>
      </c>
      <c r="B1044" t="s">
        <v>414</v>
      </c>
      <c r="C1044" t="s">
        <v>414</v>
      </c>
      <c r="D1044" t="s">
        <v>414</v>
      </c>
      <c r="E1044" t="s">
        <v>414</v>
      </c>
      <c r="F1044" t="s">
        <v>414</v>
      </c>
      <c r="G1044" t="s">
        <v>414</v>
      </c>
      <c r="H1044" t="s">
        <v>414</v>
      </c>
      <c r="I1044" t="s">
        <v>414</v>
      </c>
      <c r="J1044" t="s">
        <v>414</v>
      </c>
      <c r="K1044" t="s">
        <v>414</v>
      </c>
      <c r="L1044" t="s">
        <v>414</v>
      </c>
      <c r="M1044" t="s">
        <v>414</v>
      </c>
      <c r="N1044" t="s">
        <v>414</v>
      </c>
      <c r="O1044" t="s">
        <v>414</v>
      </c>
      <c r="P1044" t="s">
        <v>414</v>
      </c>
      <c r="Q1044" t="s">
        <v>414</v>
      </c>
      <c r="R1044" t="s">
        <v>414</v>
      </c>
      <c r="S1044" t="s">
        <v>414</v>
      </c>
      <c r="T1044" t="s">
        <v>414</v>
      </c>
      <c r="U1044" t="s">
        <v>414</v>
      </c>
      <c r="V1044" t="s">
        <v>414</v>
      </c>
      <c r="W1044" t="s">
        <v>414</v>
      </c>
      <c r="X1044" t="s">
        <v>414</v>
      </c>
      <c r="Y1044" t="s">
        <v>414</v>
      </c>
      <c r="Z1044" t="s">
        <v>414</v>
      </c>
      <c r="AA1044" t="s">
        <v>414</v>
      </c>
      <c r="AB1044" t="s">
        <v>414</v>
      </c>
      <c r="AC1044" t="s">
        <v>445</v>
      </c>
      <c r="AD1044" t="s">
        <v>444</v>
      </c>
      <c r="AE1044">
        <v>50</v>
      </c>
      <c r="AF1044">
        <v>43</v>
      </c>
      <c r="AH1044" t="s">
        <v>370</v>
      </c>
      <c r="AJ1044" t="s">
        <v>246</v>
      </c>
      <c r="AK1044" t="s">
        <v>220</v>
      </c>
      <c r="AM1044">
        <v>2789</v>
      </c>
      <c r="AN1044">
        <v>1292</v>
      </c>
    </row>
    <row r="1045" spans="1:40" x14ac:dyDescent="0.25">
      <c r="A1045" t="s">
        <v>414</v>
      </c>
      <c r="B1045" t="s">
        <v>414</v>
      </c>
      <c r="C1045" t="s">
        <v>414</v>
      </c>
      <c r="D1045" t="s">
        <v>414</v>
      </c>
      <c r="E1045" t="s">
        <v>414</v>
      </c>
      <c r="F1045" t="s">
        <v>414</v>
      </c>
      <c r="G1045" t="s">
        <v>414</v>
      </c>
      <c r="H1045" t="s">
        <v>414</v>
      </c>
      <c r="I1045" t="s">
        <v>414</v>
      </c>
      <c r="J1045" t="s">
        <v>414</v>
      </c>
      <c r="K1045" t="s">
        <v>414</v>
      </c>
      <c r="L1045" t="s">
        <v>414</v>
      </c>
      <c r="M1045" t="s">
        <v>414</v>
      </c>
      <c r="N1045" t="s">
        <v>414</v>
      </c>
      <c r="O1045" t="s">
        <v>414</v>
      </c>
      <c r="P1045" t="s">
        <v>414</v>
      </c>
      <c r="Q1045" t="s">
        <v>414</v>
      </c>
      <c r="R1045" t="s">
        <v>414</v>
      </c>
      <c r="S1045" t="s">
        <v>414</v>
      </c>
      <c r="T1045" t="s">
        <v>414</v>
      </c>
      <c r="U1045" t="s">
        <v>414</v>
      </c>
      <c r="V1045" t="s">
        <v>414</v>
      </c>
      <c r="W1045" t="s">
        <v>414</v>
      </c>
      <c r="X1045" t="s">
        <v>414</v>
      </c>
      <c r="Y1045" t="s">
        <v>414</v>
      </c>
      <c r="Z1045" t="s">
        <v>414</v>
      </c>
      <c r="AA1045" t="s">
        <v>414</v>
      </c>
      <c r="AB1045" t="s">
        <v>414</v>
      </c>
      <c r="AC1045" t="s">
        <v>445</v>
      </c>
      <c r="AD1045" t="s">
        <v>444</v>
      </c>
      <c r="AE1045">
        <v>50</v>
      </c>
      <c r="AF1045">
        <v>44</v>
      </c>
      <c r="AH1045" t="s">
        <v>370</v>
      </c>
      <c r="AJ1045" t="s">
        <v>246</v>
      </c>
      <c r="AK1045" t="s">
        <v>220</v>
      </c>
      <c r="AM1045">
        <v>2738</v>
      </c>
      <c r="AN1045">
        <v>1832</v>
      </c>
    </row>
    <row r="1046" spans="1:40" x14ac:dyDescent="0.25">
      <c r="A1046" t="s">
        <v>414</v>
      </c>
      <c r="B1046" t="s">
        <v>414</v>
      </c>
      <c r="C1046" t="s">
        <v>414</v>
      </c>
      <c r="D1046" t="s">
        <v>414</v>
      </c>
      <c r="E1046" t="s">
        <v>414</v>
      </c>
      <c r="F1046" t="s">
        <v>414</v>
      </c>
      <c r="G1046" t="s">
        <v>414</v>
      </c>
      <c r="H1046" t="s">
        <v>414</v>
      </c>
      <c r="I1046" t="s">
        <v>414</v>
      </c>
      <c r="J1046" t="s">
        <v>414</v>
      </c>
      <c r="K1046" t="s">
        <v>414</v>
      </c>
      <c r="L1046" t="s">
        <v>414</v>
      </c>
      <c r="M1046" t="s">
        <v>414</v>
      </c>
      <c r="N1046" t="s">
        <v>414</v>
      </c>
      <c r="O1046" t="s">
        <v>414</v>
      </c>
      <c r="P1046" t="s">
        <v>414</v>
      </c>
      <c r="Q1046" t="s">
        <v>414</v>
      </c>
      <c r="R1046" t="s">
        <v>414</v>
      </c>
      <c r="S1046" t="s">
        <v>414</v>
      </c>
      <c r="T1046" t="s">
        <v>414</v>
      </c>
      <c r="U1046" t="s">
        <v>414</v>
      </c>
      <c r="V1046" t="s">
        <v>414</v>
      </c>
      <c r="W1046" t="s">
        <v>414</v>
      </c>
      <c r="X1046" t="s">
        <v>414</v>
      </c>
      <c r="Y1046" t="s">
        <v>414</v>
      </c>
      <c r="Z1046" t="s">
        <v>414</v>
      </c>
      <c r="AA1046" t="s">
        <v>414</v>
      </c>
      <c r="AB1046" t="s">
        <v>414</v>
      </c>
      <c r="AC1046" t="s">
        <v>445</v>
      </c>
      <c r="AD1046" t="s">
        <v>444</v>
      </c>
      <c r="AE1046">
        <v>50</v>
      </c>
      <c r="AF1046">
        <v>45</v>
      </c>
      <c r="AH1046" t="s">
        <v>386</v>
      </c>
      <c r="AJ1046" t="s">
        <v>273</v>
      </c>
      <c r="AK1046" t="s">
        <v>224</v>
      </c>
      <c r="AM1046">
        <v>2794</v>
      </c>
      <c r="AN1046">
        <v>2175</v>
      </c>
    </row>
    <row r="1047" spans="1:40" x14ac:dyDescent="0.25">
      <c r="A1047" t="s">
        <v>414</v>
      </c>
      <c r="B1047" t="s">
        <v>414</v>
      </c>
      <c r="C1047" t="s">
        <v>414</v>
      </c>
      <c r="D1047" t="s">
        <v>414</v>
      </c>
      <c r="E1047" t="s">
        <v>414</v>
      </c>
      <c r="F1047" t="s">
        <v>414</v>
      </c>
      <c r="G1047" t="s">
        <v>414</v>
      </c>
      <c r="H1047" t="s">
        <v>414</v>
      </c>
      <c r="I1047" t="s">
        <v>414</v>
      </c>
      <c r="J1047" t="s">
        <v>414</v>
      </c>
      <c r="K1047" t="s">
        <v>414</v>
      </c>
      <c r="L1047" t="s">
        <v>414</v>
      </c>
      <c r="M1047" t="s">
        <v>414</v>
      </c>
      <c r="N1047" t="s">
        <v>414</v>
      </c>
      <c r="O1047" t="s">
        <v>414</v>
      </c>
      <c r="P1047" t="s">
        <v>414</v>
      </c>
      <c r="Q1047" t="s">
        <v>414</v>
      </c>
      <c r="R1047" t="s">
        <v>414</v>
      </c>
      <c r="S1047" t="s">
        <v>414</v>
      </c>
      <c r="T1047" t="s">
        <v>414</v>
      </c>
      <c r="U1047" t="s">
        <v>414</v>
      </c>
      <c r="V1047" t="s">
        <v>414</v>
      </c>
      <c r="W1047" t="s">
        <v>414</v>
      </c>
      <c r="X1047" t="s">
        <v>414</v>
      </c>
      <c r="Y1047" t="s">
        <v>414</v>
      </c>
      <c r="Z1047" t="s">
        <v>414</v>
      </c>
      <c r="AA1047" t="s">
        <v>414</v>
      </c>
      <c r="AB1047" t="s">
        <v>414</v>
      </c>
      <c r="AC1047" t="s">
        <v>445</v>
      </c>
      <c r="AD1047" t="s">
        <v>444</v>
      </c>
      <c r="AE1047">
        <v>50</v>
      </c>
      <c r="AF1047">
        <v>46</v>
      </c>
      <c r="AH1047" t="s">
        <v>380</v>
      </c>
      <c r="AJ1047" t="s">
        <v>252</v>
      </c>
      <c r="AK1047" t="s">
        <v>221</v>
      </c>
      <c r="AM1047">
        <v>3156</v>
      </c>
      <c r="AN1047">
        <v>656</v>
      </c>
    </row>
    <row r="1048" spans="1:40" x14ac:dyDescent="0.25">
      <c r="A1048" t="s">
        <v>414</v>
      </c>
      <c r="B1048" t="s">
        <v>414</v>
      </c>
      <c r="C1048" t="s">
        <v>414</v>
      </c>
      <c r="D1048" t="s">
        <v>414</v>
      </c>
      <c r="E1048" t="s">
        <v>414</v>
      </c>
      <c r="F1048" t="s">
        <v>414</v>
      </c>
      <c r="G1048" t="s">
        <v>414</v>
      </c>
      <c r="H1048" t="s">
        <v>414</v>
      </c>
      <c r="I1048" t="s">
        <v>414</v>
      </c>
      <c r="J1048" t="s">
        <v>414</v>
      </c>
      <c r="K1048" t="s">
        <v>414</v>
      </c>
      <c r="L1048" t="s">
        <v>414</v>
      </c>
      <c r="M1048" t="s">
        <v>414</v>
      </c>
      <c r="N1048" t="s">
        <v>414</v>
      </c>
      <c r="O1048" t="s">
        <v>414</v>
      </c>
      <c r="P1048" t="s">
        <v>414</v>
      </c>
      <c r="Q1048" t="s">
        <v>414</v>
      </c>
      <c r="R1048" t="s">
        <v>414</v>
      </c>
      <c r="S1048" t="s">
        <v>414</v>
      </c>
      <c r="T1048" t="s">
        <v>414</v>
      </c>
      <c r="U1048" t="s">
        <v>414</v>
      </c>
      <c r="V1048" t="s">
        <v>414</v>
      </c>
      <c r="W1048" t="s">
        <v>414</v>
      </c>
      <c r="X1048" t="s">
        <v>414</v>
      </c>
      <c r="Y1048" t="s">
        <v>414</v>
      </c>
      <c r="Z1048" t="s">
        <v>414</v>
      </c>
      <c r="AA1048" t="s">
        <v>414</v>
      </c>
      <c r="AB1048" t="s">
        <v>414</v>
      </c>
      <c r="AC1048" t="s">
        <v>445</v>
      </c>
      <c r="AD1048" t="s">
        <v>444</v>
      </c>
      <c r="AE1048">
        <v>50</v>
      </c>
      <c r="AF1048">
        <v>47</v>
      </c>
      <c r="AH1048" t="s">
        <v>380</v>
      </c>
      <c r="AJ1048" t="s">
        <v>252</v>
      </c>
      <c r="AK1048" t="s">
        <v>221</v>
      </c>
      <c r="AM1048">
        <v>3019</v>
      </c>
      <c r="AN1048">
        <v>996</v>
      </c>
    </row>
    <row r="1049" spans="1:40" x14ac:dyDescent="0.25">
      <c r="A1049" t="s">
        <v>414</v>
      </c>
      <c r="B1049" t="s">
        <v>414</v>
      </c>
      <c r="C1049" t="s">
        <v>414</v>
      </c>
      <c r="D1049" t="s">
        <v>414</v>
      </c>
      <c r="E1049" t="s">
        <v>414</v>
      </c>
      <c r="F1049" t="s">
        <v>414</v>
      </c>
      <c r="G1049" t="s">
        <v>414</v>
      </c>
      <c r="H1049" t="s">
        <v>414</v>
      </c>
      <c r="I1049" t="s">
        <v>414</v>
      </c>
      <c r="J1049" t="s">
        <v>414</v>
      </c>
      <c r="K1049" t="s">
        <v>414</v>
      </c>
      <c r="L1049" t="s">
        <v>414</v>
      </c>
      <c r="M1049" t="s">
        <v>414</v>
      </c>
      <c r="N1049" t="s">
        <v>414</v>
      </c>
      <c r="O1049" t="s">
        <v>414</v>
      </c>
      <c r="P1049" t="s">
        <v>414</v>
      </c>
      <c r="Q1049" t="s">
        <v>414</v>
      </c>
      <c r="R1049" t="s">
        <v>414</v>
      </c>
      <c r="S1049" t="s">
        <v>414</v>
      </c>
      <c r="T1049" t="s">
        <v>414</v>
      </c>
      <c r="U1049" t="s">
        <v>414</v>
      </c>
      <c r="V1049" t="s">
        <v>414</v>
      </c>
      <c r="W1049" t="s">
        <v>414</v>
      </c>
      <c r="X1049" t="s">
        <v>414</v>
      </c>
      <c r="Y1049" t="s">
        <v>414</v>
      </c>
      <c r="Z1049" t="s">
        <v>414</v>
      </c>
      <c r="AA1049" t="s">
        <v>414</v>
      </c>
      <c r="AB1049" t="s">
        <v>414</v>
      </c>
      <c r="AC1049" t="s">
        <v>445</v>
      </c>
      <c r="AD1049" t="s">
        <v>444</v>
      </c>
      <c r="AE1049">
        <v>50</v>
      </c>
      <c r="AF1049">
        <v>48</v>
      </c>
      <c r="AH1049" t="s">
        <v>370</v>
      </c>
      <c r="AJ1049" t="s">
        <v>246</v>
      </c>
      <c r="AK1049" t="s">
        <v>220</v>
      </c>
      <c r="AM1049">
        <v>2984</v>
      </c>
      <c r="AN1049">
        <v>1280</v>
      </c>
    </row>
    <row r="1050" spans="1:40" x14ac:dyDescent="0.25">
      <c r="A1050" t="s">
        <v>414</v>
      </c>
      <c r="B1050" t="s">
        <v>414</v>
      </c>
      <c r="C1050" t="s">
        <v>414</v>
      </c>
      <c r="D1050" t="s">
        <v>414</v>
      </c>
      <c r="E1050" t="s">
        <v>414</v>
      </c>
      <c r="F1050" t="s">
        <v>414</v>
      </c>
      <c r="G1050" t="s">
        <v>414</v>
      </c>
      <c r="H1050" t="s">
        <v>414</v>
      </c>
      <c r="I1050" t="s">
        <v>414</v>
      </c>
      <c r="J1050" t="s">
        <v>414</v>
      </c>
      <c r="K1050" t="s">
        <v>414</v>
      </c>
      <c r="L1050" t="s">
        <v>414</v>
      </c>
      <c r="M1050" t="s">
        <v>414</v>
      </c>
      <c r="N1050" t="s">
        <v>414</v>
      </c>
      <c r="O1050" t="s">
        <v>414</v>
      </c>
      <c r="P1050" t="s">
        <v>414</v>
      </c>
      <c r="Q1050" t="s">
        <v>414</v>
      </c>
      <c r="R1050" t="s">
        <v>414</v>
      </c>
      <c r="S1050" t="s">
        <v>414</v>
      </c>
      <c r="T1050" t="s">
        <v>414</v>
      </c>
      <c r="U1050" t="s">
        <v>414</v>
      </c>
      <c r="V1050" t="s">
        <v>414</v>
      </c>
      <c r="W1050" t="s">
        <v>414</v>
      </c>
      <c r="X1050" t="s">
        <v>414</v>
      </c>
      <c r="Y1050" t="s">
        <v>414</v>
      </c>
      <c r="Z1050" t="s">
        <v>414</v>
      </c>
      <c r="AA1050" t="s">
        <v>414</v>
      </c>
      <c r="AB1050" t="s">
        <v>414</v>
      </c>
      <c r="AC1050" t="s">
        <v>445</v>
      </c>
      <c r="AD1050" t="s">
        <v>444</v>
      </c>
      <c r="AE1050">
        <v>50</v>
      </c>
      <c r="AF1050">
        <v>49</v>
      </c>
      <c r="AH1050" t="s">
        <v>370</v>
      </c>
      <c r="AJ1050" t="s">
        <v>246</v>
      </c>
      <c r="AK1050" t="s">
        <v>220</v>
      </c>
      <c r="AM1050">
        <v>3070</v>
      </c>
      <c r="AN1050">
        <v>1670</v>
      </c>
    </row>
    <row r="1051" spans="1:40" x14ac:dyDescent="0.25">
      <c r="A1051" t="s">
        <v>414</v>
      </c>
      <c r="B1051" t="s">
        <v>414</v>
      </c>
      <c r="C1051" t="s">
        <v>414</v>
      </c>
      <c r="D1051" t="s">
        <v>414</v>
      </c>
      <c r="E1051" t="s">
        <v>414</v>
      </c>
      <c r="F1051" t="s">
        <v>414</v>
      </c>
      <c r="G1051" t="s">
        <v>414</v>
      </c>
      <c r="H1051" t="s">
        <v>414</v>
      </c>
      <c r="I1051" t="s">
        <v>414</v>
      </c>
      <c r="J1051" t="s">
        <v>414</v>
      </c>
      <c r="K1051" t="s">
        <v>414</v>
      </c>
      <c r="L1051" t="s">
        <v>414</v>
      </c>
      <c r="M1051" t="s">
        <v>414</v>
      </c>
      <c r="N1051" t="s">
        <v>414</v>
      </c>
      <c r="O1051" t="s">
        <v>414</v>
      </c>
      <c r="P1051" t="s">
        <v>414</v>
      </c>
      <c r="Q1051" t="s">
        <v>414</v>
      </c>
      <c r="R1051" t="s">
        <v>414</v>
      </c>
      <c r="S1051" t="s">
        <v>414</v>
      </c>
      <c r="T1051" t="s">
        <v>414</v>
      </c>
      <c r="U1051" t="s">
        <v>414</v>
      </c>
      <c r="V1051" t="s">
        <v>414</v>
      </c>
      <c r="W1051" t="s">
        <v>414</v>
      </c>
      <c r="X1051" t="s">
        <v>414</v>
      </c>
      <c r="Y1051" t="s">
        <v>414</v>
      </c>
      <c r="Z1051" t="s">
        <v>414</v>
      </c>
      <c r="AA1051" t="s">
        <v>414</v>
      </c>
      <c r="AB1051" t="s">
        <v>414</v>
      </c>
      <c r="AC1051" t="s">
        <v>445</v>
      </c>
      <c r="AD1051" t="s">
        <v>444</v>
      </c>
      <c r="AE1051">
        <v>50</v>
      </c>
      <c r="AF1051">
        <v>50</v>
      </c>
      <c r="AH1051" t="s">
        <v>443</v>
      </c>
      <c r="AJ1051" t="s">
        <v>261</v>
      </c>
      <c r="AK1051" t="s">
        <v>222</v>
      </c>
      <c r="AM1051">
        <v>3047</v>
      </c>
      <c r="AN1051">
        <v>2111</v>
      </c>
    </row>
    <row r="1052" spans="1:40" x14ac:dyDescent="0.25">
      <c r="A1052" t="s">
        <v>414</v>
      </c>
      <c r="B1052" t="s">
        <v>414</v>
      </c>
      <c r="C1052" t="s">
        <v>414</v>
      </c>
      <c r="D1052" t="s">
        <v>414</v>
      </c>
      <c r="E1052" t="s">
        <v>414</v>
      </c>
      <c r="F1052" t="s">
        <v>414</v>
      </c>
      <c r="G1052" t="s">
        <v>414</v>
      </c>
      <c r="H1052" t="s">
        <v>414</v>
      </c>
      <c r="I1052" t="s">
        <v>414</v>
      </c>
      <c r="J1052" t="s">
        <v>414</v>
      </c>
      <c r="K1052" t="s">
        <v>414</v>
      </c>
      <c r="L1052" t="s">
        <v>414</v>
      </c>
      <c r="M1052" t="s">
        <v>414</v>
      </c>
      <c r="N1052" t="s">
        <v>414</v>
      </c>
      <c r="O1052" t="s">
        <v>414</v>
      </c>
      <c r="P1052" t="s">
        <v>414</v>
      </c>
      <c r="Q1052" t="s">
        <v>414</v>
      </c>
      <c r="R1052" t="s">
        <v>414</v>
      </c>
      <c r="S1052" t="s">
        <v>414</v>
      </c>
      <c r="T1052" t="s">
        <v>414</v>
      </c>
      <c r="U1052" t="s">
        <v>414</v>
      </c>
      <c r="V1052" t="s">
        <v>414</v>
      </c>
      <c r="W1052" t="s">
        <v>414</v>
      </c>
      <c r="X1052" t="s">
        <v>414</v>
      </c>
      <c r="Y1052" t="s">
        <v>414</v>
      </c>
      <c r="Z1052" t="s">
        <v>414</v>
      </c>
      <c r="AA1052" t="s">
        <v>414</v>
      </c>
      <c r="AB1052" t="s">
        <v>414</v>
      </c>
      <c r="AC1052" t="s">
        <v>447</v>
      </c>
      <c r="AD1052" t="s">
        <v>446</v>
      </c>
      <c r="AE1052">
        <v>50</v>
      </c>
      <c r="AF1052">
        <v>1</v>
      </c>
      <c r="AH1052" t="s">
        <v>370</v>
      </c>
      <c r="AJ1052" t="s">
        <v>246</v>
      </c>
      <c r="AK1052" t="s">
        <v>220</v>
      </c>
      <c r="AM1052">
        <v>460</v>
      </c>
      <c r="AN1052">
        <v>767</v>
      </c>
    </row>
    <row r="1053" spans="1:40" x14ac:dyDescent="0.25">
      <c r="A1053" t="s">
        <v>414</v>
      </c>
      <c r="B1053" t="s">
        <v>414</v>
      </c>
      <c r="C1053" t="s">
        <v>414</v>
      </c>
      <c r="D1053" t="s">
        <v>414</v>
      </c>
      <c r="E1053" t="s">
        <v>414</v>
      </c>
      <c r="F1053" t="s">
        <v>414</v>
      </c>
      <c r="G1053" t="s">
        <v>414</v>
      </c>
      <c r="H1053" t="s">
        <v>414</v>
      </c>
      <c r="I1053" t="s">
        <v>414</v>
      </c>
      <c r="J1053" t="s">
        <v>414</v>
      </c>
      <c r="K1053" t="s">
        <v>414</v>
      </c>
      <c r="L1053" t="s">
        <v>414</v>
      </c>
      <c r="M1053" t="s">
        <v>414</v>
      </c>
      <c r="N1053" t="s">
        <v>414</v>
      </c>
      <c r="O1053" t="s">
        <v>414</v>
      </c>
      <c r="P1053" t="s">
        <v>414</v>
      </c>
      <c r="Q1053" t="s">
        <v>414</v>
      </c>
      <c r="R1053" t="s">
        <v>414</v>
      </c>
      <c r="S1053" t="s">
        <v>414</v>
      </c>
      <c r="T1053" t="s">
        <v>414</v>
      </c>
      <c r="U1053" t="s">
        <v>414</v>
      </c>
      <c r="V1053" t="s">
        <v>414</v>
      </c>
      <c r="W1053" t="s">
        <v>414</v>
      </c>
      <c r="X1053" t="s">
        <v>414</v>
      </c>
      <c r="Y1053" t="s">
        <v>414</v>
      </c>
      <c r="Z1053" t="s">
        <v>414</v>
      </c>
      <c r="AA1053" t="s">
        <v>414</v>
      </c>
      <c r="AB1053" t="s">
        <v>414</v>
      </c>
      <c r="AC1053" t="s">
        <v>447</v>
      </c>
      <c r="AD1053" t="s">
        <v>446</v>
      </c>
      <c r="AE1053">
        <v>50</v>
      </c>
      <c r="AF1053">
        <v>2</v>
      </c>
      <c r="AH1053" t="s">
        <v>380</v>
      </c>
      <c r="AJ1053" t="s">
        <v>252</v>
      </c>
      <c r="AK1053" t="s">
        <v>221</v>
      </c>
      <c r="AM1053">
        <v>599</v>
      </c>
      <c r="AN1053">
        <v>1137</v>
      </c>
    </row>
    <row r="1054" spans="1:40" x14ac:dyDescent="0.25">
      <c r="A1054" t="s">
        <v>414</v>
      </c>
      <c r="B1054" t="s">
        <v>414</v>
      </c>
      <c r="C1054" t="s">
        <v>414</v>
      </c>
      <c r="D1054" t="s">
        <v>414</v>
      </c>
      <c r="E1054" t="s">
        <v>414</v>
      </c>
      <c r="F1054" t="s">
        <v>414</v>
      </c>
      <c r="G1054" t="s">
        <v>414</v>
      </c>
      <c r="H1054" t="s">
        <v>414</v>
      </c>
      <c r="I1054" t="s">
        <v>414</v>
      </c>
      <c r="J1054" t="s">
        <v>414</v>
      </c>
      <c r="K1054" t="s">
        <v>414</v>
      </c>
      <c r="L1054" t="s">
        <v>414</v>
      </c>
      <c r="M1054" t="s">
        <v>414</v>
      </c>
      <c r="N1054" t="s">
        <v>414</v>
      </c>
      <c r="O1054" t="s">
        <v>414</v>
      </c>
      <c r="P1054" t="s">
        <v>414</v>
      </c>
      <c r="Q1054" t="s">
        <v>414</v>
      </c>
      <c r="R1054" t="s">
        <v>414</v>
      </c>
      <c r="S1054" t="s">
        <v>414</v>
      </c>
      <c r="T1054" t="s">
        <v>414</v>
      </c>
      <c r="U1054" t="s">
        <v>414</v>
      </c>
      <c r="V1054" t="s">
        <v>414</v>
      </c>
      <c r="W1054" t="s">
        <v>414</v>
      </c>
      <c r="X1054" t="s">
        <v>414</v>
      </c>
      <c r="Y1054" t="s">
        <v>414</v>
      </c>
      <c r="Z1054" t="s">
        <v>414</v>
      </c>
      <c r="AA1054" t="s">
        <v>414</v>
      </c>
      <c r="AB1054" t="s">
        <v>414</v>
      </c>
      <c r="AC1054" t="s">
        <v>447</v>
      </c>
      <c r="AD1054" t="s">
        <v>446</v>
      </c>
      <c r="AE1054">
        <v>50</v>
      </c>
      <c r="AF1054">
        <v>3</v>
      </c>
      <c r="AH1054" t="s">
        <v>427</v>
      </c>
      <c r="AJ1054" t="s">
        <v>263</v>
      </c>
      <c r="AK1054" t="s">
        <v>222</v>
      </c>
      <c r="AM1054">
        <v>734</v>
      </c>
      <c r="AN1054">
        <v>1386</v>
      </c>
    </row>
    <row r="1055" spans="1:40" x14ac:dyDescent="0.25">
      <c r="A1055" t="s">
        <v>414</v>
      </c>
      <c r="B1055" t="s">
        <v>414</v>
      </c>
      <c r="C1055" t="s">
        <v>414</v>
      </c>
      <c r="D1055" t="s">
        <v>414</v>
      </c>
      <c r="E1055" t="s">
        <v>414</v>
      </c>
      <c r="F1055" t="s">
        <v>414</v>
      </c>
      <c r="G1055" t="s">
        <v>414</v>
      </c>
      <c r="H1055" t="s">
        <v>414</v>
      </c>
      <c r="I1055" t="s">
        <v>414</v>
      </c>
      <c r="J1055" t="s">
        <v>414</v>
      </c>
      <c r="K1055" t="s">
        <v>414</v>
      </c>
      <c r="L1055" t="s">
        <v>414</v>
      </c>
      <c r="M1055" t="s">
        <v>414</v>
      </c>
      <c r="N1055" t="s">
        <v>414</v>
      </c>
      <c r="O1055" t="s">
        <v>414</v>
      </c>
      <c r="P1055" t="s">
        <v>414</v>
      </c>
      <c r="Q1055" t="s">
        <v>414</v>
      </c>
      <c r="R1055" t="s">
        <v>414</v>
      </c>
      <c r="S1055" t="s">
        <v>414</v>
      </c>
      <c r="T1055" t="s">
        <v>414</v>
      </c>
      <c r="U1055" t="s">
        <v>414</v>
      </c>
      <c r="V1055" t="s">
        <v>414</v>
      </c>
      <c r="W1055" t="s">
        <v>414</v>
      </c>
      <c r="X1055" t="s">
        <v>414</v>
      </c>
      <c r="Y1055" t="s">
        <v>414</v>
      </c>
      <c r="Z1055" t="s">
        <v>414</v>
      </c>
      <c r="AA1055" t="s">
        <v>414</v>
      </c>
      <c r="AB1055" t="s">
        <v>414</v>
      </c>
      <c r="AC1055" t="s">
        <v>447</v>
      </c>
      <c r="AD1055" t="s">
        <v>446</v>
      </c>
      <c r="AE1055">
        <v>50</v>
      </c>
      <c r="AF1055">
        <v>4</v>
      </c>
      <c r="AH1055" t="s">
        <v>370</v>
      </c>
      <c r="AJ1055" t="s">
        <v>246</v>
      </c>
      <c r="AK1055" t="s">
        <v>220</v>
      </c>
      <c r="AM1055">
        <v>457</v>
      </c>
      <c r="AN1055">
        <v>1798</v>
      </c>
    </row>
    <row r="1056" spans="1:40" x14ac:dyDescent="0.25">
      <c r="A1056" t="s">
        <v>414</v>
      </c>
      <c r="B1056" t="s">
        <v>414</v>
      </c>
      <c r="C1056" t="s">
        <v>414</v>
      </c>
      <c r="D1056" t="s">
        <v>414</v>
      </c>
      <c r="E1056" t="s">
        <v>414</v>
      </c>
      <c r="F1056" t="s">
        <v>414</v>
      </c>
      <c r="G1056" t="s">
        <v>414</v>
      </c>
      <c r="H1056" t="s">
        <v>414</v>
      </c>
      <c r="I1056" t="s">
        <v>414</v>
      </c>
      <c r="J1056" t="s">
        <v>414</v>
      </c>
      <c r="K1056" t="s">
        <v>414</v>
      </c>
      <c r="L1056" t="s">
        <v>414</v>
      </c>
      <c r="M1056" t="s">
        <v>414</v>
      </c>
      <c r="N1056" t="s">
        <v>414</v>
      </c>
      <c r="O1056" t="s">
        <v>414</v>
      </c>
      <c r="P1056" t="s">
        <v>414</v>
      </c>
      <c r="Q1056" t="s">
        <v>414</v>
      </c>
      <c r="R1056" t="s">
        <v>414</v>
      </c>
      <c r="S1056" t="s">
        <v>414</v>
      </c>
      <c r="T1056" t="s">
        <v>414</v>
      </c>
      <c r="U1056" t="s">
        <v>414</v>
      </c>
      <c r="V1056" t="s">
        <v>414</v>
      </c>
      <c r="W1056" t="s">
        <v>414</v>
      </c>
      <c r="X1056" t="s">
        <v>414</v>
      </c>
      <c r="Y1056" t="s">
        <v>414</v>
      </c>
      <c r="Z1056" t="s">
        <v>414</v>
      </c>
      <c r="AA1056" t="s">
        <v>414</v>
      </c>
      <c r="AB1056" t="s">
        <v>414</v>
      </c>
      <c r="AC1056" t="s">
        <v>447</v>
      </c>
      <c r="AD1056" t="s">
        <v>446</v>
      </c>
      <c r="AE1056">
        <v>50</v>
      </c>
      <c r="AF1056">
        <v>5</v>
      </c>
      <c r="AH1056" t="s">
        <v>430</v>
      </c>
      <c r="AJ1056" t="s">
        <v>196</v>
      </c>
      <c r="AK1056" t="s">
        <v>221</v>
      </c>
      <c r="AM1056">
        <v>643</v>
      </c>
      <c r="AN1056">
        <v>1949</v>
      </c>
    </row>
    <row r="1057" spans="1:40" x14ac:dyDescent="0.25">
      <c r="A1057" t="s">
        <v>414</v>
      </c>
      <c r="B1057" t="s">
        <v>414</v>
      </c>
      <c r="C1057" t="s">
        <v>414</v>
      </c>
      <c r="D1057" t="s">
        <v>414</v>
      </c>
      <c r="E1057" t="s">
        <v>414</v>
      </c>
      <c r="F1057" t="s">
        <v>414</v>
      </c>
      <c r="G1057" t="s">
        <v>414</v>
      </c>
      <c r="H1057" t="s">
        <v>414</v>
      </c>
      <c r="I1057" t="s">
        <v>414</v>
      </c>
      <c r="J1057" t="s">
        <v>414</v>
      </c>
      <c r="K1057" t="s">
        <v>414</v>
      </c>
      <c r="L1057" t="s">
        <v>414</v>
      </c>
      <c r="M1057" t="s">
        <v>414</v>
      </c>
      <c r="N1057" t="s">
        <v>414</v>
      </c>
      <c r="O1057" t="s">
        <v>414</v>
      </c>
      <c r="P1057" t="s">
        <v>414</v>
      </c>
      <c r="Q1057" t="s">
        <v>414</v>
      </c>
      <c r="R1057" t="s">
        <v>414</v>
      </c>
      <c r="S1057" t="s">
        <v>414</v>
      </c>
      <c r="T1057" t="s">
        <v>414</v>
      </c>
      <c r="U1057" t="s">
        <v>414</v>
      </c>
      <c r="V1057" t="s">
        <v>414</v>
      </c>
      <c r="W1057" t="s">
        <v>414</v>
      </c>
      <c r="X1057" t="s">
        <v>414</v>
      </c>
      <c r="Y1057" t="s">
        <v>414</v>
      </c>
      <c r="Z1057" t="s">
        <v>414</v>
      </c>
      <c r="AA1057" t="s">
        <v>414</v>
      </c>
      <c r="AB1057" t="s">
        <v>414</v>
      </c>
      <c r="AC1057" t="s">
        <v>447</v>
      </c>
      <c r="AD1057" t="s">
        <v>446</v>
      </c>
      <c r="AE1057">
        <v>50</v>
      </c>
      <c r="AF1057">
        <v>6</v>
      </c>
      <c r="AH1057" t="s">
        <v>427</v>
      </c>
      <c r="AJ1057" t="s">
        <v>263</v>
      </c>
      <c r="AK1057" t="s">
        <v>222</v>
      </c>
      <c r="AM1057">
        <v>936</v>
      </c>
      <c r="AN1057">
        <v>683</v>
      </c>
    </row>
    <row r="1058" spans="1:40" x14ac:dyDescent="0.25">
      <c r="A1058" t="s">
        <v>414</v>
      </c>
      <c r="B1058" t="s">
        <v>414</v>
      </c>
      <c r="C1058" t="s">
        <v>414</v>
      </c>
      <c r="D1058" t="s">
        <v>414</v>
      </c>
      <c r="E1058" t="s">
        <v>414</v>
      </c>
      <c r="F1058" t="s">
        <v>414</v>
      </c>
      <c r="G1058" t="s">
        <v>414</v>
      </c>
      <c r="H1058" t="s">
        <v>414</v>
      </c>
      <c r="I1058" t="s">
        <v>414</v>
      </c>
      <c r="J1058" t="s">
        <v>414</v>
      </c>
      <c r="K1058" t="s">
        <v>414</v>
      </c>
      <c r="L1058" t="s">
        <v>414</v>
      </c>
      <c r="M1058" t="s">
        <v>414</v>
      </c>
      <c r="N1058" t="s">
        <v>414</v>
      </c>
      <c r="O1058" t="s">
        <v>414</v>
      </c>
      <c r="P1058" t="s">
        <v>414</v>
      </c>
      <c r="Q1058" t="s">
        <v>414</v>
      </c>
      <c r="R1058" t="s">
        <v>414</v>
      </c>
      <c r="S1058" t="s">
        <v>414</v>
      </c>
      <c r="T1058" t="s">
        <v>414</v>
      </c>
      <c r="U1058" t="s">
        <v>414</v>
      </c>
      <c r="V1058" t="s">
        <v>414</v>
      </c>
      <c r="W1058" t="s">
        <v>414</v>
      </c>
      <c r="X1058" t="s">
        <v>414</v>
      </c>
      <c r="Y1058" t="s">
        <v>414</v>
      </c>
      <c r="Z1058" t="s">
        <v>414</v>
      </c>
      <c r="AA1058" t="s">
        <v>414</v>
      </c>
      <c r="AB1058" t="s">
        <v>414</v>
      </c>
      <c r="AC1058" t="s">
        <v>447</v>
      </c>
      <c r="AD1058" t="s">
        <v>446</v>
      </c>
      <c r="AE1058">
        <v>50</v>
      </c>
      <c r="AF1058">
        <v>7</v>
      </c>
      <c r="AH1058" t="s">
        <v>427</v>
      </c>
      <c r="AJ1058" t="s">
        <v>263</v>
      </c>
      <c r="AK1058" t="s">
        <v>222</v>
      </c>
      <c r="AM1058">
        <v>978</v>
      </c>
      <c r="AN1058">
        <v>976</v>
      </c>
    </row>
    <row r="1059" spans="1:40" x14ac:dyDescent="0.25">
      <c r="A1059" t="s">
        <v>414</v>
      </c>
      <c r="B1059" t="s">
        <v>414</v>
      </c>
      <c r="C1059" t="s">
        <v>414</v>
      </c>
      <c r="D1059" t="s">
        <v>414</v>
      </c>
      <c r="E1059" t="s">
        <v>414</v>
      </c>
      <c r="F1059" t="s">
        <v>414</v>
      </c>
      <c r="G1059" t="s">
        <v>414</v>
      </c>
      <c r="H1059" t="s">
        <v>414</v>
      </c>
      <c r="I1059" t="s">
        <v>414</v>
      </c>
      <c r="J1059" t="s">
        <v>414</v>
      </c>
      <c r="K1059" t="s">
        <v>414</v>
      </c>
      <c r="L1059" t="s">
        <v>414</v>
      </c>
      <c r="M1059" t="s">
        <v>414</v>
      </c>
      <c r="N1059" t="s">
        <v>414</v>
      </c>
      <c r="O1059" t="s">
        <v>414</v>
      </c>
      <c r="P1059" t="s">
        <v>414</v>
      </c>
      <c r="Q1059" t="s">
        <v>414</v>
      </c>
      <c r="R1059" t="s">
        <v>414</v>
      </c>
      <c r="S1059" t="s">
        <v>414</v>
      </c>
      <c r="T1059" t="s">
        <v>414</v>
      </c>
      <c r="U1059" t="s">
        <v>414</v>
      </c>
      <c r="V1059" t="s">
        <v>414</v>
      </c>
      <c r="W1059" t="s">
        <v>414</v>
      </c>
      <c r="X1059" t="s">
        <v>414</v>
      </c>
      <c r="Y1059" t="s">
        <v>414</v>
      </c>
      <c r="Z1059" t="s">
        <v>414</v>
      </c>
      <c r="AA1059" t="s">
        <v>414</v>
      </c>
      <c r="AB1059" t="s">
        <v>414</v>
      </c>
      <c r="AC1059" t="s">
        <v>447</v>
      </c>
      <c r="AD1059" t="s">
        <v>446</v>
      </c>
      <c r="AE1059">
        <v>50</v>
      </c>
      <c r="AF1059">
        <v>8</v>
      </c>
      <c r="AH1059" t="s">
        <v>380</v>
      </c>
      <c r="AJ1059" t="s">
        <v>252</v>
      </c>
      <c r="AK1059" t="s">
        <v>221</v>
      </c>
      <c r="AM1059">
        <v>899</v>
      </c>
      <c r="AN1059">
        <v>1582</v>
      </c>
    </row>
    <row r="1060" spans="1:40" x14ac:dyDescent="0.25">
      <c r="A1060" t="s">
        <v>414</v>
      </c>
      <c r="B1060" t="s">
        <v>414</v>
      </c>
      <c r="C1060" t="s">
        <v>414</v>
      </c>
      <c r="D1060" t="s">
        <v>414</v>
      </c>
      <c r="E1060" t="s">
        <v>414</v>
      </c>
      <c r="F1060" t="s">
        <v>414</v>
      </c>
      <c r="G1060" t="s">
        <v>414</v>
      </c>
      <c r="H1060" t="s">
        <v>414</v>
      </c>
      <c r="I1060" t="s">
        <v>414</v>
      </c>
      <c r="J1060" t="s">
        <v>414</v>
      </c>
      <c r="K1060" t="s">
        <v>414</v>
      </c>
      <c r="L1060" t="s">
        <v>414</v>
      </c>
      <c r="M1060" t="s">
        <v>414</v>
      </c>
      <c r="N1060" t="s">
        <v>414</v>
      </c>
      <c r="O1060" t="s">
        <v>414</v>
      </c>
      <c r="P1060" t="s">
        <v>414</v>
      </c>
      <c r="Q1060" t="s">
        <v>414</v>
      </c>
      <c r="R1060" t="s">
        <v>414</v>
      </c>
      <c r="S1060" t="s">
        <v>414</v>
      </c>
      <c r="T1060" t="s">
        <v>414</v>
      </c>
      <c r="U1060" t="s">
        <v>414</v>
      </c>
      <c r="V1060" t="s">
        <v>414</v>
      </c>
      <c r="W1060" t="s">
        <v>414</v>
      </c>
      <c r="X1060" t="s">
        <v>414</v>
      </c>
      <c r="Y1060" t="s">
        <v>414</v>
      </c>
      <c r="Z1060" t="s">
        <v>414</v>
      </c>
      <c r="AA1060" t="s">
        <v>414</v>
      </c>
      <c r="AB1060" t="s">
        <v>414</v>
      </c>
      <c r="AC1060" t="s">
        <v>447</v>
      </c>
      <c r="AD1060" t="s">
        <v>446</v>
      </c>
      <c r="AE1060">
        <v>50</v>
      </c>
      <c r="AF1060">
        <v>9</v>
      </c>
      <c r="AH1060" t="s">
        <v>371</v>
      </c>
      <c r="AJ1060" t="s">
        <v>248</v>
      </c>
      <c r="AK1060" t="s">
        <v>220</v>
      </c>
      <c r="AM1060">
        <v>921</v>
      </c>
      <c r="AN1060">
        <v>1848</v>
      </c>
    </row>
    <row r="1061" spans="1:40" x14ac:dyDescent="0.25">
      <c r="A1061" t="s">
        <v>414</v>
      </c>
      <c r="B1061" t="s">
        <v>414</v>
      </c>
      <c r="C1061" t="s">
        <v>414</v>
      </c>
      <c r="D1061" t="s">
        <v>414</v>
      </c>
      <c r="E1061" t="s">
        <v>414</v>
      </c>
      <c r="F1061" t="s">
        <v>414</v>
      </c>
      <c r="G1061" t="s">
        <v>414</v>
      </c>
      <c r="H1061" t="s">
        <v>414</v>
      </c>
      <c r="I1061" t="s">
        <v>414</v>
      </c>
      <c r="J1061" t="s">
        <v>414</v>
      </c>
      <c r="K1061" t="s">
        <v>414</v>
      </c>
      <c r="L1061" t="s">
        <v>414</v>
      </c>
      <c r="M1061" t="s">
        <v>414</v>
      </c>
      <c r="N1061" t="s">
        <v>414</v>
      </c>
      <c r="O1061" t="s">
        <v>414</v>
      </c>
      <c r="P1061" t="s">
        <v>414</v>
      </c>
      <c r="Q1061" t="s">
        <v>414</v>
      </c>
      <c r="R1061" t="s">
        <v>414</v>
      </c>
      <c r="S1061" t="s">
        <v>414</v>
      </c>
      <c r="T1061" t="s">
        <v>414</v>
      </c>
      <c r="U1061" t="s">
        <v>414</v>
      </c>
      <c r="V1061" t="s">
        <v>414</v>
      </c>
      <c r="W1061" t="s">
        <v>414</v>
      </c>
      <c r="X1061" t="s">
        <v>414</v>
      </c>
      <c r="Y1061" t="s">
        <v>414</v>
      </c>
      <c r="Z1061" t="s">
        <v>414</v>
      </c>
      <c r="AA1061" t="s">
        <v>414</v>
      </c>
      <c r="AB1061" t="s">
        <v>414</v>
      </c>
      <c r="AC1061" t="s">
        <v>447</v>
      </c>
      <c r="AD1061" t="s">
        <v>446</v>
      </c>
      <c r="AE1061">
        <v>50</v>
      </c>
      <c r="AF1061">
        <v>10</v>
      </c>
      <c r="AH1061" t="s">
        <v>371</v>
      </c>
      <c r="AJ1061" t="s">
        <v>248</v>
      </c>
      <c r="AK1061" t="s">
        <v>220</v>
      </c>
      <c r="AM1061">
        <v>958</v>
      </c>
      <c r="AN1061">
        <v>2068</v>
      </c>
    </row>
    <row r="1062" spans="1:40" x14ac:dyDescent="0.25">
      <c r="A1062" t="s">
        <v>414</v>
      </c>
      <c r="B1062" t="s">
        <v>414</v>
      </c>
      <c r="C1062" t="s">
        <v>414</v>
      </c>
      <c r="D1062" t="s">
        <v>414</v>
      </c>
      <c r="E1062" t="s">
        <v>414</v>
      </c>
      <c r="F1062" t="s">
        <v>414</v>
      </c>
      <c r="G1062" t="s">
        <v>414</v>
      </c>
      <c r="H1062" t="s">
        <v>414</v>
      </c>
      <c r="I1062" t="s">
        <v>414</v>
      </c>
      <c r="J1062" t="s">
        <v>414</v>
      </c>
      <c r="K1062" t="s">
        <v>414</v>
      </c>
      <c r="L1062" t="s">
        <v>414</v>
      </c>
      <c r="M1062" t="s">
        <v>414</v>
      </c>
      <c r="N1062" t="s">
        <v>414</v>
      </c>
      <c r="O1062" t="s">
        <v>414</v>
      </c>
      <c r="P1062" t="s">
        <v>414</v>
      </c>
      <c r="Q1062" t="s">
        <v>414</v>
      </c>
      <c r="R1062" t="s">
        <v>414</v>
      </c>
      <c r="S1062" t="s">
        <v>414</v>
      </c>
      <c r="T1062" t="s">
        <v>414</v>
      </c>
      <c r="U1062" t="s">
        <v>414</v>
      </c>
      <c r="V1062" t="s">
        <v>414</v>
      </c>
      <c r="W1062" t="s">
        <v>414</v>
      </c>
      <c r="X1062" t="s">
        <v>414</v>
      </c>
      <c r="Y1062" t="s">
        <v>414</v>
      </c>
      <c r="Z1062" t="s">
        <v>414</v>
      </c>
      <c r="AA1062" t="s">
        <v>414</v>
      </c>
      <c r="AB1062" t="s">
        <v>414</v>
      </c>
      <c r="AC1062" t="s">
        <v>447</v>
      </c>
      <c r="AD1062" t="s">
        <v>446</v>
      </c>
      <c r="AE1062">
        <v>50</v>
      </c>
      <c r="AF1062">
        <v>11</v>
      </c>
      <c r="AH1062" t="s">
        <v>443</v>
      </c>
      <c r="AJ1062" t="s">
        <v>261</v>
      </c>
      <c r="AK1062" t="s">
        <v>222</v>
      </c>
      <c r="AM1062">
        <v>1137</v>
      </c>
      <c r="AN1062">
        <v>789</v>
      </c>
    </row>
    <row r="1063" spans="1:40" x14ac:dyDescent="0.25">
      <c r="A1063" t="s">
        <v>414</v>
      </c>
      <c r="B1063" t="s">
        <v>414</v>
      </c>
      <c r="C1063" t="s">
        <v>414</v>
      </c>
      <c r="D1063" t="s">
        <v>414</v>
      </c>
      <c r="E1063" t="s">
        <v>414</v>
      </c>
      <c r="F1063" t="s">
        <v>414</v>
      </c>
      <c r="G1063" t="s">
        <v>414</v>
      </c>
      <c r="H1063" t="s">
        <v>414</v>
      </c>
      <c r="I1063" t="s">
        <v>414</v>
      </c>
      <c r="J1063" t="s">
        <v>414</v>
      </c>
      <c r="K1063" t="s">
        <v>414</v>
      </c>
      <c r="L1063" t="s">
        <v>414</v>
      </c>
      <c r="M1063" t="s">
        <v>414</v>
      </c>
      <c r="N1063" t="s">
        <v>414</v>
      </c>
      <c r="O1063" t="s">
        <v>414</v>
      </c>
      <c r="P1063" t="s">
        <v>414</v>
      </c>
      <c r="Q1063" t="s">
        <v>414</v>
      </c>
      <c r="R1063" t="s">
        <v>414</v>
      </c>
      <c r="S1063" t="s">
        <v>414</v>
      </c>
      <c r="T1063" t="s">
        <v>414</v>
      </c>
      <c r="U1063" t="s">
        <v>414</v>
      </c>
      <c r="V1063" t="s">
        <v>414</v>
      </c>
      <c r="W1063" t="s">
        <v>414</v>
      </c>
      <c r="X1063" t="s">
        <v>414</v>
      </c>
      <c r="Y1063" t="s">
        <v>414</v>
      </c>
      <c r="Z1063" t="s">
        <v>414</v>
      </c>
      <c r="AA1063" t="s">
        <v>414</v>
      </c>
      <c r="AB1063" t="s">
        <v>414</v>
      </c>
      <c r="AC1063" t="s">
        <v>447</v>
      </c>
      <c r="AD1063" t="s">
        <v>446</v>
      </c>
      <c r="AE1063">
        <v>50</v>
      </c>
      <c r="AF1063">
        <v>12</v>
      </c>
      <c r="AH1063" t="s">
        <v>380</v>
      </c>
      <c r="AJ1063" t="s">
        <v>252</v>
      </c>
      <c r="AK1063" t="s">
        <v>221</v>
      </c>
      <c r="AM1063">
        <v>1216</v>
      </c>
      <c r="AN1063">
        <v>1214</v>
      </c>
    </row>
    <row r="1064" spans="1:40" x14ac:dyDescent="0.25">
      <c r="A1064" t="s">
        <v>414</v>
      </c>
      <c r="B1064" t="s">
        <v>414</v>
      </c>
      <c r="C1064" t="s">
        <v>414</v>
      </c>
      <c r="D1064" t="s">
        <v>414</v>
      </c>
      <c r="E1064" t="s">
        <v>414</v>
      </c>
      <c r="F1064" t="s">
        <v>414</v>
      </c>
      <c r="G1064" t="s">
        <v>414</v>
      </c>
      <c r="H1064" t="s">
        <v>414</v>
      </c>
      <c r="I1064" t="s">
        <v>414</v>
      </c>
      <c r="J1064" t="s">
        <v>414</v>
      </c>
      <c r="K1064" t="s">
        <v>414</v>
      </c>
      <c r="L1064" t="s">
        <v>414</v>
      </c>
      <c r="M1064" t="s">
        <v>414</v>
      </c>
      <c r="N1064" t="s">
        <v>414</v>
      </c>
      <c r="O1064" t="s">
        <v>414</v>
      </c>
      <c r="P1064" t="s">
        <v>414</v>
      </c>
      <c r="Q1064" t="s">
        <v>414</v>
      </c>
      <c r="R1064" t="s">
        <v>414</v>
      </c>
      <c r="S1064" t="s">
        <v>414</v>
      </c>
      <c r="T1064" t="s">
        <v>414</v>
      </c>
      <c r="U1064" t="s">
        <v>414</v>
      </c>
      <c r="V1064" t="s">
        <v>414</v>
      </c>
      <c r="W1064" t="s">
        <v>414</v>
      </c>
      <c r="X1064" t="s">
        <v>414</v>
      </c>
      <c r="Y1064" t="s">
        <v>414</v>
      </c>
      <c r="Z1064" t="s">
        <v>414</v>
      </c>
      <c r="AA1064" t="s">
        <v>414</v>
      </c>
      <c r="AB1064" t="s">
        <v>414</v>
      </c>
      <c r="AC1064" t="s">
        <v>447</v>
      </c>
      <c r="AD1064" t="s">
        <v>446</v>
      </c>
      <c r="AE1064">
        <v>50</v>
      </c>
      <c r="AF1064">
        <v>13</v>
      </c>
      <c r="AH1064" t="s">
        <v>370</v>
      </c>
      <c r="AJ1064" t="s">
        <v>246</v>
      </c>
      <c r="AK1064" t="s">
        <v>220</v>
      </c>
      <c r="AM1064">
        <v>1213</v>
      </c>
      <c r="AN1064">
        <v>1522</v>
      </c>
    </row>
    <row r="1065" spans="1:40" x14ac:dyDescent="0.25">
      <c r="A1065" t="s">
        <v>414</v>
      </c>
      <c r="B1065" t="s">
        <v>414</v>
      </c>
      <c r="C1065" t="s">
        <v>414</v>
      </c>
      <c r="D1065" t="s">
        <v>414</v>
      </c>
      <c r="E1065" t="s">
        <v>414</v>
      </c>
      <c r="F1065" t="s">
        <v>414</v>
      </c>
      <c r="G1065" t="s">
        <v>414</v>
      </c>
      <c r="H1065" t="s">
        <v>414</v>
      </c>
      <c r="I1065" t="s">
        <v>414</v>
      </c>
      <c r="J1065" t="s">
        <v>414</v>
      </c>
      <c r="K1065" t="s">
        <v>414</v>
      </c>
      <c r="L1065" t="s">
        <v>414</v>
      </c>
      <c r="M1065" t="s">
        <v>414</v>
      </c>
      <c r="N1065" t="s">
        <v>414</v>
      </c>
      <c r="O1065" t="s">
        <v>414</v>
      </c>
      <c r="P1065" t="s">
        <v>414</v>
      </c>
      <c r="Q1065" t="s">
        <v>414</v>
      </c>
      <c r="R1065" t="s">
        <v>414</v>
      </c>
      <c r="S1065" t="s">
        <v>414</v>
      </c>
      <c r="T1065" t="s">
        <v>414</v>
      </c>
      <c r="U1065" t="s">
        <v>414</v>
      </c>
      <c r="V1065" t="s">
        <v>414</v>
      </c>
      <c r="W1065" t="s">
        <v>414</v>
      </c>
      <c r="X1065" t="s">
        <v>414</v>
      </c>
      <c r="Y1065" t="s">
        <v>414</v>
      </c>
      <c r="Z1065" t="s">
        <v>414</v>
      </c>
      <c r="AA1065" t="s">
        <v>414</v>
      </c>
      <c r="AB1065" t="s">
        <v>414</v>
      </c>
      <c r="AC1065" t="s">
        <v>447</v>
      </c>
      <c r="AD1065" t="s">
        <v>446</v>
      </c>
      <c r="AE1065">
        <v>50</v>
      </c>
      <c r="AF1065">
        <v>14</v>
      </c>
      <c r="AH1065" t="s">
        <v>430</v>
      </c>
      <c r="AJ1065" t="s">
        <v>196</v>
      </c>
      <c r="AK1065" t="s">
        <v>221</v>
      </c>
      <c r="AM1065">
        <v>1066</v>
      </c>
      <c r="AN1065">
        <v>1894</v>
      </c>
    </row>
    <row r="1066" spans="1:40" x14ac:dyDescent="0.25">
      <c r="A1066" t="s">
        <v>414</v>
      </c>
      <c r="B1066" t="s">
        <v>414</v>
      </c>
      <c r="C1066" t="s">
        <v>414</v>
      </c>
      <c r="D1066" t="s">
        <v>414</v>
      </c>
      <c r="E1066" t="s">
        <v>414</v>
      </c>
      <c r="F1066" t="s">
        <v>414</v>
      </c>
      <c r="G1066" t="s">
        <v>414</v>
      </c>
      <c r="H1066" t="s">
        <v>414</v>
      </c>
      <c r="I1066" t="s">
        <v>414</v>
      </c>
      <c r="J1066" t="s">
        <v>414</v>
      </c>
      <c r="K1066" t="s">
        <v>414</v>
      </c>
      <c r="L1066" t="s">
        <v>414</v>
      </c>
      <c r="M1066" t="s">
        <v>414</v>
      </c>
      <c r="N1066" t="s">
        <v>414</v>
      </c>
      <c r="O1066" t="s">
        <v>414</v>
      </c>
      <c r="P1066" t="s">
        <v>414</v>
      </c>
      <c r="Q1066" t="s">
        <v>414</v>
      </c>
      <c r="R1066" t="s">
        <v>414</v>
      </c>
      <c r="S1066" t="s">
        <v>414</v>
      </c>
      <c r="T1066" t="s">
        <v>414</v>
      </c>
      <c r="U1066" t="s">
        <v>414</v>
      </c>
      <c r="V1066" t="s">
        <v>414</v>
      </c>
      <c r="W1066" t="s">
        <v>414</v>
      </c>
      <c r="X1066" t="s">
        <v>414</v>
      </c>
      <c r="Y1066" t="s">
        <v>414</v>
      </c>
      <c r="Z1066" t="s">
        <v>414</v>
      </c>
      <c r="AA1066" t="s">
        <v>414</v>
      </c>
      <c r="AB1066" t="s">
        <v>414</v>
      </c>
      <c r="AC1066" t="s">
        <v>447</v>
      </c>
      <c r="AD1066" t="s">
        <v>446</v>
      </c>
      <c r="AE1066">
        <v>50</v>
      </c>
      <c r="AF1066">
        <v>15</v>
      </c>
      <c r="AH1066" t="s">
        <v>371</v>
      </c>
      <c r="AJ1066" t="s">
        <v>248</v>
      </c>
      <c r="AK1066" t="s">
        <v>220</v>
      </c>
      <c r="AM1066">
        <v>1056</v>
      </c>
      <c r="AN1066">
        <v>2128</v>
      </c>
    </row>
    <row r="1067" spans="1:40" x14ac:dyDescent="0.25">
      <c r="A1067" t="s">
        <v>414</v>
      </c>
      <c r="B1067" t="s">
        <v>414</v>
      </c>
      <c r="C1067" t="s">
        <v>414</v>
      </c>
      <c r="D1067" t="s">
        <v>414</v>
      </c>
      <c r="E1067" t="s">
        <v>414</v>
      </c>
      <c r="F1067" t="s">
        <v>414</v>
      </c>
      <c r="G1067" t="s">
        <v>414</v>
      </c>
      <c r="H1067" t="s">
        <v>414</v>
      </c>
      <c r="I1067" t="s">
        <v>414</v>
      </c>
      <c r="J1067" t="s">
        <v>414</v>
      </c>
      <c r="K1067" t="s">
        <v>414</v>
      </c>
      <c r="L1067" t="s">
        <v>414</v>
      </c>
      <c r="M1067" t="s">
        <v>414</v>
      </c>
      <c r="N1067" t="s">
        <v>414</v>
      </c>
      <c r="O1067" t="s">
        <v>414</v>
      </c>
      <c r="P1067" t="s">
        <v>414</v>
      </c>
      <c r="Q1067" t="s">
        <v>414</v>
      </c>
      <c r="R1067" t="s">
        <v>414</v>
      </c>
      <c r="S1067" t="s">
        <v>414</v>
      </c>
      <c r="T1067" t="s">
        <v>414</v>
      </c>
      <c r="U1067" t="s">
        <v>414</v>
      </c>
      <c r="V1067" t="s">
        <v>414</v>
      </c>
      <c r="W1067" t="s">
        <v>414</v>
      </c>
      <c r="X1067" t="s">
        <v>414</v>
      </c>
      <c r="Y1067" t="s">
        <v>414</v>
      </c>
      <c r="Z1067" t="s">
        <v>414</v>
      </c>
      <c r="AA1067" t="s">
        <v>414</v>
      </c>
      <c r="AB1067" t="s">
        <v>414</v>
      </c>
      <c r="AC1067" t="s">
        <v>447</v>
      </c>
      <c r="AD1067" t="s">
        <v>446</v>
      </c>
      <c r="AE1067">
        <v>50</v>
      </c>
      <c r="AF1067">
        <v>16</v>
      </c>
      <c r="AH1067" t="s">
        <v>430</v>
      </c>
      <c r="AJ1067" t="s">
        <v>196</v>
      </c>
      <c r="AK1067" t="s">
        <v>221</v>
      </c>
      <c r="AM1067">
        <v>1562</v>
      </c>
      <c r="AN1067">
        <v>776</v>
      </c>
    </row>
    <row r="1068" spans="1:40" x14ac:dyDescent="0.25">
      <c r="A1068" t="s">
        <v>414</v>
      </c>
      <c r="B1068" t="s">
        <v>414</v>
      </c>
      <c r="C1068" t="s">
        <v>414</v>
      </c>
      <c r="D1068" t="s">
        <v>414</v>
      </c>
      <c r="E1068" t="s">
        <v>414</v>
      </c>
      <c r="F1068" t="s">
        <v>414</v>
      </c>
      <c r="G1068" t="s">
        <v>414</v>
      </c>
      <c r="H1068" t="s">
        <v>414</v>
      </c>
      <c r="I1068" t="s">
        <v>414</v>
      </c>
      <c r="J1068" t="s">
        <v>414</v>
      </c>
      <c r="K1068" t="s">
        <v>414</v>
      </c>
      <c r="L1068" t="s">
        <v>414</v>
      </c>
      <c r="M1068" t="s">
        <v>414</v>
      </c>
      <c r="N1068" t="s">
        <v>414</v>
      </c>
      <c r="O1068" t="s">
        <v>414</v>
      </c>
      <c r="P1068" t="s">
        <v>414</v>
      </c>
      <c r="Q1068" t="s">
        <v>414</v>
      </c>
      <c r="R1068" t="s">
        <v>414</v>
      </c>
      <c r="S1068" t="s">
        <v>414</v>
      </c>
      <c r="T1068" t="s">
        <v>414</v>
      </c>
      <c r="U1068" t="s">
        <v>414</v>
      </c>
      <c r="V1068" t="s">
        <v>414</v>
      </c>
      <c r="W1068" t="s">
        <v>414</v>
      </c>
      <c r="X1068" t="s">
        <v>414</v>
      </c>
      <c r="Y1068" t="s">
        <v>414</v>
      </c>
      <c r="Z1068" t="s">
        <v>414</v>
      </c>
      <c r="AA1068" t="s">
        <v>414</v>
      </c>
      <c r="AB1068" t="s">
        <v>414</v>
      </c>
      <c r="AC1068" t="s">
        <v>447</v>
      </c>
      <c r="AD1068" t="s">
        <v>446</v>
      </c>
      <c r="AE1068">
        <v>50</v>
      </c>
      <c r="AF1068">
        <v>17</v>
      </c>
      <c r="AH1068" t="s">
        <v>380</v>
      </c>
      <c r="AJ1068" t="s">
        <v>252</v>
      </c>
      <c r="AK1068" t="s">
        <v>221</v>
      </c>
      <c r="AM1068">
        <v>1411</v>
      </c>
      <c r="AN1068">
        <v>922</v>
      </c>
    </row>
    <row r="1069" spans="1:40" x14ac:dyDescent="0.25">
      <c r="A1069" t="s">
        <v>414</v>
      </c>
      <c r="B1069" t="s">
        <v>414</v>
      </c>
      <c r="C1069" t="s">
        <v>414</v>
      </c>
      <c r="D1069" t="s">
        <v>414</v>
      </c>
      <c r="E1069" t="s">
        <v>414</v>
      </c>
      <c r="F1069" t="s">
        <v>414</v>
      </c>
      <c r="G1069" t="s">
        <v>414</v>
      </c>
      <c r="H1069" t="s">
        <v>414</v>
      </c>
      <c r="I1069" t="s">
        <v>414</v>
      </c>
      <c r="J1069" t="s">
        <v>414</v>
      </c>
      <c r="K1069" t="s">
        <v>414</v>
      </c>
      <c r="L1069" t="s">
        <v>414</v>
      </c>
      <c r="M1069" t="s">
        <v>414</v>
      </c>
      <c r="N1069" t="s">
        <v>414</v>
      </c>
      <c r="O1069" t="s">
        <v>414</v>
      </c>
      <c r="P1069" t="s">
        <v>414</v>
      </c>
      <c r="Q1069" t="s">
        <v>414</v>
      </c>
      <c r="R1069" t="s">
        <v>414</v>
      </c>
      <c r="S1069" t="s">
        <v>414</v>
      </c>
      <c r="T1069" t="s">
        <v>414</v>
      </c>
      <c r="U1069" t="s">
        <v>414</v>
      </c>
      <c r="V1069" t="s">
        <v>414</v>
      </c>
      <c r="W1069" t="s">
        <v>414</v>
      </c>
      <c r="X1069" t="s">
        <v>414</v>
      </c>
      <c r="Y1069" t="s">
        <v>414</v>
      </c>
      <c r="Z1069" t="s">
        <v>414</v>
      </c>
      <c r="AA1069" t="s">
        <v>414</v>
      </c>
      <c r="AB1069" t="s">
        <v>414</v>
      </c>
      <c r="AC1069" t="s">
        <v>447</v>
      </c>
      <c r="AD1069" t="s">
        <v>446</v>
      </c>
      <c r="AE1069">
        <v>50</v>
      </c>
      <c r="AF1069">
        <v>18</v>
      </c>
      <c r="AH1069" t="s">
        <v>380</v>
      </c>
      <c r="AJ1069" t="s">
        <v>252</v>
      </c>
      <c r="AK1069" t="s">
        <v>221</v>
      </c>
      <c r="AM1069">
        <v>1561</v>
      </c>
      <c r="AN1069">
        <v>1545</v>
      </c>
    </row>
    <row r="1070" spans="1:40" x14ac:dyDescent="0.25">
      <c r="A1070" t="s">
        <v>414</v>
      </c>
      <c r="B1070" t="s">
        <v>414</v>
      </c>
      <c r="C1070" t="s">
        <v>414</v>
      </c>
      <c r="D1070" t="s">
        <v>414</v>
      </c>
      <c r="E1070" t="s">
        <v>414</v>
      </c>
      <c r="F1070" t="s">
        <v>414</v>
      </c>
      <c r="G1070" t="s">
        <v>414</v>
      </c>
      <c r="H1070" t="s">
        <v>414</v>
      </c>
      <c r="I1070" t="s">
        <v>414</v>
      </c>
      <c r="J1070" t="s">
        <v>414</v>
      </c>
      <c r="K1070" t="s">
        <v>414</v>
      </c>
      <c r="L1070" t="s">
        <v>414</v>
      </c>
      <c r="M1070" t="s">
        <v>414</v>
      </c>
      <c r="N1070" t="s">
        <v>414</v>
      </c>
      <c r="O1070" t="s">
        <v>414</v>
      </c>
      <c r="P1070" t="s">
        <v>414</v>
      </c>
      <c r="Q1070" t="s">
        <v>414</v>
      </c>
      <c r="R1070" t="s">
        <v>414</v>
      </c>
      <c r="S1070" t="s">
        <v>414</v>
      </c>
      <c r="T1070" t="s">
        <v>414</v>
      </c>
      <c r="U1070" t="s">
        <v>414</v>
      </c>
      <c r="V1070" t="s">
        <v>414</v>
      </c>
      <c r="W1070" t="s">
        <v>414</v>
      </c>
      <c r="X1070" t="s">
        <v>414</v>
      </c>
      <c r="Y1070" t="s">
        <v>414</v>
      </c>
      <c r="Z1070" t="s">
        <v>414</v>
      </c>
      <c r="AA1070" t="s">
        <v>414</v>
      </c>
      <c r="AB1070" t="s">
        <v>414</v>
      </c>
      <c r="AC1070" t="s">
        <v>447</v>
      </c>
      <c r="AD1070" t="s">
        <v>446</v>
      </c>
      <c r="AE1070">
        <v>50</v>
      </c>
      <c r="AF1070">
        <v>19</v>
      </c>
      <c r="AH1070" t="s">
        <v>370</v>
      </c>
      <c r="AJ1070" t="s">
        <v>246</v>
      </c>
      <c r="AK1070" t="s">
        <v>220</v>
      </c>
      <c r="AM1070">
        <v>1546</v>
      </c>
      <c r="AN1070">
        <v>1708</v>
      </c>
    </row>
    <row r="1071" spans="1:40" x14ac:dyDescent="0.25">
      <c r="A1071" t="s">
        <v>414</v>
      </c>
      <c r="B1071" t="s">
        <v>414</v>
      </c>
      <c r="C1071" t="s">
        <v>414</v>
      </c>
      <c r="D1071" t="s">
        <v>414</v>
      </c>
      <c r="E1071" t="s">
        <v>414</v>
      </c>
      <c r="F1071" t="s">
        <v>414</v>
      </c>
      <c r="G1071" t="s">
        <v>414</v>
      </c>
      <c r="H1071" t="s">
        <v>414</v>
      </c>
      <c r="I1071" t="s">
        <v>414</v>
      </c>
      <c r="J1071" t="s">
        <v>414</v>
      </c>
      <c r="K1071" t="s">
        <v>414</v>
      </c>
      <c r="L1071" t="s">
        <v>414</v>
      </c>
      <c r="M1071" t="s">
        <v>414</v>
      </c>
      <c r="N1071" t="s">
        <v>414</v>
      </c>
      <c r="O1071" t="s">
        <v>414</v>
      </c>
      <c r="P1071" t="s">
        <v>414</v>
      </c>
      <c r="Q1071" t="s">
        <v>414</v>
      </c>
      <c r="R1071" t="s">
        <v>414</v>
      </c>
      <c r="S1071" t="s">
        <v>414</v>
      </c>
      <c r="T1071" t="s">
        <v>414</v>
      </c>
      <c r="U1071" t="s">
        <v>414</v>
      </c>
      <c r="V1071" t="s">
        <v>414</v>
      </c>
      <c r="W1071" t="s">
        <v>414</v>
      </c>
      <c r="X1071" t="s">
        <v>414</v>
      </c>
      <c r="Y1071" t="s">
        <v>414</v>
      </c>
      <c r="Z1071" t="s">
        <v>414</v>
      </c>
      <c r="AA1071" t="s">
        <v>414</v>
      </c>
      <c r="AB1071" t="s">
        <v>414</v>
      </c>
      <c r="AC1071" t="s">
        <v>447</v>
      </c>
      <c r="AD1071" t="s">
        <v>446</v>
      </c>
      <c r="AE1071">
        <v>50</v>
      </c>
      <c r="AF1071">
        <v>20</v>
      </c>
      <c r="AH1071" t="s">
        <v>380</v>
      </c>
      <c r="AJ1071" t="s">
        <v>252</v>
      </c>
      <c r="AK1071" t="s">
        <v>221</v>
      </c>
      <c r="AM1071">
        <v>1396</v>
      </c>
      <c r="AN1071">
        <v>2249</v>
      </c>
    </row>
    <row r="1072" spans="1:40" x14ac:dyDescent="0.25">
      <c r="A1072" t="s">
        <v>414</v>
      </c>
      <c r="B1072" t="s">
        <v>414</v>
      </c>
      <c r="C1072" t="s">
        <v>414</v>
      </c>
      <c r="D1072" t="s">
        <v>414</v>
      </c>
      <c r="E1072" t="s">
        <v>414</v>
      </c>
      <c r="F1072" t="s">
        <v>414</v>
      </c>
      <c r="G1072" t="s">
        <v>414</v>
      </c>
      <c r="H1072" t="s">
        <v>414</v>
      </c>
      <c r="I1072" t="s">
        <v>414</v>
      </c>
      <c r="J1072" t="s">
        <v>414</v>
      </c>
      <c r="K1072" t="s">
        <v>414</v>
      </c>
      <c r="L1072" t="s">
        <v>414</v>
      </c>
      <c r="M1072" t="s">
        <v>414</v>
      </c>
      <c r="N1072" t="s">
        <v>414</v>
      </c>
      <c r="O1072" t="s">
        <v>414</v>
      </c>
      <c r="P1072" t="s">
        <v>414</v>
      </c>
      <c r="Q1072" t="s">
        <v>414</v>
      </c>
      <c r="R1072" t="s">
        <v>414</v>
      </c>
      <c r="S1072" t="s">
        <v>414</v>
      </c>
      <c r="T1072" t="s">
        <v>414</v>
      </c>
      <c r="U1072" t="s">
        <v>414</v>
      </c>
      <c r="V1072" t="s">
        <v>414</v>
      </c>
      <c r="W1072" t="s">
        <v>414</v>
      </c>
      <c r="X1072" t="s">
        <v>414</v>
      </c>
      <c r="Y1072" t="s">
        <v>414</v>
      </c>
      <c r="Z1072" t="s">
        <v>414</v>
      </c>
      <c r="AA1072" t="s">
        <v>414</v>
      </c>
      <c r="AB1072" t="s">
        <v>414</v>
      </c>
      <c r="AC1072" t="s">
        <v>447</v>
      </c>
      <c r="AD1072" t="s">
        <v>446</v>
      </c>
      <c r="AE1072">
        <v>50</v>
      </c>
      <c r="AF1072">
        <v>21</v>
      </c>
      <c r="AH1072" t="s">
        <v>380</v>
      </c>
      <c r="AJ1072" t="s">
        <v>252</v>
      </c>
      <c r="AK1072" t="s">
        <v>221</v>
      </c>
      <c r="AM1072">
        <v>1650</v>
      </c>
      <c r="AN1072">
        <v>692</v>
      </c>
    </row>
    <row r="1073" spans="1:40" x14ac:dyDescent="0.25">
      <c r="A1073" t="s">
        <v>414</v>
      </c>
      <c r="B1073" t="s">
        <v>414</v>
      </c>
      <c r="C1073" t="s">
        <v>414</v>
      </c>
      <c r="D1073" t="s">
        <v>414</v>
      </c>
      <c r="E1073" t="s">
        <v>414</v>
      </c>
      <c r="F1073" t="s">
        <v>414</v>
      </c>
      <c r="G1073" t="s">
        <v>414</v>
      </c>
      <c r="H1073" t="s">
        <v>414</v>
      </c>
      <c r="I1073" t="s">
        <v>414</v>
      </c>
      <c r="J1073" t="s">
        <v>414</v>
      </c>
      <c r="K1073" t="s">
        <v>414</v>
      </c>
      <c r="L1073" t="s">
        <v>414</v>
      </c>
      <c r="M1073" t="s">
        <v>414</v>
      </c>
      <c r="N1073" t="s">
        <v>414</v>
      </c>
      <c r="O1073" t="s">
        <v>414</v>
      </c>
      <c r="P1073" t="s">
        <v>414</v>
      </c>
      <c r="Q1073" t="s">
        <v>414</v>
      </c>
      <c r="R1073" t="s">
        <v>414</v>
      </c>
      <c r="S1073" t="s">
        <v>414</v>
      </c>
      <c r="T1073" t="s">
        <v>414</v>
      </c>
      <c r="U1073" t="s">
        <v>414</v>
      </c>
      <c r="V1073" t="s">
        <v>414</v>
      </c>
      <c r="W1073" t="s">
        <v>414</v>
      </c>
      <c r="X1073" t="s">
        <v>414</v>
      </c>
      <c r="Y1073" t="s">
        <v>414</v>
      </c>
      <c r="Z1073" t="s">
        <v>414</v>
      </c>
      <c r="AA1073" t="s">
        <v>414</v>
      </c>
      <c r="AB1073" t="s">
        <v>414</v>
      </c>
      <c r="AC1073" t="s">
        <v>447</v>
      </c>
      <c r="AD1073" t="s">
        <v>446</v>
      </c>
      <c r="AE1073">
        <v>50</v>
      </c>
      <c r="AF1073">
        <v>22</v>
      </c>
      <c r="AH1073" t="s">
        <v>380</v>
      </c>
      <c r="AJ1073" t="s">
        <v>252</v>
      </c>
      <c r="AK1073" t="s">
        <v>221</v>
      </c>
      <c r="AM1073">
        <v>1600</v>
      </c>
      <c r="AN1073">
        <v>1131</v>
      </c>
    </row>
    <row r="1074" spans="1:40" x14ac:dyDescent="0.25">
      <c r="A1074" t="s">
        <v>414</v>
      </c>
      <c r="B1074" t="s">
        <v>414</v>
      </c>
      <c r="C1074" t="s">
        <v>414</v>
      </c>
      <c r="D1074" t="s">
        <v>414</v>
      </c>
      <c r="E1074" t="s">
        <v>414</v>
      </c>
      <c r="F1074" t="s">
        <v>414</v>
      </c>
      <c r="G1074" t="s">
        <v>414</v>
      </c>
      <c r="H1074" t="s">
        <v>414</v>
      </c>
      <c r="I1074" t="s">
        <v>414</v>
      </c>
      <c r="J1074" t="s">
        <v>414</v>
      </c>
      <c r="K1074" t="s">
        <v>414</v>
      </c>
      <c r="L1074" t="s">
        <v>414</v>
      </c>
      <c r="M1074" t="s">
        <v>414</v>
      </c>
      <c r="N1074" t="s">
        <v>414</v>
      </c>
      <c r="O1074" t="s">
        <v>414</v>
      </c>
      <c r="P1074" t="s">
        <v>414</v>
      </c>
      <c r="Q1074" t="s">
        <v>414</v>
      </c>
      <c r="R1074" t="s">
        <v>414</v>
      </c>
      <c r="S1074" t="s">
        <v>414</v>
      </c>
      <c r="T1074" t="s">
        <v>414</v>
      </c>
      <c r="U1074" t="s">
        <v>414</v>
      </c>
      <c r="V1074" t="s">
        <v>414</v>
      </c>
      <c r="W1074" t="s">
        <v>414</v>
      </c>
      <c r="X1074" t="s">
        <v>414</v>
      </c>
      <c r="Y1074" t="s">
        <v>414</v>
      </c>
      <c r="Z1074" t="s">
        <v>414</v>
      </c>
      <c r="AA1074" t="s">
        <v>414</v>
      </c>
      <c r="AB1074" t="s">
        <v>414</v>
      </c>
      <c r="AC1074" t="s">
        <v>447</v>
      </c>
      <c r="AD1074" t="s">
        <v>446</v>
      </c>
      <c r="AE1074">
        <v>50</v>
      </c>
      <c r="AF1074">
        <v>23</v>
      </c>
      <c r="AH1074" t="s">
        <v>380</v>
      </c>
      <c r="AJ1074" t="s">
        <v>252</v>
      </c>
      <c r="AK1074" t="s">
        <v>221</v>
      </c>
      <c r="AM1074">
        <v>1784</v>
      </c>
      <c r="AN1074">
        <v>1535</v>
      </c>
    </row>
    <row r="1075" spans="1:40" x14ac:dyDescent="0.25">
      <c r="A1075" t="s">
        <v>414</v>
      </c>
      <c r="B1075" t="s">
        <v>414</v>
      </c>
      <c r="C1075" t="s">
        <v>414</v>
      </c>
      <c r="D1075" t="s">
        <v>414</v>
      </c>
      <c r="E1075" t="s">
        <v>414</v>
      </c>
      <c r="F1075" t="s">
        <v>414</v>
      </c>
      <c r="G1075" t="s">
        <v>414</v>
      </c>
      <c r="H1075" t="s">
        <v>414</v>
      </c>
      <c r="I1075" t="s">
        <v>414</v>
      </c>
      <c r="J1075" t="s">
        <v>414</v>
      </c>
      <c r="K1075" t="s">
        <v>414</v>
      </c>
      <c r="L1075" t="s">
        <v>414</v>
      </c>
      <c r="M1075" t="s">
        <v>414</v>
      </c>
      <c r="N1075" t="s">
        <v>414</v>
      </c>
      <c r="O1075" t="s">
        <v>414</v>
      </c>
      <c r="P1075" t="s">
        <v>414</v>
      </c>
      <c r="Q1075" t="s">
        <v>414</v>
      </c>
      <c r="R1075" t="s">
        <v>414</v>
      </c>
      <c r="S1075" t="s">
        <v>414</v>
      </c>
      <c r="T1075" t="s">
        <v>414</v>
      </c>
      <c r="U1075" t="s">
        <v>414</v>
      </c>
      <c r="V1075" t="s">
        <v>414</v>
      </c>
      <c r="W1075" t="s">
        <v>414</v>
      </c>
      <c r="X1075" t="s">
        <v>414</v>
      </c>
      <c r="Y1075" t="s">
        <v>414</v>
      </c>
      <c r="Z1075" t="s">
        <v>414</v>
      </c>
      <c r="AA1075" t="s">
        <v>414</v>
      </c>
      <c r="AB1075" t="s">
        <v>414</v>
      </c>
      <c r="AC1075" t="s">
        <v>447</v>
      </c>
      <c r="AD1075" t="s">
        <v>446</v>
      </c>
      <c r="AE1075">
        <v>50</v>
      </c>
      <c r="AF1075">
        <v>24</v>
      </c>
      <c r="AH1075" t="s">
        <v>380</v>
      </c>
      <c r="AJ1075" t="s">
        <v>252</v>
      </c>
      <c r="AK1075" t="s">
        <v>221</v>
      </c>
      <c r="AM1075">
        <v>1845</v>
      </c>
      <c r="AN1075">
        <v>1717</v>
      </c>
    </row>
    <row r="1076" spans="1:40" x14ac:dyDescent="0.25">
      <c r="A1076" t="s">
        <v>414</v>
      </c>
      <c r="B1076" t="s">
        <v>414</v>
      </c>
      <c r="C1076" t="s">
        <v>414</v>
      </c>
      <c r="D1076" t="s">
        <v>414</v>
      </c>
      <c r="E1076" t="s">
        <v>414</v>
      </c>
      <c r="F1076" t="s">
        <v>414</v>
      </c>
      <c r="G1076" t="s">
        <v>414</v>
      </c>
      <c r="H1076" t="s">
        <v>414</v>
      </c>
      <c r="I1076" t="s">
        <v>414</v>
      </c>
      <c r="J1076" t="s">
        <v>414</v>
      </c>
      <c r="K1076" t="s">
        <v>414</v>
      </c>
      <c r="L1076" t="s">
        <v>414</v>
      </c>
      <c r="M1076" t="s">
        <v>414</v>
      </c>
      <c r="N1076" t="s">
        <v>414</v>
      </c>
      <c r="O1076" t="s">
        <v>414</v>
      </c>
      <c r="P1076" t="s">
        <v>414</v>
      </c>
      <c r="Q1076" t="s">
        <v>414</v>
      </c>
      <c r="R1076" t="s">
        <v>414</v>
      </c>
      <c r="S1076" t="s">
        <v>414</v>
      </c>
      <c r="T1076" t="s">
        <v>414</v>
      </c>
      <c r="U1076" t="s">
        <v>414</v>
      </c>
      <c r="V1076" t="s">
        <v>414</v>
      </c>
      <c r="W1076" t="s">
        <v>414</v>
      </c>
      <c r="X1076" t="s">
        <v>414</v>
      </c>
      <c r="Y1076" t="s">
        <v>414</v>
      </c>
      <c r="Z1076" t="s">
        <v>414</v>
      </c>
      <c r="AA1076" t="s">
        <v>414</v>
      </c>
      <c r="AB1076" t="s">
        <v>414</v>
      </c>
      <c r="AC1076" t="s">
        <v>447</v>
      </c>
      <c r="AD1076" t="s">
        <v>446</v>
      </c>
      <c r="AE1076">
        <v>50</v>
      </c>
      <c r="AF1076">
        <v>25</v>
      </c>
      <c r="AH1076" t="s">
        <v>380</v>
      </c>
      <c r="AJ1076" t="s">
        <v>252</v>
      </c>
      <c r="AK1076" t="s">
        <v>221</v>
      </c>
      <c r="AM1076">
        <v>1868</v>
      </c>
      <c r="AN1076">
        <v>2015</v>
      </c>
    </row>
    <row r="1077" spans="1:40" x14ac:dyDescent="0.25">
      <c r="A1077" t="s">
        <v>414</v>
      </c>
      <c r="B1077" t="s">
        <v>414</v>
      </c>
      <c r="C1077" t="s">
        <v>414</v>
      </c>
      <c r="D1077" t="s">
        <v>414</v>
      </c>
      <c r="E1077" t="s">
        <v>414</v>
      </c>
      <c r="F1077" t="s">
        <v>414</v>
      </c>
      <c r="G1077" t="s">
        <v>414</v>
      </c>
      <c r="H1077" t="s">
        <v>414</v>
      </c>
      <c r="I1077" t="s">
        <v>414</v>
      </c>
      <c r="J1077" t="s">
        <v>414</v>
      </c>
      <c r="K1077" t="s">
        <v>414</v>
      </c>
      <c r="L1077" t="s">
        <v>414</v>
      </c>
      <c r="M1077" t="s">
        <v>414</v>
      </c>
      <c r="N1077" t="s">
        <v>414</v>
      </c>
      <c r="O1077" t="s">
        <v>414</v>
      </c>
      <c r="P1077" t="s">
        <v>414</v>
      </c>
      <c r="Q1077" t="s">
        <v>414</v>
      </c>
      <c r="R1077" t="s">
        <v>414</v>
      </c>
      <c r="S1077" t="s">
        <v>414</v>
      </c>
      <c r="T1077" t="s">
        <v>414</v>
      </c>
      <c r="U1077" t="s">
        <v>414</v>
      </c>
      <c r="V1077" t="s">
        <v>414</v>
      </c>
      <c r="W1077" t="s">
        <v>414</v>
      </c>
      <c r="X1077" t="s">
        <v>414</v>
      </c>
      <c r="Y1077" t="s">
        <v>414</v>
      </c>
      <c r="Z1077" t="s">
        <v>414</v>
      </c>
      <c r="AA1077" t="s">
        <v>414</v>
      </c>
      <c r="AB1077" t="s">
        <v>414</v>
      </c>
      <c r="AC1077" t="s">
        <v>447</v>
      </c>
      <c r="AD1077" t="s">
        <v>446</v>
      </c>
      <c r="AE1077">
        <v>50</v>
      </c>
      <c r="AF1077">
        <v>26</v>
      </c>
      <c r="AH1077" t="s">
        <v>370</v>
      </c>
      <c r="AJ1077" t="s">
        <v>246</v>
      </c>
      <c r="AK1077" t="s">
        <v>220</v>
      </c>
      <c r="AM1077">
        <v>2074</v>
      </c>
      <c r="AN1077">
        <v>661</v>
      </c>
    </row>
    <row r="1078" spans="1:40" x14ac:dyDescent="0.25">
      <c r="A1078" t="s">
        <v>414</v>
      </c>
      <c r="B1078" t="s">
        <v>414</v>
      </c>
      <c r="C1078" t="s">
        <v>414</v>
      </c>
      <c r="D1078" t="s">
        <v>414</v>
      </c>
      <c r="E1078" t="s">
        <v>414</v>
      </c>
      <c r="F1078" t="s">
        <v>414</v>
      </c>
      <c r="G1078" t="s">
        <v>414</v>
      </c>
      <c r="H1078" t="s">
        <v>414</v>
      </c>
      <c r="I1078" t="s">
        <v>414</v>
      </c>
      <c r="J1078" t="s">
        <v>414</v>
      </c>
      <c r="K1078" t="s">
        <v>414</v>
      </c>
      <c r="L1078" t="s">
        <v>414</v>
      </c>
      <c r="M1078" t="s">
        <v>414</v>
      </c>
      <c r="N1078" t="s">
        <v>414</v>
      </c>
      <c r="O1078" t="s">
        <v>414</v>
      </c>
      <c r="P1078" t="s">
        <v>414</v>
      </c>
      <c r="Q1078" t="s">
        <v>414</v>
      </c>
      <c r="R1078" t="s">
        <v>414</v>
      </c>
      <c r="S1078" t="s">
        <v>414</v>
      </c>
      <c r="T1078" t="s">
        <v>414</v>
      </c>
      <c r="U1078" t="s">
        <v>414</v>
      </c>
      <c r="V1078" t="s">
        <v>414</v>
      </c>
      <c r="W1078" t="s">
        <v>414</v>
      </c>
      <c r="X1078" t="s">
        <v>414</v>
      </c>
      <c r="Y1078" t="s">
        <v>414</v>
      </c>
      <c r="Z1078" t="s">
        <v>414</v>
      </c>
      <c r="AA1078" t="s">
        <v>414</v>
      </c>
      <c r="AB1078" t="s">
        <v>414</v>
      </c>
      <c r="AC1078" t="s">
        <v>447</v>
      </c>
      <c r="AD1078" t="s">
        <v>446</v>
      </c>
      <c r="AE1078">
        <v>50</v>
      </c>
      <c r="AF1078">
        <v>27</v>
      </c>
      <c r="AH1078" t="s">
        <v>380</v>
      </c>
      <c r="AJ1078" t="s">
        <v>252</v>
      </c>
      <c r="AK1078" t="s">
        <v>221</v>
      </c>
      <c r="AM1078">
        <v>1877</v>
      </c>
      <c r="AN1078">
        <v>1009</v>
      </c>
    </row>
    <row r="1079" spans="1:40" x14ac:dyDescent="0.25">
      <c r="A1079" t="s">
        <v>414</v>
      </c>
      <c r="B1079" t="s">
        <v>414</v>
      </c>
      <c r="C1079" t="s">
        <v>414</v>
      </c>
      <c r="D1079" t="s">
        <v>414</v>
      </c>
      <c r="E1079" t="s">
        <v>414</v>
      </c>
      <c r="F1079" t="s">
        <v>414</v>
      </c>
      <c r="G1079" t="s">
        <v>414</v>
      </c>
      <c r="H1079" t="s">
        <v>414</v>
      </c>
      <c r="I1079" t="s">
        <v>414</v>
      </c>
      <c r="J1079" t="s">
        <v>414</v>
      </c>
      <c r="K1079" t="s">
        <v>414</v>
      </c>
      <c r="L1079" t="s">
        <v>414</v>
      </c>
      <c r="M1079" t="s">
        <v>414</v>
      </c>
      <c r="N1079" t="s">
        <v>414</v>
      </c>
      <c r="O1079" t="s">
        <v>414</v>
      </c>
      <c r="P1079" t="s">
        <v>414</v>
      </c>
      <c r="Q1079" t="s">
        <v>414</v>
      </c>
      <c r="R1079" t="s">
        <v>414</v>
      </c>
      <c r="S1079" t="s">
        <v>414</v>
      </c>
      <c r="T1079" t="s">
        <v>414</v>
      </c>
      <c r="U1079" t="s">
        <v>414</v>
      </c>
      <c r="V1079" t="s">
        <v>414</v>
      </c>
      <c r="W1079" t="s">
        <v>414</v>
      </c>
      <c r="X1079" t="s">
        <v>414</v>
      </c>
      <c r="Y1079" t="s">
        <v>414</v>
      </c>
      <c r="Z1079" t="s">
        <v>414</v>
      </c>
      <c r="AA1079" t="s">
        <v>414</v>
      </c>
      <c r="AB1079" t="s">
        <v>414</v>
      </c>
      <c r="AC1079" t="s">
        <v>447</v>
      </c>
      <c r="AD1079" t="s">
        <v>446</v>
      </c>
      <c r="AE1079">
        <v>50</v>
      </c>
      <c r="AF1079">
        <v>28</v>
      </c>
      <c r="AH1079" t="s">
        <v>370</v>
      </c>
      <c r="AJ1079" t="s">
        <v>246</v>
      </c>
      <c r="AK1079" t="s">
        <v>220</v>
      </c>
      <c r="AM1079">
        <v>2005</v>
      </c>
      <c r="AN1079">
        <v>1301</v>
      </c>
    </row>
    <row r="1080" spans="1:40" x14ac:dyDescent="0.25">
      <c r="A1080" t="s">
        <v>414</v>
      </c>
      <c r="B1080" t="s">
        <v>414</v>
      </c>
      <c r="C1080" t="s">
        <v>414</v>
      </c>
      <c r="D1080" t="s">
        <v>414</v>
      </c>
      <c r="E1080" t="s">
        <v>414</v>
      </c>
      <c r="F1080" t="s">
        <v>414</v>
      </c>
      <c r="G1080" t="s">
        <v>414</v>
      </c>
      <c r="H1080" t="s">
        <v>414</v>
      </c>
      <c r="I1080" t="s">
        <v>414</v>
      </c>
      <c r="J1080" t="s">
        <v>414</v>
      </c>
      <c r="K1080" t="s">
        <v>414</v>
      </c>
      <c r="L1080" t="s">
        <v>414</v>
      </c>
      <c r="M1080" t="s">
        <v>414</v>
      </c>
      <c r="N1080" t="s">
        <v>414</v>
      </c>
      <c r="O1080" t="s">
        <v>414</v>
      </c>
      <c r="P1080" t="s">
        <v>414</v>
      </c>
      <c r="Q1080" t="s">
        <v>414</v>
      </c>
      <c r="R1080" t="s">
        <v>414</v>
      </c>
      <c r="S1080" t="s">
        <v>414</v>
      </c>
      <c r="T1080" t="s">
        <v>414</v>
      </c>
      <c r="U1080" t="s">
        <v>414</v>
      </c>
      <c r="V1080" t="s">
        <v>414</v>
      </c>
      <c r="W1080" t="s">
        <v>414</v>
      </c>
      <c r="X1080" t="s">
        <v>414</v>
      </c>
      <c r="Y1080" t="s">
        <v>414</v>
      </c>
      <c r="Z1080" t="s">
        <v>414</v>
      </c>
      <c r="AA1080" t="s">
        <v>414</v>
      </c>
      <c r="AB1080" t="s">
        <v>414</v>
      </c>
      <c r="AC1080" t="s">
        <v>447</v>
      </c>
      <c r="AD1080" t="s">
        <v>446</v>
      </c>
      <c r="AE1080">
        <v>50</v>
      </c>
      <c r="AF1080">
        <v>29</v>
      </c>
      <c r="AH1080" t="s">
        <v>443</v>
      </c>
      <c r="AJ1080" t="s">
        <v>261</v>
      </c>
      <c r="AK1080" t="s">
        <v>222</v>
      </c>
      <c r="AM1080">
        <v>2078</v>
      </c>
      <c r="AN1080">
        <v>1786</v>
      </c>
    </row>
    <row r="1081" spans="1:40" x14ac:dyDescent="0.25">
      <c r="A1081" t="s">
        <v>414</v>
      </c>
      <c r="B1081" t="s">
        <v>414</v>
      </c>
      <c r="C1081" t="s">
        <v>414</v>
      </c>
      <c r="D1081" t="s">
        <v>414</v>
      </c>
      <c r="E1081" t="s">
        <v>414</v>
      </c>
      <c r="F1081" t="s">
        <v>414</v>
      </c>
      <c r="G1081" t="s">
        <v>414</v>
      </c>
      <c r="H1081" t="s">
        <v>414</v>
      </c>
      <c r="I1081" t="s">
        <v>414</v>
      </c>
      <c r="J1081" t="s">
        <v>414</v>
      </c>
      <c r="K1081" t="s">
        <v>414</v>
      </c>
      <c r="L1081" t="s">
        <v>414</v>
      </c>
      <c r="M1081" t="s">
        <v>414</v>
      </c>
      <c r="N1081" t="s">
        <v>414</v>
      </c>
      <c r="O1081" t="s">
        <v>414</v>
      </c>
      <c r="P1081" t="s">
        <v>414</v>
      </c>
      <c r="Q1081" t="s">
        <v>414</v>
      </c>
      <c r="R1081" t="s">
        <v>414</v>
      </c>
      <c r="S1081" t="s">
        <v>414</v>
      </c>
      <c r="T1081" t="s">
        <v>414</v>
      </c>
      <c r="U1081" t="s">
        <v>414</v>
      </c>
      <c r="V1081" t="s">
        <v>414</v>
      </c>
      <c r="W1081" t="s">
        <v>414</v>
      </c>
      <c r="X1081" t="s">
        <v>414</v>
      </c>
      <c r="Y1081" t="s">
        <v>414</v>
      </c>
      <c r="Z1081" t="s">
        <v>414</v>
      </c>
      <c r="AA1081" t="s">
        <v>414</v>
      </c>
      <c r="AB1081" t="s">
        <v>414</v>
      </c>
      <c r="AC1081" t="s">
        <v>447</v>
      </c>
      <c r="AD1081" t="s">
        <v>446</v>
      </c>
      <c r="AE1081">
        <v>50</v>
      </c>
      <c r="AF1081">
        <v>30</v>
      </c>
      <c r="AH1081" t="s">
        <v>370</v>
      </c>
      <c r="AJ1081" t="s">
        <v>246</v>
      </c>
      <c r="AK1081" t="s">
        <v>220</v>
      </c>
      <c r="AM1081">
        <v>2155</v>
      </c>
      <c r="AN1081">
        <v>2117</v>
      </c>
    </row>
    <row r="1082" spans="1:40" x14ac:dyDescent="0.25">
      <c r="A1082" t="s">
        <v>414</v>
      </c>
      <c r="B1082" t="s">
        <v>414</v>
      </c>
      <c r="C1082" t="s">
        <v>414</v>
      </c>
      <c r="D1082" t="s">
        <v>414</v>
      </c>
      <c r="E1082" t="s">
        <v>414</v>
      </c>
      <c r="F1082" t="s">
        <v>414</v>
      </c>
      <c r="G1082" t="s">
        <v>414</v>
      </c>
      <c r="H1082" t="s">
        <v>414</v>
      </c>
      <c r="I1082" t="s">
        <v>414</v>
      </c>
      <c r="J1082" t="s">
        <v>414</v>
      </c>
      <c r="K1082" t="s">
        <v>414</v>
      </c>
      <c r="L1082" t="s">
        <v>414</v>
      </c>
      <c r="M1082" t="s">
        <v>414</v>
      </c>
      <c r="N1082" t="s">
        <v>414</v>
      </c>
      <c r="O1082" t="s">
        <v>414</v>
      </c>
      <c r="P1082" t="s">
        <v>414</v>
      </c>
      <c r="Q1082" t="s">
        <v>414</v>
      </c>
      <c r="R1082" t="s">
        <v>414</v>
      </c>
      <c r="S1082" t="s">
        <v>414</v>
      </c>
      <c r="T1082" t="s">
        <v>414</v>
      </c>
      <c r="U1082" t="s">
        <v>414</v>
      </c>
      <c r="V1082" t="s">
        <v>414</v>
      </c>
      <c r="W1082" t="s">
        <v>414</v>
      </c>
      <c r="X1082" t="s">
        <v>414</v>
      </c>
      <c r="Y1082" t="s">
        <v>414</v>
      </c>
      <c r="Z1082" t="s">
        <v>414</v>
      </c>
      <c r="AA1082" t="s">
        <v>414</v>
      </c>
      <c r="AB1082" t="s">
        <v>414</v>
      </c>
      <c r="AC1082" t="s">
        <v>447</v>
      </c>
      <c r="AD1082" t="s">
        <v>446</v>
      </c>
      <c r="AE1082">
        <v>50</v>
      </c>
      <c r="AF1082">
        <v>31</v>
      </c>
      <c r="AH1082" t="s">
        <v>380</v>
      </c>
      <c r="AJ1082" t="s">
        <v>252</v>
      </c>
      <c r="AK1082" t="s">
        <v>221</v>
      </c>
      <c r="AM1082">
        <v>2385</v>
      </c>
      <c r="AN1082">
        <v>625</v>
      </c>
    </row>
    <row r="1083" spans="1:40" x14ac:dyDescent="0.25">
      <c r="A1083" t="s">
        <v>414</v>
      </c>
      <c r="B1083" t="s">
        <v>414</v>
      </c>
      <c r="C1083" t="s">
        <v>414</v>
      </c>
      <c r="D1083" t="s">
        <v>414</v>
      </c>
      <c r="E1083" t="s">
        <v>414</v>
      </c>
      <c r="F1083" t="s">
        <v>414</v>
      </c>
      <c r="G1083" t="s">
        <v>414</v>
      </c>
      <c r="H1083" t="s">
        <v>414</v>
      </c>
      <c r="I1083" t="s">
        <v>414</v>
      </c>
      <c r="J1083" t="s">
        <v>414</v>
      </c>
      <c r="K1083" t="s">
        <v>414</v>
      </c>
      <c r="L1083" t="s">
        <v>414</v>
      </c>
      <c r="M1083" t="s">
        <v>414</v>
      </c>
      <c r="N1083" t="s">
        <v>414</v>
      </c>
      <c r="O1083" t="s">
        <v>414</v>
      </c>
      <c r="P1083" t="s">
        <v>414</v>
      </c>
      <c r="Q1083" t="s">
        <v>414</v>
      </c>
      <c r="R1083" t="s">
        <v>414</v>
      </c>
      <c r="S1083" t="s">
        <v>414</v>
      </c>
      <c r="T1083" t="s">
        <v>414</v>
      </c>
      <c r="U1083" t="s">
        <v>414</v>
      </c>
      <c r="V1083" t="s">
        <v>414</v>
      </c>
      <c r="W1083" t="s">
        <v>414</v>
      </c>
      <c r="X1083" t="s">
        <v>414</v>
      </c>
      <c r="Y1083" t="s">
        <v>414</v>
      </c>
      <c r="Z1083" t="s">
        <v>414</v>
      </c>
      <c r="AA1083" t="s">
        <v>414</v>
      </c>
      <c r="AB1083" t="s">
        <v>414</v>
      </c>
      <c r="AC1083" t="s">
        <v>447</v>
      </c>
      <c r="AD1083" t="s">
        <v>446</v>
      </c>
      <c r="AE1083">
        <v>50</v>
      </c>
      <c r="AF1083">
        <v>32</v>
      </c>
      <c r="AH1083" t="s">
        <v>380</v>
      </c>
      <c r="AJ1083" t="s">
        <v>252</v>
      </c>
      <c r="AK1083" t="s">
        <v>221</v>
      </c>
      <c r="AM1083">
        <v>2224</v>
      </c>
      <c r="AN1083">
        <v>888</v>
      </c>
    </row>
    <row r="1084" spans="1:40" x14ac:dyDescent="0.25">
      <c r="A1084" t="s">
        <v>414</v>
      </c>
      <c r="B1084" t="s">
        <v>414</v>
      </c>
      <c r="C1084" t="s">
        <v>414</v>
      </c>
      <c r="D1084" t="s">
        <v>414</v>
      </c>
      <c r="E1084" t="s">
        <v>414</v>
      </c>
      <c r="F1084" t="s">
        <v>414</v>
      </c>
      <c r="G1084" t="s">
        <v>414</v>
      </c>
      <c r="H1084" t="s">
        <v>414</v>
      </c>
      <c r="I1084" t="s">
        <v>414</v>
      </c>
      <c r="J1084" t="s">
        <v>414</v>
      </c>
      <c r="K1084" t="s">
        <v>414</v>
      </c>
      <c r="L1084" t="s">
        <v>414</v>
      </c>
      <c r="M1084" t="s">
        <v>414</v>
      </c>
      <c r="N1084" t="s">
        <v>414</v>
      </c>
      <c r="O1084" t="s">
        <v>414</v>
      </c>
      <c r="P1084" t="s">
        <v>414</v>
      </c>
      <c r="Q1084" t="s">
        <v>414</v>
      </c>
      <c r="R1084" t="s">
        <v>414</v>
      </c>
      <c r="S1084" t="s">
        <v>414</v>
      </c>
      <c r="T1084" t="s">
        <v>414</v>
      </c>
      <c r="U1084" t="s">
        <v>414</v>
      </c>
      <c r="V1084" t="s">
        <v>414</v>
      </c>
      <c r="W1084" t="s">
        <v>414</v>
      </c>
      <c r="X1084" t="s">
        <v>414</v>
      </c>
      <c r="Y1084" t="s">
        <v>414</v>
      </c>
      <c r="Z1084" t="s">
        <v>414</v>
      </c>
      <c r="AA1084" t="s">
        <v>414</v>
      </c>
      <c r="AB1084" t="s">
        <v>414</v>
      </c>
      <c r="AC1084" t="s">
        <v>447</v>
      </c>
      <c r="AD1084" t="s">
        <v>446</v>
      </c>
      <c r="AE1084">
        <v>50</v>
      </c>
      <c r="AF1084">
        <v>33</v>
      </c>
      <c r="AH1084" t="s">
        <v>427</v>
      </c>
      <c r="AJ1084" t="s">
        <v>263</v>
      </c>
      <c r="AK1084" t="s">
        <v>222</v>
      </c>
      <c r="AM1084">
        <v>2229</v>
      </c>
      <c r="AN1084">
        <v>1370</v>
      </c>
    </row>
    <row r="1085" spans="1:40" x14ac:dyDescent="0.25">
      <c r="A1085" t="s">
        <v>414</v>
      </c>
      <c r="B1085" t="s">
        <v>414</v>
      </c>
      <c r="C1085" t="s">
        <v>414</v>
      </c>
      <c r="D1085" t="s">
        <v>414</v>
      </c>
      <c r="E1085" t="s">
        <v>414</v>
      </c>
      <c r="F1085" t="s">
        <v>414</v>
      </c>
      <c r="G1085" t="s">
        <v>414</v>
      </c>
      <c r="H1085" t="s">
        <v>414</v>
      </c>
      <c r="I1085" t="s">
        <v>414</v>
      </c>
      <c r="J1085" t="s">
        <v>414</v>
      </c>
      <c r="K1085" t="s">
        <v>414</v>
      </c>
      <c r="L1085" t="s">
        <v>414</v>
      </c>
      <c r="M1085" t="s">
        <v>414</v>
      </c>
      <c r="N1085" t="s">
        <v>414</v>
      </c>
      <c r="O1085" t="s">
        <v>414</v>
      </c>
      <c r="P1085" t="s">
        <v>414</v>
      </c>
      <c r="Q1085" t="s">
        <v>414</v>
      </c>
      <c r="R1085" t="s">
        <v>414</v>
      </c>
      <c r="S1085" t="s">
        <v>414</v>
      </c>
      <c r="T1085" t="s">
        <v>414</v>
      </c>
      <c r="U1085" t="s">
        <v>414</v>
      </c>
      <c r="V1085" t="s">
        <v>414</v>
      </c>
      <c r="W1085" t="s">
        <v>414</v>
      </c>
      <c r="X1085" t="s">
        <v>414</v>
      </c>
      <c r="Y1085" t="s">
        <v>414</v>
      </c>
      <c r="Z1085" t="s">
        <v>414</v>
      </c>
      <c r="AA1085" t="s">
        <v>414</v>
      </c>
      <c r="AB1085" t="s">
        <v>414</v>
      </c>
      <c r="AC1085" t="s">
        <v>447</v>
      </c>
      <c r="AD1085" t="s">
        <v>446</v>
      </c>
      <c r="AE1085">
        <v>50</v>
      </c>
      <c r="AF1085">
        <v>34</v>
      </c>
      <c r="AH1085" t="s">
        <v>380</v>
      </c>
      <c r="AJ1085" t="s">
        <v>252</v>
      </c>
      <c r="AK1085" t="s">
        <v>221</v>
      </c>
      <c r="AM1085">
        <v>2358</v>
      </c>
      <c r="AN1085">
        <v>1640</v>
      </c>
    </row>
    <row r="1086" spans="1:40" x14ac:dyDescent="0.25">
      <c r="A1086" t="s">
        <v>414</v>
      </c>
      <c r="B1086" t="s">
        <v>414</v>
      </c>
      <c r="C1086" t="s">
        <v>414</v>
      </c>
      <c r="D1086" t="s">
        <v>414</v>
      </c>
      <c r="E1086" t="s">
        <v>414</v>
      </c>
      <c r="F1086" t="s">
        <v>414</v>
      </c>
      <c r="G1086" t="s">
        <v>414</v>
      </c>
      <c r="H1086" t="s">
        <v>414</v>
      </c>
      <c r="I1086" t="s">
        <v>414</v>
      </c>
      <c r="J1086" t="s">
        <v>414</v>
      </c>
      <c r="K1086" t="s">
        <v>414</v>
      </c>
      <c r="L1086" t="s">
        <v>414</v>
      </c>
      <c r="M1086" t="s">
        <v>414</v>
      </c>
      <c r="N1086" t="s">
        <v>414</v>
      </c>
      <c r="O1086" t="s">
        <v>414</v>
      </c>
      <c r="P1086" t="s">
        <v>414</v>
      </c>
      <c r="Q1086" t="s">
        <v>414</v>
      </c>
      <c r="R1086" t="s">
        <v>414</v>
      </c>
      <c r="S1086" t="s">
        <v>414</v>
      </c>
      <c r="T1086" t="s">
        <v>414</v>
      </c>
      <c r="U1086" t="s">
        <v>414</v>
      </c>
      <c r="V1086" t="s">
        <v>414</v>
      </c>
      <c r="W1086" t="s">
        <v>414</v>
      </c>
      <c r="X1086" t="s">
        <v>414</v>
      </c>
      <c r="Y1086" t="s">
        <v>414</v>
      </c>
      <c r="Z1086" t="s">
        <v>414</v>
      </c>
      <c r="AA1086" t="s">
        <v>414</v>
      </c>
      <c r="AB1086" t="s">
        <v>414</v>
      </c>
      <c r="AC1086" t="s">
        <v>447</v>
      </c>
      <c r="AD1086" t="s">
        <v>446</v>
      </c>
      <c r="AE1086">
        <v>50</v>
      </c>
      <c r="AF1086">
        <v>35</v>
      </c>
      <c r="AH1086" t="s">
        <v>430</v>
      </c>
      <c r="AJ1086" t="s">
        <v>196</v>
      </c>
      <c r="AK1086" t="s">
        <v>221</v>
      </c>
      <c r="AM1086">
        <v>2382</v>
      </c>
      <c r="AN1086">
        <v>2115</v>
      </c>
    </row>
    <row r="1087" spans="1:40" x14ac:dyDescent="0.25">
      <c r="A1087" t="s">
        <v>414</v>
      </c>
      <c r="B1087" t="s">
        <v>414</v>
      </c>
      <c r="C1087" t="s">
        <v>414</v>
      </c>
      <c r="D1087" t="s">
        <v>414</v>
      </c>
      <c r="E1087" t="s">
        <v>414</v>
      </c>
      <c r="F1087" t="s">
        <v>414</v>
      </c>
      <c r="G1087" t="s">
        <v>414</v>
      </c>
      <c r="H1087" t="s">
        <v>414</v>
      </c>
      <c r="I1087" t="s">
        <v>414</v>
      </c>
      <c r="J1087" t="s">
        <v>414</v>
      </c>
      <c r="K1087" t="s">
        <v>414</v>
      </c>
      <c r="L1087" t="s">
        <v>414</v>
      </c>
      <c r="M1087" t="s">
        <v>414</v>
      </c>
      <c r="N1087" t="s">
        <v>414</v>
      </c>
      <c r="O1087" t="s">
        <v>414</v>
      </c>
      <c r="P1087" t="s">
        <v>414</v>
      </c>
      <c r="Q1087" t="s">
        <v>414</v>
      </c>
      <c r="R1087" t="s">
        <v>414</v>
      </c>
      <c r="S1087" t="s">
        <v>414</v>
      </c>
      <c r="T1087" t="s">
        <v>414</v>
      </c>
      <c r="U1087" t="s">
        <v>414</v>
      </c>
      <c r="V1087" t="s">
        <v>414</v>
      </c>
      <c r="W1087" t="s">
        <v>414</v>
      </c>
      <c r="X1087" t="s">
        <v>414</v>
      </c>
      <c r="Y1087" t="s">
        <v>414</v>
      </c>
      <c r="Z1087" t="s">
        <v>414</v>
      </c>
      <c r="AA1087" t="s">
        <v>414</v>
      </c>
      <c r="AB1087" t="s">
        <v>414</v>
      </c>
      <c r="AC1087" t="s">
        <v>447</v>
      </c>
      <c r="AD1087" t="s">
        <v>446</v>
      </c>
      <c r="AE1087">
        <v>50</v>
      </c>
      <c r="AF1087">
        <v>36</v>
      </c>
      <c r="AH1087" t="s">
        <v>380</v>
      </c>
      <c r="AJ1087" t="s">
        <v>252</v>
      </c>
      <c r="AK1087" t="s">
        <v>221</v>
      </c>
      <c r="AM1087">
        <v>2525</v>
      </c>
      <c r="AN1087">
        <v>845</v>
      </c>
    </row>
    <row r="1088" spans="1:40" x14ac:dyDescent="0.25">
      <c r="A1088" t="s">
        <v>414</v>
      </c>
      <c r="B1088" t="s">
        <v>414</v>
      </c>
      <c r="C1088" t="s">
        <v>414</v>
      </c>
      <c r="D1088" t="s">
        <v>414</v>
      </c>
      <c r="E1088" t="s">
        <v>414</v>
      </c>
      <c r="F1088" t="s">
        <v>414</v>
      </c>
      <c r="G1088" t="s">
        <v>414</v>
      </c>
      <c r="H1088" t="s">
        <v>414</v>
      </c>
      <c r="I1088" t="s">
        <v>414</v>
      </c>
      <c r="J1088" t="s">
        <v>414</v>
      </c>
      <c r="K1088" t="s">
        <v>414</v>
      </c>
      <c r="L1088" t="s">
        <v>414</v>
      </c>
      <c r="M1088" t="s">
        <v>414</v>
      </c>
      <c r="N1088" t="s">
        <v>414</v>
      </c>
      <c r="O1088" t="s">
        <v>414</v>
      </c>
      <c r="P1088" t="s">
        <v>414</v>
      </c>
      <c r="Q1088" t="s">
        <v>414</v>
      </c>
      <c r="R1088" t="s">
        <v>414</v>
      </c>
      <c r="S1088" t="s">
        <v>414</v>
      </c>
      <c r="T1088" t="s">
        <v>414</v>
      </c>
      <c r="U1088" t="s">
        <v>414</v>
      </c>
      <c r="V1088" t="s">
        <v>414</v>
      </c>
      <c r="W1088" t="s">
        <v>414</v>
      </c>
      <c r="X1088" t="s">
        <v>414</v>
      </c>
      <c r="Y1088" t="s">
        <v>414</v>
      </c>
      <c r="Z1088" t="s">
        <v>414</v>
      </c>
      <c r="AA1088" t="s">
        <v>414</v>
      </c>
      <c r="AB1088" t="s">
        <v>414</v>
      </c>
      <c r="AC1088" t="s">
        <v>447</v>
      </c>
      <c r="AD1088" t="s">
        <v>446</v>
      </c>
      <c r="AE1088">
        <v>50</v>
      </c>
      <c r="AF1088">
        <v>37</v>
      </c>
      <c r="AH1088" t="s">
        <v>443</v>
      </c>
      <c r="AJ1088" t="s">
        <v>261</v>
      </c>
      <c r="AK1088" t="s">
        <v>222</v>
      </c>
      <c r="AM1088">
        <v>2663</v>
      </c>
      <c r="AN1088">
        <v>880</v>
      </c>
    </row>
    <row r="1089" spans="1:40" x14ac:dyDescent="0.25">
      <c r="A1089" t="s">
        <v>414</v>
      </c>
      <c r="B1089" t="s">
        <v>414</v>
      </c>
      <c r="C1089" t="s">
        <v>414</v>
      </c>
      <c r="D1089" t="s">
        <v>414</v>
      </c>
      <c r="E1089" t="s">
        <v>414</v>
      </c>
      <c r="F1089" t="s">
        <v>414</v>
      </c>
      <c r="G1089" t="s">
        <v>414</v>
      </c>
      <c r="H1089" t="s">
        <v>414</v>
      </c>
      <c r="I1089" t="s">
        <v>414</v>
      </c>
      <c r="J1089" t="s">
        <v>414</v>
      </c>
      <c r="K1089" t="s">
        <v>414</v>
      </c>
      <c r="L1089" t="s">
        <v>414</v>
      </c>
      <c r="M1089" t="s">
        <v>414</v>
      </c>
      <c r="N1089" t="s">
        <v>414</v>
      </c>
      <c r="O1089" t="s">
        <v>414</v>
      </c>
      <c r="P1089" t="s">
        <v>414</v>
      </c>
      <c r="Q1089" t="s">
        <v>414</v>
      </c>
      <c r="R1089" t="s">
        <v>414</v>
      </c>
      <c r="S1089" t="s">
        <v>414</v>
      </c>
      <c r="T1089" t="s">
        <v>414</v>
      </c>
      <c r="U1089" t="s">
        <v>414</v>
      </c>
      <c r="V1089" t="s">
        <v>414</v>
      </c>
      <c r="W1089" t="s">
        <v>414</v>
      </c>
      <c r="X1089" t="s">
        <v>414</v>
      </c>
      <c r="Y1089" t="s">
        <v>414</v>
      </c>
      <c r="Z1089" t="s">
        <v>414</v>
      </c>
      <c r="AA1089" t="s">
        <v>414</v>
      </c>
      <c r="AB1089" t="s">
        <v>414</v>
      </c>
      <c r="AC1089" t="s">
        <v>447</v>
      </c>
      <c r="AD1089" t="s">
        <v>446</v>
      </c>
      <c r="AE1089">
        <v>50</v>
      </c>
      <c r="AF1089">
        <v>38</v>
      </c>
      <c r="AH1089" t="s">
        <v>370</v>
      </c>
      <c r="AJ1089" t="s">
        <v>246</v>
      </c>
      <c r="AK1089" t="s">
        <v>220</v>
      </c>
      <c r="AM1089">
        <v>2514</v>
      </c>
      <c r="AN1089">
        <v>1492</v>
      </c>
    </row>
    <row r="1090" spans="1:40" x14ac:dyDescent="0.25">
      <c r="A1090" t="s">
        <v>414</v>
      </c>
      <c r="B1090" t="s">
        <v>414</v>
      </c>
      <c r="C1090" t="s">
        <v>414</v>
      </c>
      <c r="D1090" t="s">
        <v>414</v>
      </c>
      <c r="E1090" t="s">
        <v>414</v>
      </c>
      <c r="F1090" t="s">
        <v>414</v>
      </c>
      <c r="G1090" t="s">
        <v>414</v>
      </c>
      <c r="H1090" t="s">
        <v>414</v>
      </c>
      <c r="I1090" t="s">
        <v>414</v>
      </c>
      <c r="J1090" t="s">
        <v>414</v>
      </c>
      <c r="K1090" t="s">
        <v>414</v>
      </c>
      <c r="L1090" t="s">
        <v>414</v>
      </c>
      <c r="M1090" t="s">
        <v>414</v>
      </c>
      <c r="N1090" t="s">
        <v>414</v>
      </c>
      <c r="O1090" t="s">
        <v>414</v>
      </c>
      <c r="P1090" t="s">
        <v>414</v>
      </c>
      <c r="Q1090" t="s">
        <v>414</v>
      </c>
      <c r="R1090" t="s">
        <v>414</v>
      </c>
      <c r="S1090" t="s">
        <v>414</v>
      </c>
      <c r="T1090" t="s">
        <v>414</v>
      </c>
      <c r="U1090" t="s">
        <v>414</v>
      </c>
      <c r="V1090" t="s">
        <v>414</v>
      </c>
      <c r="W1090" t="s">
        <v>414</v>
      </c>
      <c r="X1090" t="s">
        <v>414</v>
      </c>
      <c r="Y1090" t="s">
        <v>414</v>
      </c>
      <c r="Z1090" t="s">
        <v>414</v>
      </c>
      <c r="AA1090" t="s">
        <v>414</v>
      </c>
      <c r="AB1090" t="s">
        <v>414</v>
      </c>
      <c r="AC1090" t="s">
        <v>447</v>
      </c>
      <c r="AD1090" t="s">
        <v>446</v>
      </c>
      <c r="AE1090">
        <v>50</v>
      </c>
      <c r="AF1090">
        <v>39</v>
      </c>
      <c r="AH1090" t="s">
        <v>370</v>
      </c>
      <c r="AJ1090" t="s">
        <v>246</v>
      </c>
      <c r="AK1090" t="s">
        <v>220</v>
      </c>
      <c r="AM1090">
        <v>2561</v>
      </c>
      <c r="AN1090">
        <v>1824</v>
      </c>
    </row>
    <row r="1091" spans="1:40" x14ac:dyDescent="0.25">
      <c r="A1091" t="s">
        <v>414</v>
      </c>
      <c r="B1091" t="s">
        <v>414</v>
      </c>
      <c r="C1091" t="s">
        <v>414</v>
      </c>
      <c r="D1091" t="s">
        <v>414</v>
      </c>
      <c r="E1091" t="s">
        <v>414</v>
      </c>
      <c r="F1091" t="s">
        <v>414</v>
      </c>
      <c r="G1091" t="s">
        <v>414</v>
      </c>
      <c r="H1091" t="s">
        <v>414</v>
      </c>
      <c r="I1091" t="s">
        <v>414</v>
      </c>
      <c r="J1091" t="s">
        <v>414</v>
      </c>
      <c r="K1091" t="s">
        <v>414</v>
      </c>
      <c r="L1091" t="s">
        <v>414</v>
      </c>
      <c r="M1091" t="s">
        <v>414</v>
      </c>
      <c r="N1091" t="s">
        <v>414</v>
      </c>
      <c r="O1091" t="s">
        <v>414</v>
      </c>
      <c r="P1091" t="s">
        <v>414</v>
      </c>
      <c r="Q1091" t="s">
        <v>414</v>
      </c>
      <c r="R1091" t="s">
        <v>414</v>
      </c>
      <c r="S1091" t="s">
        <v>414</v>
      </c>
      <c r="T1091" t="s">
        <v>414</v>
      </c>
      <c r="U1091" t="s">
        <v>414</v>
      </c>
      <c r="V1091" t="s">
        <v>414</v>
      </c>
      <c r="W1091" t="s">
        <v>414</v>
      </c>
      <c r="X1091" t="s">
        <v>414</v>
      </c>
      <c r="Y1091" t="s">
        <v>414</v>
      </c>
      <c r="Z1091" t="s">
        <v>414</v>
      </c>
      <c r="AA1091" t="s">
        <v>414</v>
      </c>
      <c r="AB1091" t="s">
        <v>414</v>
      </c>
      <c r="AC1091" t="s">
        <v>447</v>
      </c>
      <c r="AD1091" t="s">
        <v>446</v>
      </c>
      <c r="AE1091">
        <v>50</v>
      </c>
      <c r="AF1091">
        <v>40</v>
      </c>
      <c r="AH1091" t="s">
        <v>370</v>
      </c>
      <c r="AJ1091" t="s">
        <v>246</v>
      </c>
      <c r="AK1091" t="s">
        <v>220</v>
      </c>
      <c r="AM1091">
        <v>2579</v>
      </c>
      <c r="AN1091">
        <v>1947</v>
      </c>
    </row>
    <row r="1092" spans="1:40" x14ac:dyDescent="0.25">
      <c r="A1092" t="s">
        <v>414</v>
      </c>
      <c r="B1092" t="s">
        <v>414</v>
      </c>
      <c r="C1092" t="s">
        <v>414</v>
      </c>
      <c r="D1092" t="s">
        <v>414</v>
      </c>
      <c r="E1092" t="s">
        <v>414</v>
      </c>
      <c r="F1092" t="s">
        <v>414</v>
      </c>
      <c r="G1092" t="s">
        <v>414</v>
      </c>
      <c r="H1092" t="s">
        <v>414</v>
      </c>
      <c r="I1092" t="s">
        <v>414</v>
      </c>
      <c r="J1092" t="s">
        <v>414</v>
      </c>
      <c r="K1092" t="s">
        <v>414</v>
      </c>
      <c r="L1092" t="s">
        <v>414</v>
      </c>
      <c r="M1092" t="s">
        <v>414</v>
      </c>
      <c r="N1092" t="s">
        <v>414</v>
      </c>
      <c r="O1092" t="s">
        <v>414</v>
      </c>
      <c r="P1092" t="s">
        <v>414</v>
      </c>
      <c r="Q1092" t="s">
        <v>414</v>
      </c>
      <c r="R1092" t="s">
        <v>414</v>
      </c>
      <c r="S1092" t="s">
        <v>414</v>
      </c>
      <c r="T1092" t="s">
        <v>414</v>
      </c>
      <c r="U1092" t="s">
        <v>414</v>
      </c>
      <c r="V1092" t="s">
        <v>414</v>
      </c>
      <c r="W1092" t="s">
        <v>414</v>
      </c>
      <c r="X1092" t="s">
        <v>414</v>
      </c>
      <c r="Y1092" t="s">
        <v>414</v>
      </c>
      <c r="Z1092" t="s">
        <v>414</v>
      </c>
      <c r="AA1092" t="s">
        <v>414</v>
      </c>
      <c r="AB1092" t="s">
        <v>414</v>
      </c>
      <c r="AC1092" t="s">
        <v>447</v>
      </c>
      <c r="AD1092" t="s">
        <v>446</v>
      </c>
      <c r="AE1092">
        <v>50</v>
      </c>
      <c r="AF1092">
        <v>41</v>
      </c>
      <c r="AH1092" t="s">
        <v>380</v>
      </c>
      <c r="AJ1092" t="s">
        <v>252</v>
      </c>
      <c r="AK1092" t="s">
        <v>221</v>
      </c>
      <c r="AM1092">
        <v>2882</v>
      </c>
      <c r="AN1092">
        <v>734</v>
      </c>
    </row>
    <row r="1093" spans="1:40" x14ac:dyDescent="0.25">
      <c r="A1093" t="s">
        <v>414</v>
      </c>
      <c r="B1093" t="s">
        <v>414</v>
      </c>
      <c r="C1093" t="s">
        <v>414</v>
      </c>
      <c r="D1093" t="s">
        <v>414</v>
      </c>
      <c r="E1093" t="s">
        <v>414</v>
      </c>
      <c r="F1093" t="s">
        <v>414</v>
      </c>
      <c r="G1093" t="s">
        <v>414</v>
      </c>
      <c r="H1093" t="s">
        <v>414</v>
      </c>
      <c r="I1093" t="s">
        <v>414</v>
      </c>
      <c r="J1093" t="s">
        <v>414</v>
      </c>
      <c r="K1093" t="s">
        <v>414</v>
      </c>
      <c r="L1093" t="s">
        <v>414</v>
      </c>
      <c r="M1093" t="s">
        <v>414</v>
      </c>
      <c r="N1093" t="s">
        <v>414</v>
      </c>
      <c r="O1093" t="s">
        <v>414</v>
      </c>
      <c r="P1093" t="s">
        <v>414</v>
      </c>
      <c r="Q1093" t="s">
        <v>414</v>
      </c>
      <c r="R1093" t="s">
        <v>414</v>
      </c>
      <c r="S1093" t="s">
        <v>414</v>
      </c>
      <c r="T1093" t="s">
        <v>414</v>
      </c>
      <c r="U1093" t="s">
        <v>414</v>
      </c>
      <c r="V1093" t="s">
        <v>414</v>
      </c>
      <c r="W1093" t="s">
        <v>414</v>
      </c>
      <c r="X1093" t="s">
        <v>414</v>
      </c>
      <c r="Y1093" t="s">
        <v>414</v>
      </c>
      <c r="Z1093" t="s">
        <v>414</v>
      </c>
      <c r="AA1093" t="s">
        <v>414</v>
      </c>
      <c r="AB1093" t="s">
        <v>414</v>
      </c>
      <c r="AC1093" t="s">
        <v>447</v>
      </c>
      <c r="AD1093" t="s">
        <v>446</v>
      </c>
      <c r="AE1093">
        <v>50</v>
      </c>
      <c r="AF1093">
        <v>42</v>
      </c>
      <c r="AH1093" t="s">
        <v>375</v>
      </c>
      <c r="AJ1093" t="s">
        <v>265</v>
      </c>
      <c r="AK1093" t="s">
        <v>222</v>
      </c>
      <c r="AM1093">
        <v>2812</v>
      </c>
      <c r="AN1093">
        <v>900</v>
      </c>
    </row>
    <row r="1094" spans="1:40" x14ac:dyDescent="0.25">
      <c r="A1094" t="s">
        <v>414</v>
      </c>
      <c r="B1094" t="s">
        <v>414</v>
      </c>
      <c r="C1094" t="s">
        <v>414</v>
      </c>
      <c r="D1094" t="s">
        <v>414</v>
      </c>
      <c r="E1094" t="s">
        <v>414</v>
      </c>
      <c r="F1094" t="s">
        <v>414</v>
      </c>
      <c r="G1094" t="s">
        <v>414</v>
      </c>
      <c r="H1094" t="s">
        <v>414</v>
      </c>
      <c r="I1094" t="s">
        <v>414</v>
      </c>
      <c r="J1094" t="s">
        <v>414</v>
      </c>
      <c r="K1094" t="s">
        <v>414</v>
      </c>
      <c r="L1094" t="s">
        <v>414</v>
      </c>
      <c r="M1094" t="s">
        <v>414</v>
      </c>
      <c r="N1094" t="s">
        <v>414</v>
      </c>
      <c r="O1094" t="s">
        <v>414</v>
      </c>
      <c r="P1094" t="s">
        <v>414</v>
      </c>
      <c r="Q1094" t="s">
        <v>414</v>
      </c>
      <c r="R1094" t="s">
        <v>414</v>
      </c>
      <c r="S1094" t="s">
        <v>414</v>
      </c>
      <c r="T1094" t="s">
        <v>414</v>
      </c>
      <c r="U1094" t="s">
        <v>414</v>
      </c>
      <c r="V1094" t="s">
        <v>414</v>
      </c>
      <c r="W1094" t="s">
        <v>414</v>
      </c>
      <c r="X1094" t="s">
        <v>414</v>
      </c>
      <c r="Y1094" t="s">
        <v>414</v>
      </c>
      <c r="Z1094" t="s">
        <v>414</v>
      </c>
      <c r="AA1094" t="s">
        <v>414</v>
      </c>
      <c r="AB1094" t="s">
        <v>414</v>
      </c>
      <c r="AC1094" t="s">
        <v>447</v>
      </c>
      <c r="AD1094" t="s">
        <v>446</v>
      </c>
      <c r="AE1094">
        <v>50</v>
      </c>
      <c r="AF1094">
        <v>43</v>
      </c>
      <c r="AH1094" t="s">
        <v>427</v>
      </c>
      <c r="AJ1094" t="s">
        <v>263</v>
      </c>
      <c r="AK1094" t="s">
        <v>222</v>
      </c>
      <c r="AM1094">
        <v>2974</v>
      </c>
      <c r="AN1094">
        <v>1421</v>
      </c>
    </row>
    <row r="1095" spans="1:40" x14ac:dyDescent="0.25">
      <c r="A1095" t="s">
        <v>414</v>
      </c>
      <c r="B1095" t="s">
        <v>414</v>
      </c>
      <c r="C1095" t="s">
        <v>414</v>
      </c>
      <c r="D1095" t="s">
        <v>414</v>
      </c>
      <c r="E1095" t="s">
        <v>414</v>
      </c>
      <c r="F1095" t="s">
        <v>414</v>
      </c>
      <c r="G1095" t="s">
        <v>414</v>
      </c>
      <c r="H1095" t="s">
        <v>414</v>
      </c>
      <c r="I1095" t="s">
        <v>414</v>
      </c>
      <c r="J1095" t="s">
        <v>414</v>
      </c>
      <c r="K1095" t="s">
        <v>414</v>
      </c>
      <c r="L1095" t="s">
        <v>414</v>
      </c>
      <c r="M1095" t="s">
        <v>414</v>
      </c>
      <c r="N1095" t="s">
        <v>414</v>
      </c>
      <c r="O1095" t="s">
        <v>414</v>
      </c>
      <c r="P1095" t="s">
        <v>414</v>
      </c>
      <c r="Q1095" t="s">
        <v>414</v>
      </c>
      <c r="R1095" t="s">
        <v>414</v>
      </c>
      <c r="S1095" t="s">
        <v>414</v>
      </c>
      <c r="T1095" t="s">
        <v>414</v>
      </c>
      <c r="U1095" t="s">
        <v>414</v>
      </c>
      <c r="V1095" t="s">
        <v>414</v>
      </c>
      <c r="W1095" t="s">
        <v>414</v>
      </c>
      <c r="X1095" t="s">
        <v>414</v>
      </c>
      <c r="Y1095" t="s">
        <v>414</v>
      </c>
      <c r="Z1095" t="s">
        <v>414</v>
      </c>
      <c r="AA1095" t="s">
        <v>414</v>
      </c>
      <c r="AB1095" t="s">
        <v>414</v>
      </c>
      <c r="AC1095" t="s">
        <v>447</v>
      </c>
      <c r="AD1095" t="s">
        <v>446</v>
      </c>
      <c r="AE1095">
        <v>50</v>
      </c>
      <c r="AF1095">
        <v>44</v>
      </c>
      <c r="AH1095" t="s">
        <v>443</v>
      </c>
      <c r="AJ1095" t="s">
        <v>261</v>
      </c>
      <c r="AK1095" t="s">
        <v>222</v>
      </c>
      <c r="AM1095">
        <v>2787</v>
      </c>
      <c r="AN1095">
        <v>1862</v>
      </c>
    </row>
    <row r="1096" spans="1:40" x14ac:dyDescent="0.25">
      <c r="A1096" t="s">
        <v>414</v>
      </c>
      <c r="B1096" t="s">
        <v>414</v>
      </c>
      <c r="C1096" t="s">
        <v>414</v>
      </c>
      <c r="D1096" t="s">
        <v>414</v>
      </c>
      <c r="E1096" t="s">
        <v>414</v>
      </c>
      <c r="F1096" t="s">
        <v>414</v>
      </c>
      <c r="G1096" t="s">
        <v>414</v>
      </c>
      <c r="H1096" t="s">
        <v>414</v>
      </c>
      <c r="I1096" t="s">
        <v>414</v>
      </c>
      <c r="J1096" t="s">
        <v>414</v>
      </c>
      <c r="K1096" t="s">
        <v>414</v>
      </c>
      <c r="L1096" t="s">
        <v>414</v>
      </c>
      <c r="M1096" t="s">
        <v>414</v>
      </c>
      <c r="N1096" t="s">
        <v>414</v>
      </c>
      <c r="O1096" t="s">
        <v>414</v>
      </c>
      <c r="P1096" t="s">
        <v>414</v>
      </c>
      <c r="Q1096" t="s">
        <v>414</v>
      </c>
      <c r="R1096" t="s">
        <v>414</v>
      </c>
      <c r="S1096" t="s">
        <v>414</v>
      </c>
      <c r="T1096" t="s">
        <v>414</v>
      </c>
      <c r="U1096" t="s">
        <v>414</v>
      </c>
      <c r="V1096" t="s">
        <v>414</v>
      </c>
      <c r="W1096" t="s">
        <v>414</v>
      </c>
      <c r="X1096" t="s">
        <v>414</v>
      </c>
      <c r="Y1096" t="s">
        <v>414</v>
      </c>
      <c r="Z1096" t="s">
        <v>414</v>
      </c>
      <c r="AA1096" t="s">
        <v>414</v>
      </c>
      <c r="AB1096" t="s">
        <v>414</v>
      </c>
      <c r="AC1096" t="s">
        <v>447</v>
      </c>
      <c r="AD1096" t="s">
        <v>446</v>
      </c>
      <c r="AE1096">
        <v>50</v>
      </c>
      <c r="AF1096">
        <v>45</v>
      </c>
      <c r="AH1096" t="s">
        <v>380</v>
      </c>
      <c r="AJ1096" t="s">
        <v>252</v>
      </c>
      <c r="AK1096" t="s">
        <v>221</v>
      </c>
      <c r="AM1096">
        <v>2950</v>
      </c>
      <c r="AN1096">
        <v>2134</v>
      </c>
    </row>
    <row r="1097" spans="1:40" x14ac:dyDescent="0.25">
      <c r="A1097" t="s">
        <v>414</v>
      </c>
      <c r="B1097" t="s">
        <v>414</v>
      </c>
      <c r="C1097" t="s">
        <v>414</v>
      </c>
      <c r="D1097" t="s">
        <v>414</v>
      </c>
      <c r="E1097" t="s">
        <v>414</v>
      </c>
      <c r="F1097" t="s">
        <v>414</v>
      </c>
      <c r="G1097" t="s">
        <v>414</v>
      </c>
      <c r="H1097" t="s">
        <v>414</v>
      </c>
      <c r="I1097" t="s">
        <v>414</v>
      </c>
      <c r="J1097" t="s">
        <v>414</v>
      </c>
      <c r="K1097" t="s">
        <v>414</v>
      </c>
      <c r="L1097" t="s">
        <v>414</v>
      </c>
      <c r="M1097" t="s">
        <v>414</v>
      </c>
      <c r="N1097" t="s">
        <v>414</v>
      </c>
      <c r="O1097" t="s">
        <v>414</v>
      </c>
      <c r="P1097" t="s">
        <v>414</v>
      </c>
      <c r="Q1097" t="s">
        <v>414</v>
      </c>
      <c r="R1097" t="s">
        <v>414</v>
      </c>
      <c r="S1097" t="s">
        <v>414</v>
      </c>
      <c r="T1097" t="s">
        <v>414</v>
      </c>
      <c r="U1097" t="s">
        <v>414</v>
      </c>
      <c r="V1097" t="s">
        <v>414</v>
      </c>
      <c r="W1097" t="s">
        <v>414</v>
      </c>
      <c r="X1097" t="s">
        <v>414</v>
      </c>
      <c r="Y1097" t="s">
        <v>414</v>
      </c>
      <c r="Z1097" t="s">
        <v>414</v>
      </c>
      <c r="AA1097" t="s">
        <v>414</v>
      </c>
      <c r="AB1097" t="s">
        <v>414</v>
      </c>
      <c r="AC1097" t="s">
        <v>447</v>
      </c>
      <c r="AD1097" t="s">
        <v>446</v>
      </c>
      <c r="AE1097">
        <v>50</v>
      </c>
      <c r="AF1097">
        <v>46</v>
      </c>
      <c r="AH1097" t="s">
        <v>380</v>
      </c>
      <c r="AJ1097" t="s">
        <v>252</v>
      </c>
      <c r="AK1097" t="s">
        <v>221</v>
      </c>
      <c r="AM1097">
        <v>3280</v>
      </c>
      <c r="AN1097">
        <v>771</v>
      </c>
    </row>
    <row r="1098" spans="1:40" x14ac:dyDescent="0.25">
      <c r="A1098" t="s">
        <v>414</v>
      </c>
      <c r="B1098" t="s">
        <v>414</v>
      </c>
      <c r="C1098" t="s">
        <v>414</v>
      </c>
      <c r="D1098" t="s">
        <v>414</v>
      </c>
      <c r="E1098" t="s">
        <v>414</v>
      </c>
      <c r="F1098" t="s">
        <v>414</v>
      </c>
      <c r="G1098" t="s">
        <v>414</v>
      </c>
      <c r="H1098" t="s">
        <v>414</v>
      </c>
      <c r="I1098" t="s">
        <v>414</v>
      </c>
      <c r="J1098" t="s">
        <v>414</v>
      </c>
      <c r="K1098" t="s">
        <v>414</v>
      </c>
      <c r="L1098" t="s">
        <v>414</v>
      </c>
      <c r="M1098" t="s">
        <v>414</v>
      </c>
      <c r="N1098" t="s">
        <v>414</v>
      </c>
      <c r="O1098" t="s">
        <v>414</v>
      </c>
      <c r="P1098" t="s">
        <v>414</v>
      </c>
      <c r="Q1098" t="s">
        <v>414</v>
      </c>
      <c r="R1098" t="s">
        <v>414</v>
      </c>
      <c r="S1098" t="s">
        <v>414</v>
      </c>
      <c r="T1098" t="s">
        <v>414</v>
      </c>
      <c r="U1098" t="s">
        <v>414</v>
      </c>
      <c r="V1098" t="s">
        <v>414</v>
      </c>
      <c r="W1098" t="s">
        <v>414</v>
      </c>
      <c r="X1098" t="s">
        <v>414</v>
      </c>
      <c r="Y1098" t="s">
        <v>414</v>
      </c>
      <c r="Z1098" t="s">
        <v>414</v>
      </c>
      <c r="AA1098" t="s">
        <v>414</v>
      </c>
      <c r="AB1098" t="s">
        <v>414</v>
      </c>
      <c r="AC1098" t="s">
        <v>447</v>
      </c>
      <c r="AD1098" t="s">
        <v>446</v>
      </c>
      <c r="AE1098">
        <v>50</v>
      </c>
      <c r="AF1098">
        <v>47</v>
      </c>
      <c r="AH1098" t="s">
        <v>370</v>
      </c>
      <c r="AJ1098" t="s">
        <v>246</v>
      </c>
      <c r="AK1098" t="s">
        <v>220</v>
      </c>
      <c r="AM1098">
        <v>3270</v>
      </c>
      <c r="AN1098">
        <v>996</v>
      </c>
    </row>
    <row r="1099" spans="1:40" x14ac:dyDescent="0.25">
      <c r="A1099" t="s">
        <v>414</v>
      </c>
      <c r="B1099" t="s">
        <v>414</v>
      </c>
      <c r="C1099" t="s">
        <v>414</v>
      </c>
      <c r="D1099" t="s">
        <v>414</v>
      </c>
      <c r="E1099" t="s">
        <v>414</v>
      </c>
      <c r="F1099" t="s">
        <v>414</v>
      </c>
      <c r="G1099" t="s">
        <v>414</v>
      </c>
      <c r="H1099" t="s">
        <v>414</v>
      </c>
      <c r="I1099" t="s">
        <v>414</v>
      </c>
      <c r="J1099" t="s">
        <v>414</v>
      </c>
      <c r="K1099" t="s">
        <v>414</v>
      </c>
      <c r="L1099" t="s">
        <v>414</v>
      </c>
      <c r="M1099" t="s">
        <v>414</v>
      </c>
      <c r="N1099" t="s">
        <v>414</v>
      </c>
      <c r="O1099" t="s">
        <v>414</v>
      </c>
      <c r="P1099" t="s">
        <v>414</v>
      </c>
      <c r="Q1099" t="s">
        <v>414</v>
      </c>
      <c r="R1099" t="s">
        <v>414</v>
      </c>
      <c r="S1099" t="s">
        <v>414</v>
      </c>
      <c r="T1099" t="s">
        <v>414</v>
      </c>
      <c r="U1099" t="s">
        <v>414</v>
      </c>
      <c r="V1099" t="s">
        <v>414</v>
      </c>
      <c r="W1099" t="s">
        <v>414</v>
      </c>
      <c r="X1099" t="s">
        <v>414</v>
      </c>
      <c r="Y1099" t="s">
        <v>414</v>
      </c>
      <c r="Z1099" t="s">
        <v>414</v>
      </c>
      <c r="AA1099" t="s">
        <v>414</v>
      </c>
      <c r="AB1099" t="s">
        <v>414</v>
      </c>
      <c r="AC1099" t="s">
        <v>447</v>
      </c>
      <c r="AD1099" t="s">
        <v>446</v>
      </c>
      <c r="AE1099">
        <v>50</v>
      </c>
      <c r="AF1099">
        <v>48</v>
      </c>
      <c r="AH1099" t="s">
        <v>380</v>
      </c>
      <c r="AJ1099" t="s">
        <v>252</v>
      </c>
      <c r="AK1099" t="s">
        <v>221</v>
      </c>
      <c r="AM1099">
        <v>3068</v>
      </c>
      <c r="AN1099">
        <v>1583</v>
      </c>
    </row>
    <row r="1100" spans="1:40" x14ac:dyDescent="0.25">
      <c r="A1100" t="s">
        <v>414</v>
      </c>
      <c r="B1100" t="s">
        <v>414</v>
      </c>
      <c r="C1100" t="s">
        <v>414</v>
      </c>
      <c r="D1100" t="s">
        <v>414</v>
      </c>
      <c r="E1100" t="s">
        <v>414</v>
      </c>
      <c r="F1100" t="s">
        <v>414</v>
      </c>
      <c r="G1100" t="s">
        <v>414</v>
      </c>
      <c r="H1100" t="s">
        <v>414</v>
      </c>
      <c r="I1100" t="s">
        <v>414</v>
      </c>
      <c r="J1100" t="s">
        <v>414</v>
      </c>
      <c r="K1100" t="s">
        <v>414</v>
      </c>
      <c r="L1100" t="s">
        <v>414</v>
      </c>
      <c r="M1100" t="s">
        <v>414</v>
      </c>
      <c r="N1100" t="s">
        <v>414</v>
      </c>
      <c r="O1100" t="s">
        <v>414</v>
      </c>
      <c r="P1100" t="s">
        <v>414</v>
      </c>
      <c r="Q1100" t="s">
        <v>414</v>
      </c>
      <c r="R1100" t="s">
        <v>414</v>
      </c>
      <c r="S1100" t="s">
        <v>414</v>
      </c>
      <c r="T1100" t="s">
        <v>414</v>
      </c>
      <c r="U1100" t="s">
        <v>414</v>
      </c>
      <c r="V1100" t="s">
        <v>414</v>
      </c>
      <c r="W1100" t="s">
        <v>414</v>
      </c>
      <c r="X1100" t="s">
        <v>414</v>
      </c>
      <c r="Y1100" t="s">
        <v>414</v>
      </c>
      <c r="Z1100" t="s">
        <v>414</v>
      </c>
      <c r="AA1100" t="s">
        <v>414</v>
      </c>
      <c r="AB1100" t="s">
        <v>414</v>
      </c>
      <c r="AC1100" t="s">
        <v>447</v>
      </c>
      <c r="AD1100" t="s">
        <v>446</v>
      </c>
      <c r="AE1100">
        <v>50</v>
      </c>
      <c r="AF1100">
        <v>49</v>
      </c>
      <c r="AH1100" t="s">
        <v>443</v>
      </c>
      <c r="AJ1100" t="s">
        <v>261</v>
      </c>
      <c r="AK1100" t="s">
        <v>222</v>
      </c>
      <c r="AM1100">
        <v>3039</v>
      </c>
      <c r="AN1100">
        <v>1901</v>
      </c>
    </row>
    <row r="1101" spans="1:40" x14ac:dyDescent="0.25">
      <c r="A1101" t="s">
        <v>414</v>
      </c>
      <c r="B1101" t="s">
        <v>414</v>
      </c>
      <c r="C1101" t="s">
        <v>414</v>
      </c>
      <c r="D1101" t="s">
        <v>414</v>
      </c>
      <c r="E1101" t="s">
        <v>414</v>
      </c>
      <c r="F1101" t="s">
        <v>414</v>
      </c>
      <c r="G1101" t="s">
        <v>414</v>
      </c>
      <c r="H1101" t="s">
        <v>414</v>
      </c>
      <c r="I1101" t="s">
        <v>414</v>
      </c>
      <c r="J1101" t="s">
        <v>414</v>
      </c>
      <c r="K1101" t="s">
        <v>414</v>
      </c>
      <c r="L1101" t="s">
        <v>414</v>
      </c>
      <c r="M1101" t="s">
        <v>414</v>
      </c>
      <c r="N1101" t="s">
        <v>414</v>
      </c>
      <c r="O1101" t="s">
        <v>414</v>
      </c>
      <c r="P1101" t="s">
        <v>414</v>
      </c>
      <c r="Q1101" t="s">
        <v>414</v>
      </c>
      <c r="R1101" t="s">
        <v>414</v>
      </c>
      <c r="S1101" t="s">
        <v>414</v>
      </c>
      <c r="T1101" t="s">
        <v>414</v>
      </c>
      <c r="U1101" t="s">
        <v>414</v>
      </c>
      <c r="V1101" t="s">
        <v>414</v>
      </c>
      <c r="W1101" t="s">
        <v>414</v>
      </c>
      <c r="X1101" t="s">
        <v>414</v>
      </c>
      <c r="Y1101" t="s">
        <v>414</v>
      </c>
      <c r="Z1101" t="s">
        <v>414</v>
      </c>
      <c r="AA1101" t="s">
        <v>414</v>
      </c>
      <c r="AB1101" t="s">
        <v>414</v>
      </c>
      <c r="AC1101" t="s">
        <v>447</v>
      </c>
      <c r="AD1101" t="s">
        <v>446</v>
      </c>
      <c r="AE1101">
        <v>50</v>
      </c>
      <c r="AF1101">
        <v>50</v>
      </c>
      <c r="AH1101" t="s">
        <v>380</v>
      </c>
      <c r="AJ1101" t="s">
        <v>252</v>
      </c>
      <c r="AK1101" t="s">
        <v>221</v>
      </c>
      <c r="AM1101">
        <v>3285</v>
      </c>
      <c r="AN1101">
        <v>2152</v>
      </c>
    </row>
    <row r="1102" spans="1:40" x14ac:dyDescent="0.25">
      <c r="A1102" t="s">
        <v>414</v>
      </c>
      <c r="B1102" t="s">
        <v>414</v>
      </c>
      <c r="C1102" t="s">
        <v>414</v>
      </c>
      <c r="D1102" t="s">
        <v>414</v>
      </c>
      <c r="E1102" t="s">
        <v>414</v>
      </c>
      <c r="F1102" t="s">
        <v>414</v>
      </c>
      <c r="G1102" t="s">
        <v>414</v>
      </c>
      <c r="H1102" t="s">
        <v>414</v>
      </c>
      <c r="I1102" t="s">
        <v>414</v>
      </c>
      <c r="J1102" t="s">
        <v>414</v>
      </c>
      <c r="K1102" t="s">
        <v>414</v>
      </c>
      <c r="L1102" t="s">
        <v>414</v>
      </c>
      <c r="M1102" t="s">
        <v>414</v>
      </c>
      <c r="N1102" t="s">
        <v>414</v>
      </c>
      <c r="O1102" t="s">
        <v>414</v>
      </c>
      <c r="P1102" t="s">
        <v>414</v>
      </c>
      <c r="Q1102" t="s">
        <v>414</v>
      </c>
      <c r="R1102" t="s">
        <v>414</v>
      </c>
      <c r="S1102" t="s">
        <v>414</v>
      </c>
      <c r="T1102" t="s">
        <v>414</v>
      </c>
      <c r="U1102" t="s">
        <v>414</v>
      </c>
      <c r="V1102" t="s">
        <v>414</v>
      </c>
      <c r="W1102" t="s">
        <v>414</v>
      </c>
      <c r="X1102" t="s">
        <v>414</v>
      </c>
      <c r="Y1102" t="s">
        <v>414</v>
      </c>
      <c r="Z1102" t="s">
        <v>414</v>
      </c>
      <c r="AA1102" t="s">
        <v>414</v>
      </c>
      <c r="AB1102" t="s">
        <v>414</v>
      </c>
      <c r="AC1102" t="s">
        <v>449</v>
      </c>
      <c r="AD1102" t="s">
        <v>448</v>
      </c>
      <c r="AE1102">
        <v>50</v>
      </c>
      <c r="AF1102">
        <v>1</v>
      </c>
      <c r="AH1102" t="s">
        <v>370</v>
      </c>
      <c r="AJ1102" t="s">
        <v>246</v>
      </c>
      <c r="AK1102" t="s">
        <v>220</v>
      </c>
      <c r="AM1102">
        <v>662</v>
      </c>
      <c r="AN1102">
        <v>523</v>
      </c>
    </row>
    <row r="1103" spans="1:40" x14ac:dyDescent="0.25">
      <c r="A1103" t="s">
        <v>414</v>
      </c>
      <c r="B1103" t="s">
        <v>414</v>
      </c>
      <c r="C1103" t="s">
        <v>414</v>
      </c>
      <c r="D1103" t="s">
        <v>414</v>
      </c>
      <c r="E1103" t="s">
        <v>414</v>
      </c>
      <c r="F1103" t="s">
        <v>414</v>
      </c>
      <c r="G1103" t="s">
        <v>414</v>
      </c>
      <c r="H1103" t="s">
        <v>414</v>
      </c>
      <c r="I1103" t="s">
        <v>414</v>
      </c>
      <c r="J1103" t="s">
        <v>414</v>
      </c>
      <c r="K1103" t="s">
        <v>414</v>
      </c>
      <c r="L1103" t="s">
        <v>414</v>
      </c>
      <c r="M1103" t="s">
        <v>414</v>
      </c>
      <c r="N1103" t="s">
        <v>414</v>
      </c>
      <c r="O1103" t="s">
        <v>414</v>
      </c>
      <c r="P1103" t="s">
        <v>414</v>
      </c>
      <c r="Q1103" t="s">
        <v>414</v>
      </c>
      <c r="R1103" t="s">
        <v>414</v>
      </c>
      <c r="S1103" t="s">
        <v>414</v>
      </c>
      <c r="T1103" t="s">
        <v>414</v>
      </c>
      <c r="U1103" t="s">
        <v>414</v>
      </c>
      <c r="V1103" t="s">
        <v>414</v>
      </c>
      <c r="W1103" t="s">
        <v>414</v>
      </c>
      <c r="X1103" t="s">
        <v>414</v>
      </c>
      <c r="Y1103" t="s">
        <v>414</v>
      </c>
      <c r="Z1103" t="s">
        <v>414</v>
      </c>
      <c r="AA1103" t="s">
        <v>414</v>
      </c>
      <c r="AB1103" t="s">
        <v>414</v>
      </c>
      <c r="AC1103" t="s">
        <v>449</v>
      </c>
      <c r="AD1103" t="s">
        <v>448</v>
      </c>
      <c r="AE1103">
        <v>50</v>
      </c>
      <c r="AF1103">
        <v>2</v>
      </c>
      <c r="AH1103" t="s">
        <v>386</v>
      </c>
      <c r="AJ1103" t="s">
        <v>273</v>
      </c>
      <c r="AK1103" t="s">
        <v>224</v>
      </c>
      <c r="AM1103">
        <v>782</v>
      </c>
      <c r="AN1103">
        <v>1104</v>
      </c>
    </row>
    <row r="1104" spans="1:40" x14ac:dyDescent="0.25">
      <c r="A1104" t="s">
        <v>414</v>
      </c>
      <c r="B1104" t="s">
        <v>414</v>
      </c>
      <c r="C1104" t="s">
        <v>414</v>
      </c>
      <c r="D1104" t="s">
        <v>414</v>
      </c>
      <c r="E1104" t="s">
        <v>414</v>
      </c>
      <c r="F1104" t="s">
        <v>414</v>
      </c>
      <c r="G1104" t="s">
        <v>414</v>
      </c>
      <c r="H1104" t="s">
        <v>414</v>
      </c>
      <c r="I1104" t="s">
        <v>414</v>
      </c>
      <c r="J1104" t="s">
        <v>414</v>
      </c>
      <c r="K1104" t="s">
        <v>414</v>
      </c>
      <c r="L1104" t="s">
        <v>414</v>
      </c>
      <c r="M1104" t="s">
        <v>414</v>
      </c>
      <c r="N1104" t="s">
        <v>414</v>
      </c>
      <c r="O1104" t="s">
        <v>414</v>
      </c>
      <c r="P1104" t="s">
        <v>414</v>
      </c>
      <c r="Q1104" t="s">
        <v>414</v>
      </c>
      <c r="R1104" t="s">
        <v>414</v>
      </c>
      <c r="S1104" t="s">
        <v>414</v>
      </c>
      <c r="T1104" t="s">
        <v>414</v>
      </c>
      <c r="U1104" t="s">
        <v>414</v>
      </c>
      <c r="V1104" t="s">
        <v>414</v>
      </c>
      <c r="W1104" t="s">
        <v>414</v>
      </c>
      <c r="X1104" t="s">
        <v>414</v>
      </c>
      <c r="Y1104" t="s">
        <v>414</v>
      </c>
      <c r="Z1104" t="s">
        <v>414</v>
      </c>
      <c r="AA1104" t="s">
        <v>414</v>
      </c>
      <c r="AB1104" t="s">
        <v>414</v>
      </c>
      <c r="AC1104" t="s">
        <v>449</v>
      </c>
      <c r="AD1104" t="s">
        <v>448</v>
      </c>
      <c r="AE1104">
        <v>50</v>
      </c>
      <c r="AF1104">
        <v>3</v>
      </c>
      <c r="AH1104" t="s">
        <v>387</v>
      </c>
      <c r="AJ1104" t="s">
        <v>178</v>
      </c>
      <c r="AK1104" t="s">
        <v>225</v>
      </c>
      <c r="AM1104">
        <v>503</v>
      </c>
      <c r="AN1104">
        <v>1389</v>
      </c>
    </row>
    <row r="1105" spans="1:40" x14ac:dyDescent="0.25">
      <c r="A1105" t="s">
        <v>414</v>
      </c>
      <c r="B1105" t="s">
        <v>414</v>
      </c>
      <c r="C1105" t="s">
        <v>414</v>
      </c>
      <c r="D1105" t="s">
        <v>414</v>
      </c>
      <c r="E1105" t="s">
        <v>414</v>
      </c>
      <c r="F1105" t="s">
        <v>414</v>
      </c>
      <c r="G1105" t="s">
        <v>414</v>
      </c>
      <c r="H1105" t="s">
        <v>414</v>
      </c>
      <c r="I1105" t="s">
        <v>414</v>
      </c>
      <c r="J1105" t="s">
        <v>414</v>
      </c>
      <c r="K1105" t="s">
        <v>414</v>
      </c>
      <c r="L1105" t="s">
        <v>414</v>
      </c>
      <c r="M1105" t="s">
        <v>414</v>
      </c>
      <c r="N1105" t="s">
        <v>414</v>
      </c>
      <c r="O1105" t="s">
        <v>414</v>
      </c>
      <c r="P1105" t="s">
        <v>414</v>
      </c>
      <c r="Q1105" t="s">
        <v>414</v>
      </c>
      <c r="R1105" t="s">
        <v>414</v>
      </c>
      <c r="S1105" t="s">
        <v>414</v>
      </c>
      <c r="T1105" t="s">
        <v>414</v>
      </c>
      <c r="U1105" t="s">
        <v>414</v>
      </c>
      <c r="V1105" t="s">
        <v>414</v>
      </c>
      <c r="W1105" t="s">
        <v>414</v>
      </c>
      <c r="X1105" t="s">
        <v>414</v>
      </c>
      <c r="Y1105" t="s">
        <v>414</v>
      </c>
      <c r="Z1105" t="s">
        <v>414</v>
      </c>
      <c r="AA1105" t="s">
        <v>414</v>
      </c>
      <c r="AB1105" t="s">
        <v>414</v>
      </c>
      <c r="AC1105" t="s">
        <v>449</v>
      </c>
      <c r="AD1105" t="s">
        <v>448</v>
      </c>
      <c r="AE1105">
        <v>50</v>
      </c>
      <c r="AF1105">
        <v>4</v>
      </c>
      <c r="AH1105" t="s">
        <v>375</v>
      </c>
      <c r="AJ1105" t="s">
        <v>265</v>
      </c>
      <c r="AK1105" t="s">
        <v>222</v>
      </c>
      <c r="AM1105">
        <v>560</v>
      </c>
      <c r="AN1105">
        <v>1650</v>
      </c>
    </row>
    <row r="1106" spans="1:40" x14ac:dyDescent="0.25">
      <c r="A1106" t="s">
        <v>414</v>
      </c>
      <c r="B1106" t="s">
        <v>414</v>
      </c>
      <c r="C1106" t="s">
        <v>414</v>
      </c>
      <c r="D1106" t="s">
        <v>414</v>
      </c>
      <c r="E1106" t="s">
        <v>414</v>
      </c>
      <c r="F1106" t="s">
        <v>414</v>
      </c>
      <c r="G1106" t="s">
        <v>414</v>
      </c>
      <c r="H1106" t="s">
        <v>414</v>
      </c>
      <c r="I1106" t="s">
        <v>414</v>
      </c>
      <c r="J1106" t="s">
        <v>414</v>
      </c>
      <c r="K1106" t="s">
        <v>414</v>
      </c>
      <c r="L1106" t="s">
        <v>414</v>
      </c>
      <c r="M1106" t="s">
        <v>414</v>
      </c>
      <c r="N1106" t="s">
        <v>414</v>
      </c>
      <c r="O1106" t="s">
        <v>414</v>
      </c>
      <c r="P1106" t="s">
        <v>414</v>
      </c>
      <c r="Q1106" t="s">
        <v>414</v>
      </c>
      <c r="R1106" t="s">
        <v>414</v>
      </c>
      <c r="S1106" t="s">
        <v>414</v>
      </c>
      <c r="T1106" t="s">
        <v>414</v>
      </c>
      <c r="U1106" t="s">
        <v>414</v>
      </c>
      <c r="V1106" t="s">
        <v>414</v>
      </c>
      <c r="W1106" t="s">
        <v>414</v>
      </c>
      <c r="X1106" t="s">
        <v>414</v>
      </c>
      <c r="Y1106" t="s">
        <v>414</v>
      </c>
      <c r="Z1106" t="s">
        <v>414</v>
      </c>
      <c r="AA1106" t="s">
        <v>414</v>
      </c>
      <c r="AB1106" t="s">
        <v>414</v>
      </c>
      <c r="AC1106" t="s">
        <v>449</v>
      </c>
      <c r="AD1106" t="s">
        <v>448</v>
      </c>
      <c r="AE1106">
        <v>50</v>
      </c>
      <c r="AF1106">
        <v>5</v>
      </c>
      <c r="AH1106" t="s">
        <v>386</v>
      </c>
      <c r="AJ1106" t="s">
        <v>273</v>
      </c>
      <c r="AK1106" t="s">
        <v>224</v>
      </c>
      <c r="AM1106">
        <v>672</v>
      </c>
      <c r="AN1106">
        <v>2092</v>
      </c>
    </row>
    <row r="1107" spans="1:40" x14ac:dyDescent="0.25">
      <c r="A1107" t="s">
        <v>414</v>
      </c>
      <c r="B1107" t="s">
        <v>414</v>
      </c>
      <c r="C1107" t="s">
        <v>414</v>
      </c>
      <c r="D1107" t="s">
        <v>414</v>
      </c>
      <c r="E1107" t="s">
        <v>414</v>
      </c>
      <c r="F1107" t="s">
        <v>414</v>
      </c>
      <c r="G1107" t="s">
        <v>414</v>
      </c>
      <c r="H1107" t="s">
        <v>414</v>
      </c>
      <c r="I1107" t="s">
        <v>414</v>
      </c>
      <c r="J1107" t="s">
        <v>414</v>
      </c>
      <c r="K1107" t="s">
        <v>414</v>
      </c>
      <c r="L1107" t="s">
        <v>414</v>
      </c>
      <c r="M1107" t="s">
        <v>414</v>
      </c>
      <c r="N1107" t="s">
        <v>414</v>
      </c>
      <c r="O1107" t="s">
        <v>414</v>
      </c>
      <c r="P1107" t="s">
        <v>414</v>
      </c>
      <c r="Q1107" t="s">
        <v>414</v>
      </c>
      <c r="R1107" t="s">
        <v>414</v>
      </c>
      <c r="S1107" t="s">
        <v>414</v>
      </c>
      <c r="T1107" t="s">
        <v>414</v>
      </c>
      <c r="U1107" t="s">
        <v>414</v>
      </c>
      <c r="V1107" t="s">
        <v>414</v>
      </c>
      <c r="W1107" t="s">
        <v>414</v>
      </c>
      <c r="X1107" t="s">
        <v>414</v>
      </c>
      <c r="Y1107" t="s">
        <v>414</v>
      </c>
      <c r="Z1107" t="s">
        <v>414</v>
      </c>
      <c r="AA1107" t="s">
        <v>414</v>
      </c>
      <c r="AB1107" t="s">
        <v>414</v>
      </c>
      <c r="AC1107" t="s">
        <v>449</v>
      </c>
      <c r="AD1107" t="s">
        <v>448</v>
      </c>
      <c r="AE1107">
        <v>50</v>
      </c>
      <c r="AF1107">
        <v>6</v>
      </c>
      <c r="AH1107" t="s">
        <v>443</v>
      </c>
      <c r="AJ1107" t="s">
        <v>261</v>
      </c>
      <c r="AK1107" t="s">
        <v>222</v>
      </c>
      <c r="AM1107">
        <v>1080</v>
      </c>
      <c r="AN1107">
        <v>779</v>
      </c>
    </row>
    <row r="1108" spans="1:40" x14ac:dyDescent="0.25">
      <c r="A1108" t="s">
        <v>414</v>
      </c>
      <c r="B1108" t="s">
        <v>414</v>
      </c>
      <c r="C1108" t="s">
        <v>414</v>
      </c>
      <c r="D1108" t="s">
        <v>414</v>
      </c>
      <c r="E1108" t="s">
        <v>414</v>
      </c>
      <c r="F1108" t="s">
        <v>414</v>
      </c>
      <c r="G1108" t="s">
        <v>414</v>
      </c>
      <c r="H1108" t="s">
        <v>414</v>
      </c>
      <c r="I1108" t="s">
        <v>414</v>
      </c>
      <c r="J1108" t="s">
        <v>414</v>
      </c>
      <c r="K1108" t="s">
        <v>414</v>
      </c>
      <c r="L1108" t="s">
        <v>414</v>
      </c>
      <c r="M1108" t="s">
        <v>414</v>
      </c>
      <c r="N1108" t="s">
        <v>414</v>
      </c>
      <c r="O1108" t="s">
        <v>414</v>
      </c>
      <c r="P1108" t="s">
        <v>414</v>
      </c>
      <c r="Q1108" t="s">
        <v>414</v>
      </c>
      <c r="R1108" t="s">
        <v>414</v>
      </c>
      <c r="S1108" t="s">
        <v>414</v>
      </c>
      <c r="T1108" t="s">
        <v>414</v>
      </c>
      <c r="U1108" t="s">
        <v>414</v>
      </c>
      <c r="V1108" t="s">
        <v>414</v>
      </c>
      <c r="W1108" t="s">
        <v>414</v>
      </c>
      <c r="X1108" t="s">
        <v>414</v>
      </c>
      <c r="Y1108" t="s">
        <v>414</v>
      </c>
      <c r="Z1108" t="s">
        <v>414</v>
      </c>
      <c r="AA1108" t="s">
        <v>414</v>
      </c>
      <c r="AB1108" t="s">
        <v>414</v>
      </c>
      <c r="AC1108" t="s">
        <v>449</v>
      </c>
      <c r="AD1108" t="s">
        <v>448</v>
      </c>
      <c r="AE1108">
        <v>50</v>
      </c>
      <c r="AF1108">
        <v>7</v>
      </c>
      <c r="AH1108" t="s">
        <v>380</v>
      </c>
      <c r="AJ1108" t="s">
        <v>252</v>
      </c>
      <c r="AK1108" t="s">
        <v>221</v>
      </c>
      <c r="AM1108">
        <v>1034</v>
      </c>
      <c r="AN1108">
        <v>869</v>
      </c>
    </row>
    <row r="1109" spans="1:40" x14ac:dyDescent="0.25">
      <c r="A1109" t="s">
        <v>414</v>
      </c>
      <c r="B1109" t="s">
        <v>414</v>
      </c>
      <c r="C1109" t="s">
        <v>414</v>
      </c>
      <c r="D1109" t="s">
        <v>414</v>
      </c>
      <c r="E1109" t="s">
        <v>414</v>
      </c>
      <c r="F1109" t="s">
        <v>414</v>
      </c>
      <c r="G1109" t="s">
        <v>414</v>
      </c>
      <c r="H1109" t="s">
        <v>414</v>
      </c>
      <c r="I1109" t="s">
        <v>414</v>
      </c>
      <c r="J1109" t="s">
        <v>414</v>
      </c>
      <c r="K1109" t="s">
        <v>414</v>
      </c>
      <c r="L1109" t="s">
        <v>414</v>
      </c>
      <c r="M1109" t="s">
        <v>414</v>
      </c>
      <c r="N1109" t="s">
        <v>414</v>
      </c>
      <c r="O1109" t="s">
        <v>414</v>
      </c>
      <c r="P1109" t="s">
        <v>414</v>
      </c>
      <c r="Q1109" t="s">
        <v>414</v>
      </c>
      <c r="R1109" t="s">
        <v>414</v>
      </c>
      <c r="S1109" t="s">
        <v>414</v>
      </c>
      <c r="T1109" t="s">
        <v>414</v>
      </c>
      <c r="U1109" t="s">
        <v>414</v>
      </c>
      <c r="V1109" t="s">
        <v>414</v>
      </c>
      <c r="W1109" t="s">
        <v>414</v>
      </c>
      <c r="X1109" t="s">
        <v>414</v>
      </c>
      <c r="Y1109" t="s">
        <v>414</v>
      </c>
      <c r="Z1109" t="s">
        <v>414</v>
      </c>
      <c r="AA1109" t="s">
        <v>414</v>
      </c>
      <c r="AB1109" t="s">
        <v>414</v>
      </c>
      <c r="AC1109" t="s">
        <v>449</v>
      </c>
      <c r="AD1109" t="s">
        <v>448</v>
      </c>
      <c r="AE1109">
        <v>50</v>
      </c>
      <c r="AF1109">
        <v>8</v>
      </c>
      <c r="AH1109" t="s">
        <v>386</v>
      </c>
      <c r="AJ1109" t="s">
        <v>273</v>
      </c>
      <c r="AK1109" t="s">
        <v>224</v>
      </c>
      <c r="AM1109">
        <v>931</v>
      </c>
      <c r="AN1109">
        <v>1340</v>
      </c>
    </row>
    <row r="1110" spans="1:40" x14ac:dyDescent="0.25">
      <c r="A1110" t="s">
        <v>414</v>
      </c>
      <c r="B1110" t="s">
        <v>414</v>
      </c>
      <c r="C1110" t="s">
        <v>414</v>
      </c>
      <c r="D1110" t="s">
        <v>414</v>
      </c>
      <c r="E1110" t="s">
        <v>414</v>
      </c>
      <c r="F1110" t="s">
        <v>414</v>
      </c>
      <c r="G1110" t="s">
        <v>414</v>
      </c>
      <c r="H1110" t="s">
        <v>414</v>
      </c>
      <c r="I1110" t="s">
        <v>414</v>
      </c>
      <c r="J1110" t="s">
        <v>414</v>
      </c>
      <c r="K1110" t="s">
        <v>414</v>
      </c>
      <c r="L1110" t="s">
        <v>414</v>
      </c>
      <c r="M1110" t="s">
        <v>414</v>
      </c>
      <c r="N1110" t="s">
        <v>414</v>
      </c>
      <c r="O1110" t="s">
        <v>414</v>
      </c>
      <c r="P1110" t="s">
        <v>414</v>
      </c>
      <c r="Q1110" t="s">
        <v>414</v>
      </c>
      <c r="R1110" t="s">
        <v>414</v>
      </c>
      <c r="S1110" t="s">
        <v>414</v>
      </c>
      <c r="T1110" t="s">
        <v>414</v>
      </c>
      <c r="U1110" t="s">
        <v>414</v>
      </c>
      <c r="V1110" t="s">
        <v>414</v>
      </c>
      <c r="W1110" t="s">
        <v>414</v>
      </c>
      <c r="X1110" t="s">
        <v>414</v>
      </c>
      <c r="Y1110" t="s">
        <v>414</v>
      </c>
      <c r="Z1110" t="s">
        <v>414</v>
      </c>
      <c r="AA1110" t="s">
        <v>414</v>
      </c>
      <c r="AB1110" t="s">
        <v>414</v>
      </c>
      <c r="AC1110" t="s">
        <v>449</v>
      </c>
      <c r="AD1110" t="s">
        <v>448</v>
      </c>
      <c r="AE1110">
        <v>50</v>
      </c>
      <c r="AF1110">
        <v>9</v>
      </c>
      <c r="AH1110" t="s">
        <v>386</v>
      </c>
      <c r="AJ1110" t="s">
        <v>273</v>
      </c>
      <c r="AK1110" t="s">
        <v>224</v>
      </c>
      <c r="AM1110">
        <v>1090</v>
      </c>
      <c r="AN1110">
        <v>1914</v>
      </c>
    </row>
    <row r="1111" spans="1:40" x14ac:dyDescent="0.25">
      <c r="A1111" t="s">
        <v>414</v>
      </c>
      <c r="B1111" t="s">
        <v>414</v>
      </c>
      <c r="C1111" t="s">
        <v>414</v>
      </c>
      <c r="D1111" t="s">
        <v>414</v>
      </c>
      <c r="E1111" t="s">
        <v>414</v>
      </c>
      <c r="F1111" t="s">
        <v>414</v>
      </c>
      <c r="G1111" t="s">
        <v>414</v>
      </c>
      <c r="H1111" t="s">
        <v>414</v>
      </c>
      <c r="I1111" t="s">
        <v>414</v>
      </c>
      <c r="J1111" t="s">
        <v>414</v>
      </c>
      <c r="K1111" t="s">
        <v>414</v>
      </c>
      <c r="L1111" t="s">
        <v>414</v>
      </c>
      <c r="M1111" t="s">
        <v>414</v>
      </c>
      <c r="N1111" t="s">
        <v>414</v>
      </c>
      <c r="O1111" t="s">
        <v>414</v>
      </c>
      <c r="P1111" t="s">
        <v>414</v>
      </c>
      <c r="Q1111" t="s">
        <v>414</v>
      </c>
      <c r="R1111" t="s">
        <v>414</v>
      </c>
      <c r="S1111" t="s">
        <v>414</v>
      </c>
      <c r="T1111" t="s">
        <v>414</v>
      </c>
      <c r="U1111" t="s">
        <v>414</v>
      </c>
      <c r="V1111" t="s">
        <v>414</v>
      </c>
      <c r="W1111" t="s">
        <v>414</v>
      </c>
      <c r="X1111" t="s">
        <v>414</v>
      </c>
      <c r="Y1111" t="s">
        <v>414</v>
      </c>
      <c r="Z1111" t="s">
        <v>414</v>
      </c>
      <c r="AA1111" t="s">
        <v>414</v>
      </c>
      <c r="AB1111" t="s">
        <v>414</v>
      </c>
      <c r="AC1111" t="s">
        <v>449</v>
      </c>
      <c r="AD1111" t="s">
        <v>448</v>
      </c>
      <c r="AE1111">
        <v>50</v>
      </c>
      <c r="AF1111">
        <v>10</v>
      </c>
      <c r="AH1111" t="s">
        <v>386</v>
      </c>
      <c r="AJ1111" t="s">
        <v>273</v>
      </c>
      <c r="AK1111" t="s">
        <v>224</v>
      </c>
      <c r="AM1111">
        <v>911</v>
      </c>
      <c r="AN1111">
        <v>2076</v>
      </c>
    </row>
    <row r="1112" spans="1:40" x14ac:dyDescent="0.25">
      <c r="A1112" t="s">
        <v>414</v>
      </c>
      <c r="B1112" t="s">
        <v>414</v>
      </c>
      <c r="C1112" t="s">
        <v>414</v>
      </c>
      <c r="D1112" t="s">
        <v>414</v>
      </c>
      <c r="E1112" t="s">
        <v>414</v>
      </c>
      <c r="F1112" t="s">
        <v>414</v>
      </c>
      <c r="G1112" t="s">
        <v>414</v>
      </c>
      <c r="H1112" t="s">
        <v>414</v>
      </c>
      <c r="I1112" t="s">
        <v>414</v>
      </c>
      <c r="J1112" t="s">
        <v>414</v>
      </c>
      <c r="K1112" t="s">
        <v>414</v>
      </c>
      <c r="L1112" t="s">
        <v>414</v>
      </c>
      <c r="M1112" t="s">
        <v>414</v>
      </c>
      <c r="N1112" t="s">
        <v>414</v>
      </c>
      <c r="O1112" t="s">
        <v>414</v>
      </c>
      <c r="P1112" t="s">
        <v>414</v>
      </c>
      <c r="Q1112" t="s">
        <v>414</v>
      </c>
      <c r="R1112" t="s">
        <v>414</v>
      </c>
      <c r="S1112" t="s">
        <v>414</v>
      </c>
      <c r="T1112" t="s">
        <v>414</v>
      </c>
      <c r="U1112" t="s">
        <v>414</v>
      </c>
      <c r="V1112" t="s">
        <v>414</v>
      </c>
      <c r="W1112" t="s">
        <v>414</v>
      </c>
      <c r="X1112" t="s">
        <v>414</v>
      </c>
      <c r="Y1112" t="s">
        <v>414</v>
      </c>
      <c r="Z1112" t="s">
        <v>414</v>
      </c>
      <c r="AA1112" t="s">
        <v>414</v>
      </c>
      <c r="AB1112" t="s">
        <v>414</v>
      </c>
      <c r="AC1112" t="s">
        <v>449</v>
      </c>
      <c r="AD1112" t="s">
        <v>448</v>
      </c>
      <c r="AE1112">
        <v>50</v>
      </c>
      <c r="AF1112">
        <v>11</v>
      </c>
      <c r="AH1112" t="s">
        <v>443</v>
      </c>
      <c r="AJ1112" t="s">
        <v>261</v>
      </c>
      <c r="AK1112" t="s">
        <v>222</v>
      </c>
      <c r="AM1112">
        <v>1151</v>
      </c>
      <c r="AN1112">
        <v>750</v>
      </c>
    </row>
    <row r="1113" spans="1:40" x14ac:dyDescent="0.25">
      <c r="A1113" t="s">
        <v>414</v>
      </c>
      <c r="B1113" t="s">
        <v>414</v>
      </c>
      <c r="C1113" t="s">
        <v>414</v>
      </c>
      <c r="D1113" t="s">
        <v>414</v>
      </c>
      <c r="E1113" t="s">
        <v>414</v>
      </c>
      <c r="F1113" t="s">
        <v>414</v>
      </c>
      <c r="G1113" t="s">
        <v>414</v>
      </c>
      <c r="H1113" t="s">
        <v>414</v>
      </c>
      <c r="I1113" t="s">
        <v>414</v>
      </c>
      <c r="J1113" t="s">
        <v>414</v>
      </c>
      <c r="K1113" t="s">
        <v>414</v>
      </c>
      <c r="L1113" t="s">
        <v>414</v>
      </c>
      <c r="M1113" t="s">
        <v>414</v>
      </c>
      <c r="N1113" t="s">
        <v>414</v>
      </c>
      <c r="O1113" t="s">
        <v>414</v>
      </c>
      <c r="P1113" t="s">
        <v>414</v>
      </c>
      <c r="Q1113" t="s">
        <v>414</v>
      </c>
      <c r="R1113" t="s">
        <v>414</v>
      </c>
      <c r="S1113" t="s">
        <v>414</v>
      </c>
      <c r="T1113" t="s">
        <v>414</v>
      </c>
      <c r="U1113" t="s">
        <v>414</v>
      </c>
      <c r="V1113" t="s">
        <v>414</v>
      </c>
      <c r="W1113" t="s">
        <v>414</v>
      </c>
      <c r="X1113" t="s">
        <v>414</v>
      </c>
      <c r="Y1113" t="s">
        <v>414</v>
      </c>
      <c r="Z1113" t="s">
        <v>414</v>
      </c>
      <c r="AA1113" t="s">
        <v>414</v>
      </c>
      <c r="AB1113" t="s">
        <v>414</v>
      </c>
      <c r="AC1113" t="s">
        <v>449</v>
      </c>
      <c r="AD1113" t="s">
        <v>448</v>
      </c>
      <c r="AE1113">
        <v>50</v>
      </c>
      <c r="AF1113">
        <v>12</v>
      </c>
      <c r="AH1113" t="s">
        <v>370</v>
      </c>
      <c r="AJ1113" t="s">
        <v>246</v>
      </c>
      <c r="AK1113" t="s">
        <v>220</v>
      </c>
      <c r="AM1113">
        <v>1205</v>
      </c>
      <c r="AN1113">
        <v>902</v>
      </c>
    </row>
    <row r="1114" spans="1:40" x14ac:dyDescent="0.25">
      <c r="A1114" t="s">
        <v>414</v>
      </c>
      <c r="B1114" t="s">
        <v>414</v>
      </c>
      <c r="C1114" t="s">
        <v>414</v>
      </c>
      <c r="D1114" t="s">
        <v>414</v>
      </c>
      <c r="E1114" t="s">
        <v>414</v>
      </c>
      <c r="F1114" t="s">
        <v>414</v>
      </c>
      <c r="G1114" t="s">
        <v>414</v>
      </c>
      <c r="H1114" t="s">
        <v>414</v>
      </c>
      <c r="I1114" t="s">
        <v>414</v>
      </c>
      <c r="J1114" t="s">
        <v>414</v>
      </c>
      <c r="K1114" t="s">
        <v>414</v>
      </c>
      <c r="L1114" t="s">
        <v>414</v>
      </c>
      <c r="M1114" t="s">
        <v>414</v>
      </c>
      <c r="N1114" t="s">
        <v>414</v>
      </c>
      <c r="O1114" t="s">
        <v>414</v>
      </c>
      <c r="P1114" t="s">
        <v>414</v>
      </c>
      <c r="Q1114" t="s">
        <v>414</v>
      </c>
      <c r="R1114" t="s">
        <v>414</v>
      </c>
      <c r="S1114" t="s">
        <v>414</v>
      </c>
      <c r="T1114" t="s">
        <v>414</v>
      </c>
      <c r="U1114" t="s">
        <v>414</v>
      </c>
      <c r="V1114" t="s">
        <v>414</v>
      </c>
      <c r="W1114" t="s">
        <v>414</v>
      </c>
      <c r="X1114" t="s">
        <v>414</v>
      </c>
      <c r="Y1114" t="s">
        <v>414</v>
      </c>
      <c r="Z1114" t="s">
        <v>414</v>
      </c>
      <c r="AA1114" t="s">
        <v>414</v>
      </c>
      <c r="AB1114" t="s">
        <v>414</v>
      </c>
      <c r="AC1114" t="s">
        <v>449</v>
      </c>
      <c r="AD1114" t="s">
        <v>448</v>
      </c>
      <c r="AE1114">
        <v>50</v>
      </c>
      <c r="AF1114">
        <v>13</v>
      </c>
      <c r="AH1114" t="s">
        <v>386</v>
      </c>
      <c r="AJ1114" t="s">
        <v>273</v>
      </c>
      <c r="AK1114" t="s">
        <v>224</v>
      </c>
      <c r="AM1114">
        <v>1250</v>
      </c>
      <c r="AN1114">
        <v>1383</v>
      </c>
    </row>
    <row r="1115" spans="1:40" x14ac:dyDescent="0.25">
      <c r="A1115" t="s">
        <v>414</v>
      </c>
      <c r="B1115" t="s">
        <v>414</v>
      </c>
      <c r="C1115" t="s">
        <v>414</v>
      </c>
      <c r="D1115" t="s">
        <v>414</v>
      </c>
      <c r="E1115" t="s">
        <v>414</v>
      </c>
      <c r="F1115" t="s">
        <v>414</v>
      </c>
      <c r="G1115" t="s">
        <v>414</v>
      </c>
      <c r="H1115" t="s">
        <v>414</v>
      </c>
      <c r="I1115" t="s">
        <v>414</v>
      </c>
      <c r="J1115" t="s">
        <v>414</v>
      </c>
      <c r="K1115" t="s">
        <v>414</v>
      </c>
      <c r="L1115" t="s">
        <v>414</v>
      </c>
      <c r="M1115" t="s">
        <v>414</v>
      </c>
      <c r="N1115" t="s">
        <v>414</v>
      </c>
      <c r="O1115" t="s">
        <v>414</v>
      </c>
      <c r="P1115" t="s">
        <v>414</v>
      </c>
      <c r="Q1115" t="s">
        <v>414</v>
      </c>
      <c r="R1115" t="s">
        <v>414</v>
      </c>
      <c r="S1115" t="s">
        <v>414</v>
      </c>
      <c r="T1115" t="s">
        <v>414</v>
      </c>
      <c r="U1115" t="s">
        <v>414</v>
      </c>
      <c r="V1115" t="s">
        <v>414</v>
      </c>
      <c r="W1115" t="s">
        <v>414</v>
      </c>
      <c r="X1115" t="s">
        <v>414</v>
      </c>
      <c r="Y1115" t="s">
        <v>414</v>
      </c>
      <c r="Z1115" t="s">
        <v>414</v>
      </c>
      <c r="AA1115" t="s">
        <v>414</v>
      </c>
      <c r="AB1115" t="s">
        <v>414</v>
      </c>
      <c r="AC1115" t="s">
        <v>449</v>
      </c>
      <c r="AD1115" t="s">
        <v>448</v>
      </c>
      <c r="AE1115">
        <v>50</v>
      </c>
      <c r="AF1115">
        <v>14</v>
      </c>
      <c r="AH1115" t="s">
        <v>386</v>
      </c>
      <c r="AJ1115" t="s">
        <v>273</v>
      </c>
      <c r="AK1115" t="s">
        <v>224</v>
      </c>
      <c r="AM1115">
        <v>1322</v>
      </c>
      <c r="AN1115">
        <v>1817</v>
      </c>
    </row>
    <row r="1116" spans="1:40" x14ac:dyDescent="0.25">
      <c r="A1116" t="s">
        <v>414</v>
      </c>
      <c r="B1116" t="s">
        <v>414</v>
      </c>
      <c r="C1116" t="s">
        <v>414</v>
      </c>
      <c r="D1116" t="s">
        <v>414</v>
      </c>
      <c r="E1116" t="s">
        <v>414</v>
      </c>
      <c r="F1116" t="s">
        <v>414</v>
      </c>
      <c r="G1116" t="s">
        <v>414</v>
      </c>
      <c r="H1116" t="s">
        <v>414</v>
      </c>
      <c r="I1116" t="s">
        <v>414</v>
      </c>
      <c r="J1116" t="s">
        <v>414</v>
      </c>
      <c r="K1116" t="s">
        <v>414</v>
      </c>
      <c r="L1116" t="s">
        <v>414</v>
      </c>
      <c r="M1116" t="s">
        <v>414</v>
      </c>
      <c r="N1116" t="s">
        <v>414</v>
      </c>
      <c r="O1116" t="s">
        <v>414</v>
      </c>
      <c r="P1116" t="s">
        <v>414</v>
      </c>
      <c r="Q1116" t="s">
        <v>414</v>
      </c>
      <c r="R1116" t="s">
        <v>414</v>
      </c>
      <c r="S1116" t="s">
        <v>414</v>
      </c>
      <c r="T1116" t="s">
        <v>414</v>
      </c>
      <c r="U1116" t="s">
        <v>414</v>
      </c>
      <c r="V1116" t="s">
        <v>414</v>
      </c>
      <c r="W1116" t="s">
        <v>414</v>
      </c>
      <c r="X1116" t="s">
        <v>414</v>
      </c>
      <c r="Y1116" t="s">
        <v>414</v>
      </c>
      <c r="Z1116" t="s">
        <v>414</v>
      </c>
      <c r="AA1116" t="s">
        <v>414</v>
      </c>
      <c r="AB1116" t="s">
        <v>414</v>
      </c>
      <c r="AC1116" t="s">
        <v>449</v>
      </c>
      <c r="AD1116" t="s">
        <v>448</v>
      </c>
      <c r="AE1116">
        <v>50</v>
      </c>
      <c r="AF1116">
        <v>15</v>
      </c>
      <c r="AH1116" t="s">
        <v>386</v>
      </c>
      <c r="AJ1116" t="s">
        <v>273</v>
      </c>
      <c r="AK1116" t="s">
        <v>224</v>
      </c>
      <c r="AM1116">
        <v>1390</v>
      </c>
      <c r="AN1116">
        <v>1970</v>
      </c>
    </row>
    <row r="1117" spans="1:40" x14ac:dyDescent="0.25">
      <c r="A1117" t="s">
        <v>414</v>
      </c>
      <c r="B1117" t="s">
        <v>414</v>
      </c>
      <c r="C1117" t="s">
        <v>414</v>
      </c>
      <c r="D1117" t="s">
        <v>414</v>
      </c>
      <c r="E1117" t="s">
        <v>414</v>
      </c>
      <c r="F1117" t="s">
        <v>414</v>
      </c>
      <c r="G1117" t="s">
        <v>414</v>
      </c>
      <c r="H1117" t="s">
        <v>414</v>
      </c>
      <c r="I1117" t="s">
        <v>414</v>
      </c>
      <c r="J1117" t="s">
        <v>414</v>
      </c>
      <c r="K1117" t="s">
        <v>414</v>
      </c>
      <c r="L1117" t="s">
        <v>414</v>
      </c>
      <c r="M1117" t="s">
        <v>414</v>
      </c>
      <c r="N1117" t="s">
        <v>414</v>
      </c>
      <c r="O1117" t="s">
        <v>414</v>
      </c>
      <c r="P1117" t="s">
        <v>414</v>
      </c>
      <c r="Q1117" t="s">
        <v>414</v>
      </c>
      <c r="R1117" t="s">
        <v>414</v>
      </c>
      <c r="S1117" t="s">
        <v>414</v>
      </c>
      <c r="T1117" t="s">
        <v>414</v>
      </c>
      <c r="U1117" t="s">
        <v>414</v>
      </c>
      <c r="V1117" t="s">
        <v>414</v>
      </c>
      <c r="W1117" t="s">
        <v>414</v>
      </c>
      <c r="X1117" t="s">
        <v>414</v>
      </c>
      <c r="Y1117" t="s">
        <v>414</v>
      </c>
      <c r="Z1117" t="s">
        <v>414</v>
      </c>
      <c r="AA1117" t="s">
        <v>414</v>
      </c>
      <c r="AB1117" t="s">
        <v>414</v>
      </c>
      <c r="AC1117" t="s">
        <v>449</v>
      </c>
      <c r="AD1117" t="s">
        <v>448</v>
      </c>
      <c r="AE1117">
        <v>50</v>
      </c>
      <c r="AF1117">
        <v>16</v>
      </c>
      <c r="AH1117" t="s">
        <v>443</v>
      </c>
      <c r="AJ1117" t="s">
        <v>261</v>
      </c>
      <c r="AK1117" t="s">
        <v>222</v>
      </c>
      <c r="AM1117">
        <v>1680</v>
      </c>
      <c r="AN1117">
        <v>594</v>
      </c>
    </row>
    <row r="1118" spans="1:40" x14ac:dyDescent="0.25">
      <c r="A1118" t="s">
        <v>414</v>
      </c>
      <c r="B1118" t="s">
        <v>414</v>
      </c>
      <c r="C1118" t="s">
        <v>414</v>
      </c>
      <c r="D1118" t="s">
        <v>414</v>
      </c>
      <c r="E1118" t="s">
        <v>414</v>
      </c>
      <c r="F1118" t="s">
        <v>414</v>
      </c>
      <c r="G1118" t="s">
        <v>414</v>
      </c>
      <c r="H1118" t="s">
        <v>414</v>
      </c>
      <c r="I1118" t="s">
        <v>414</v>
      </c>
      <c r="J1118" t="s">
        <v>414</v>
      </c>
      <c r="K1118" t="s">
        <v>414</v>
      </c>
      <c r="L1118" t="s">
        <v>414</v>
      </c>
      <c r="M1118" t="s">
        <v>414</v>
      </c>
      <c r="N1118" t="s">
        <v>414</v>
      </c>
      <c r="O1118" t="s">
        <v>414</v>
      </c>
      <c r="P1118" t="s">
        <v>414</v>
      </c>
      <c r="Q1118" t="s">
        <v>414</v>
      </c>
      <c r="R1118" t="s">
        <v>414</v>
      </c>
      <c r="S1118" t="s">
        <v>414</v>
      </c>
      <c r="T1118" t="s">
        <v>414</v>
      </c>
      <c r="U1118" t="s">
        <v>414</v>
      </c>
      <c r="V1118" t="s">
        <v>414</v>
      </c>
      <c r="W1118" t="s">
        <v>414</v>
      </c>
      <c r="X1118" t="s">
        <v>414</v>
      </c>
      <c r="Y1118" t="s">
        <v>414</v>
      </c>
      <c r="Z1118" t="s">
        <v>414</v>
      </c>
      <c r="AA1118" t="s">
        <v>414</v>
      </c>
      <c r="AB1118" t="s">
        <v>414</v>
      </c>
      <c r="AC1118" t="s">
        <v>449</v>
      </c>
      <c r="AD1118" t="s">
        <v>448</v>
      </c>
      <c r="AE1118">
        <v>50</v>
      </c>
      <c r="AF1118">
        <v>17</v>
      </c>
      <c r="AH1118" t="s">
        <v>443</v>
      </c>
      <c r="AJ1118" t="s">
        <v>261</v>
      </c>
      <c r="AK1118" t="s">
        <v>222</v>
      </c>
      <c r="AM1118">
        <v>1602</v>
      </c>
      <c r="AN1118">
        <v>884</v>
      </c>
    </row>
    <row r="1119" spans="1:40" x14ac:dyDescent="0.25">
      <c r="A1119" t="s">
        <v>414</v>
      </c>
      <c r="B1119" t="s">
        <v>414</v>
      </c>
      <c r="C1119" t="s">
        <v>414</v>
      </c>
      <c r="D1119" t="s">
        <v>414</v>
      </c>
      <c r="E1119" t="s">
        <v>414</v>
      </c>
      <c r="F1119" t="s">
        <v>414</v>
      </c>
      <c r="G1119" t="s">
        <v>414</v>
      </c>
      <c r="H1119" t="s">
        <v>414</v>
      </c>
      <c r="I1119" t="s">
        <v>414</v>
      </c>
      <c r="J1119" t="s">
        <v>414</v>
      </c>
      <c r="K1119" t="s">
        <v>414</v>
      </c>
      <c r="L1119" t="s">
        <v>414</v>
      </c>
      <c r="M1119" t="s">
        <v>414</v>
      </c>
      <c r="N1119" t="s">
        <v>414</v>
      </c>
      <c r="O1119" t="s">
        <v>414</v>
      </c>
      <c r="P1119" t="s">
        <v>414</v>
      </c>
      <c r="Q1119" t="s">
        <v>414</v>
      </c>
      <c r="R1119" t="s">
        <v>414</v>
      </c>
      <c r="S1119" t="s">
        <v>414</v>
      </c>
      <c r="T1119" t="s">
        <v>414</v>
      </c>
      <c r="U1119" t="s">
        <v>414</v>
      </c>
      <c r="V1119" t="s">
        <v>414</v>
      </c>
      <c r="W1119" t="s">
        <v>414</v>
      </c>
      <c r="X1119" t="s">
        <v>414</v>
      </c>
      <c r="Y1119" t="s">
        <v>414</v>
      </c>
      <c r="Z1119" t="s">
        <v>414</v>
      </c>
      <c r="AA1119" t="s">
        <v>414</v>
      </c>
      <c r="AB1119" t="s">
        <v>414</v>
      </c>
      <c r="AC1119" t="s">
        <v>449</v>
      </c>
      <c r="AD1119" t="s">
        <v>448</v>
      </c>
      <c r="AE1119">
        <v>50</v>
      </c>
      <c r="AF1119">
        <v>18</v>
      </c>
      <c r="AH1119" t="s">
        <v>386</v>
      </c>
      <c r="AJ1119" t="s">
        <v>273</v>
      </c>
      <c r="AK1119" t="s">
        <v>224</v>
      </c>
      <c r="AM1119">
        <v>1621</v>
      </c>
      <c r="AN1119">
        <v>1513</v>
      </c>
    </row>
    <row r="1120" spans="1:40" x14ac:dyDescent="0.25">
      <c r="A1120" t="s">
        <v>414</v>
      </c>
      <c r="B1120" t="s">
        <v>414</v>
      </c>
      <c r="C1120" t="s">
        <v>414</v>
      </c>
      <c r="D1120" t="s">
        <v>414</v>
      </c>
      <c r="E1120" t="s">
        <v>414</v>
      </c>
      <c r="F1120" t="s">
        <v>414</v>
      </c>
      <c r="G1120" t="s">
        <v>414</v>
      </c>
      <c r="H1120" t="s">
        <v>414</v>
      </c>
      <c r="I1120" t="s">
        <v>414</v>
      </c>
      <c r="J1120" t="s">
        <v>414</v>
      </c>
      <c r="K1120" t="s">
        <v>414</v>
      </c>
      <c r="L1120" t="s">
        <v>414</v>
      </c>
      <c r="M1120" t="s">
        <v>414</v>
      </c>
      <c r="N1120" t="s">
        <v>414</v>
      </c>
      <c r="O1120" t="s">
        <v>414</v>
      </c>
      <c r="P1120" t="s">
        <v>414</v>
      </c>
      <c r="Q1120" t="s">
        <v>414</v>
      </c>
      <c r="R1120" t="s">
        <v>414</v>
      </c>
      <c r="S1120" t="s">
        <v>414</v>
      </c>
      <c r="T1120" t="s">
        <v>414</v>
      </c>
      <c r="U1120" t="s">
        <v>414</v>
      </c>
      <c r="V1120" t="s">
        <v>414</v>
      </c>
      <c r="W1120" t="s">
        <v>414</v>
      </c>
      <c r="X1120" t="s">
        <v>414</v>
      </c>
      <c r="Y1120" t="s">
        <v>414</v>
      </c>
      <c r="Z1120" t="s">
        <v>414</v>
      </c>
      <c r="AA1120" t="s">
        <v>414</v>
      </c>
      <c r="AB1120" t="s">
        <v>414</v>
      </c>
      <c r="AC1120" t="s">
        <v>449</v>
      </c>
      <c r="AD1120" t="s">
        <v>448</v>
      </c>
      <c r="AE1120">
        <v>50</v>
      </c>
      <c r="AF1120">
        <v>19</v>
      </c>
      <c r="AH1120" t="s">
        <v>370</v>
      </c>
      <c r="AJ1120" t="s">
        <v>246</v>
      </c>
      <c r="AK1120" t="s">
        <v>220</v>
      </c>
      <c r="AM1120">
        <v>1643</v>
      </c>
      <c r="AN1120">
        <v>1739</v>
      </c>
    </row>
    <row r="1121" spans="1:40" x14ac:dyDescent="0.25">
      <c r="A1121" t="s">
        <v>414</v>
      </c>
      <c r="B1121" t="s">
        <v>414</v>
      </c>
      <c r="C1121" t="s">
        <v>414</v>
      </c>
      <c r="D1121" t="s">
        <v>414</v>
      </c>
      <c r="E1121" t="s">
        <v>414</v>
      </c>
      <c r="F1121" t="s">
        <v>414</v>
      </c>
      <c r="G1121" t="s">
        <v>414</v>
      </c>
      <c r="H1121" t="s">
        <v>414</v>
      </c>
      <c r="I1121" t="s">
        <v>414</v>
      </c>
      <c r="J1121" t="s">
        <v>414</v>
      </c>
      <c r="K1121" t="s">
        <v>414</v>
      </c>
      <c r="L1121" t="s">
        <v>414</v>
      </c>
      <c r="M1121" t="s">
        <v>414</v>
      </c>
      <c r="N1121" t="s">
        <v>414</v>
      </c>
      <c r="O1121" t="s">
        <v>414</v>
      </c>
      <c r="P1121" t="s">
        <v>414</v>
      </c>
      <c r="Q1121" t="s">
        <v>414</v>
      </c>
      <c r="R1121" t="s">
        <v>414</v>
      </c>
      <c r="S1121" t="s">
        <v>414</v>
      </c>
      <c r="T1121" t="s">
        <v>414</v>
      </c>
      <c r="U1121" t="s">
        <v>414</v>
      </c>
      <c r="V1121" t="s">
        <v>414</v>
      </c>
      <c r="W1121" t="s">
        <v>414</v>
      </c>
      <c r="X1121" t="s">
        <v>414</v>
      </c>
      <c r="Y1121" t="s">
        <v>414</v>
      </c>
      <c r="Z1121" t="s">
        <v>414</v>
      </c>
      <c r="AA1121" t="s">
        <v>414</v>
      </c>
      <c r="AB1121" t="s">
        <v>414</v>
      </c>
      <c r="AC1121" t="s">
        <v>449</v>
      </c>
      <c r="AD1121" t="s">
        <v>448</v>
      </c>
      <c r="AE1121">
        <v>50</v>
      </c>
      <c r="AF1121">
        <v>20</v>
      </c>
      <c r="AH1121" t="s">
        <v>375</v>
      </c>
      <c r="AJ1121" t="s">
        <v>265</v>
      </c>
      <c r="AK1121" t="s">
        <v>222</v>
      </c>
      <c r="AM1121">
        <v>1697</v>
      </c>
      <c r="AN1121">
        <v>2140</v>
      </c>
    </row>
    <row r="1122" spans="1:40" x14ac:dyDescent="0.25">
      <c r="A1122" t="s">
        <v>414</v>
      </c>
      <c r="B1122" t="s">
        <v>414</v>
      </c>
      <c r="C1122" t="s">
        <v>414</v>
      </c>
      <c r="D1122" t="s">
        <v>414</v>
      </c>
      <c r="E1122" t="s">
        <v>414</v>
      </c>
      <c r="F1122" t="s">
        <v>414</v>
      </c>
      <c r="G1122" t="s">
        <v>414</v>
      </c>
      <c r="H1122" t="s">
        <v>414</v>
      </c>
      <c r="I1122" t="s">
        <v>414</v>
      </c>
      <c r="J1122" t="s">
        <v>414</v>
      </c>
      <c r="K1122" t="s">
        <v>414</v>
      </c>
      <c r="L1122" t="s">
        <v>414</v>
      </c>
      <c r="M1122" t="s">
        <v>414</v>
      </c>
      <c r="N1122" t="s">
        <v>414</v>
      </c>
      <c r="O1122" t="s">
        <v>414</v>
      </c>
      <c r="P1122" t="s">
        <v>414</v>
      </c>
      <c r="Q1122" t="s">
        <v>414</v>
      </c>
      <c r="R1122" t="s">
        <v>414</v>
      </c>
      <c r="S1122" t="s">
        <v>414</v>
      </c>
      <c r="T1122" t="s">
        <v>414</v>
      </c>
      <c r="U1122" t="s">
        <v>414</v>
      </c>
      <c r="V1122" t="s">
        <v>414</v>
      </c>
      <c r="W1122" t="s">
        <v>414</v>
      </c>
      <c r="X1122" t="s">
        <v>414</v>
      </c>
      <c r="Y1122" t="s">
        <v>414</v>
      </c>
      <c r="Z1122" t="s">
        <v>414</v>
      </c>
      <c r="AA1122" t="s">
        <v>414</v>
      </c>
      <c r="AB1122" t="s">
        <v>414</v>
      </c>
      <c r="AC1122" t="s">
        <v>449</v>
      </c>
      <c r="AD1122" t="s">
        <v>448</v>
      </c>
      <c r="AE1122">
        <v>50</v>
      </c>
      <c r="AF1122">
        <v>21</v>
      </c>
      <c r="AH1122" t="s">
        <v>375</v>
      </c>
      <c r="AJ1122" t="s">
        <v>265</v>
      </c>
      <c r="AK1122" t="s">
        <v>222</v>
      </c>
      <c r="AM1122">
        <v>1914</v>
      </c>
      <c r="AN1122">
        <v>666</v>
      </c>
    </row>
    <row r="1123" spans="1:40" x14ac:dyDescent="0.25">
      <c r="A1123" t="s">
        <v>414</v>
      </c>
      <c r="B1123" t="s">
        <v>414</v>
      </c>
      <c r="C1123" t="s">
        <v>414</v>
      </c>
      <c r="D1123" t="s">
        <v>414</v>
      </c>
      <c r="E1123" t="s">
        <v>414</v>
      </c>
      <c r="F1123" t="s">
        <v>414</v>
      </c>
      <c r="G1123" t="s">
        <v>414</v>
      </c>
      <c r="H1123" t="s">
        <v>414</v>
      </c>
      <c r="I1123" t="s">
        <v>414</v>
      </c>
      <c r="J1123" t="s">
        <v>414</v>
      </c>
      <c r="K1123" t="s">
        <v>414</v>
      </c>
      <c r="L1123" t="s">
        <v>414</v>
      </c>
      <c r="M1123" t="s">
        <v>414</v>
      </c>
      <c r="N1123" t="s">
        <v>414</v>
      </c>
      <c r="O1123" t="s">
        <v>414</v>
      </c>
      <c r="P1123" t="s">
        <v>414</v>
      </c>
      <c r="Q1123" t="s">
        <v>414</v>
      </c>
      <c r="R1123" t="s">
        <v>414</v>
      </c>
      <c r="S1123" t="s">
        <v>414</v>
      </c>
      <c r="T1123" t="s">
        <v>414</v>
      </c>
      <c r="U1123" t="s">
        <v>414</v>
      </c>
      <c r="V1123" t="s">
        <v>414</v>
      </c>
      <c r="W1123" t="s">
        <v>414</v>
      </c>
      <c r="X1123" t="s">
        <v>414</v>
      </c>
      <c r="Y1123" t="s">
        <v>414</v>
      </c>
      <c r="Z1123" t="s">
        <v>414</v>
      </c>
      <c r="AA1123" t="s">
        <v>414</v>
      </c>
      <c r="AB1123" t="s">
        <v>414</v>
      </c>
      <c r="AC1123" t="s">
        <v>449</v>
      </c>
      <c r="AD1123" t="s">
        <v>448</v>
      </c>
      <c r="AE1123">
        <v>50</v>
      </c>
      <c r="AF1123">
        <v>22</v>
      </c>
      <c r="AH1123" t="s">
        <v>375</v>
      </c>
      <c r="AJ1123" t="s">
        <v>265</v>
      </c>
      <c r="AK1123" t="s">
        <v>222</v>
      </c>
      <c r="AM1123">
        <v>1879</v>
      </c>
      <c r="AN1123">
        <v>1006</v>
      </c>
    </row>
    <row r="1124" spans="1:40" x14ac:dyDescent="0.25">
      <c r="A1124" t="s">
        <v>414</v>
      </c>
      <c r="B1124" t="s">
        <v>414</v>
      </c>
      <c r="C1124" t="s">
        <v>414</v>
      </c>
      <c r="D1124" t="s">
        <v>414</v>
      </c>
      <c r="E1124" t="s">
        <v>414</v>
      </c>
      <c r="F1124" t="s">
        <v>414</v>
      </c>
      <c r="G1124" t="s">
        <v>414</v>
      </c>
      <c r="H1124" t="s">
        <v>414</v>
      </c>
      <c r="I1124" t="s">
        <v>414</v>
      </c>
      <c r="J1124" t="s">
        <v>414</v>
      </c>
      <c r="K1124" t="s">
        <v>414</v>
      </c>
      <c r="L1124" t="s">
        <v>414</v>
      </c>
      <c r="M1124" t="s">
        <v>414</v>
      </c>
      <c r="N1124" t="s">
        <v>414</v>
      </c>
      <c r="O1124" t="s">
        <v>414</v>
      </c>
      <c r="P1124" t="s">
        <v>414</v>
      </c>
      <c r="Q1124" t="s">
        <v>414</v>
      </c>
      <c r="R1124" t="s">
        <v>414</v>
      </c>
      <c r="S1124" t="s">
        <v>414</v>
      </c>
      <c r="T1124" t="s">
        <v>414</v>
      </c>
      <c r="U1124" t="s">
        <v>414</v>
      </c>
      <c r="V1124" t="s">
        <v>414</v>
      </c>
      <c r="W1124" t="s">
        <v>414</v>
      </c>
      <c r="X1124" t="s">
        <v>414</v>
      </c>
      <c r="Y1124" t="s">
        <v>414</v>
      </c>
      <c r="Z1124" t="s">
        <v>414</v>
      </c>
      <c r="AA1124" t="s">
        <v>414</v>
      </c>
      <c r="AB1124" t="s">
        <v>414</v>
      </c>
      <c r="AC1124" t="s">
        <v>449</v>
      </c>
      <c r="AD1124" t="s">
        <v>448</v>
      </c>
      <c r="AE1124">
        <v>50</v>
      </c>
      <c r="AF1124">
        <v>23</v>
      </c>
      <c r="AH1124" t="s">
        <v>399</v>
      </c>
      <c r="AJ1124" t="s">
        <v>233</v>
      </c>
      <c r="AK1124" t="s">
        <v>218</v>
      </c>
      <c r="AM1124">
        <v>1791</v>
      </c>
      <c r="AN1124">
        <v>1351</v>
      </c>
    </row>
    <row r="1125" spans="1:40" x14ac:dyDescent="0.25">
      <c r="A1125" t="s">
        <v>414</v>
      </c>
      <c r="B1125" t="s">
        <v>414</v>
      </c>
      <c r="C1125" t="s">
        <v>414</v>
      </c>
      <c r="D1125" t="s">
        <v>414</v>
      </c>
      <c r="E1125" t="s">
        <v>414</v>
      </c>
      <c r="F1125" t="s">
        <v>414</v>
      </c>
      <c r="G1125" t="s">
        <v>414</v>
      </c>
      <c r="H1125" t="s">
        <v>414</v>
      </c>
      <c r="I1125" t="s">
        <v>414</v>
      </c>
      <c r="J1125" t="s">
        <v>414</v>
      </c>
      <c r="K1125" t="s">
        <v>414</v>
      </c>
      <c r="L1125" t="s">
        <v>414</v>
      </c>
      <c r="M1125" t="s">
        <v>414</v>
      </c>
      <c r="N1125" t="s">
        <v>414</v>
      </c>
      <c r="O1125" t="s">
        <v>414</v>
      </c>
      <c r="P1125" t="s">
        <v>414</v>
      </c>
      <c r="Q1125" t="s">
        <v>414</v>
      </c>
      <c r="R1125" t="s">
        <v>414</v>
      </c>
      <c r="S1125" t="s">
        <v>414</v>
      </c>
      <c r="T1125" t="s">
        <v>414</v>
      </c>
      <c r="U1125" t="s">
        <v>414</v>
      </c>
      <c r="V1125" t="s">
        <v>414</v>
      </c>
      <c r="W1125" t="s">
        <v>414</v>
      </c>
      <c r="X1125" t="s">
        <v>414</v>
      </c>
      <c r="Y1125" t="s">
        <v>414</v>
      </c>
      <c r="Z1125" t="s">
        <v>414</v>
      </c>
      <c r="AA1125" t="s">
        <v>414</v>
      </c>
      <c r="AB1125" t="s">
        <v>414</v>
      </c>
      <c r="AC1125" t="s">
        <v>449</v>
      </c>
      <c r="AD1125" t="s">
        <v>448</v>
      </c>
      <c r="AE1125">
        <v>50</v>
      </c>
      <c r="AF1125">
        <v>24</v>
      </c>
      <c r="AH1125" t="s">
        <v>386</v>
      </c>
      <c r="AJ1125" t="s">
        <v>273</v>
      </c>
      <c r="AK1125" t="s">
        <v>224</v>
      </c>
      <c r="AM1125">
        <v>1863</v>
      </c>
      <c r="AN1125">
        <v>1832</v>
      </c>
    </row>
    <row r="1126" spans="1:40" x14ac:dyDescent="0.25">
      <c r="A1126" t="s">
        <v>414</v>
      </c>
      <c r="B1126" t="s">
        <v>414</v>
      </c>
      <c r="C1126" t="s">
        <v>414</v>
      </c>
      <c r="D1126" t="s">
        <v>414</v>
      </c>
      <c r="E1126" t="s">
        <v>414</v>
      </c>
      <c r="F1126" t="s">
        <v>414</v>
      </c>
      <c r="G1126" t="s">
        <v>414</v>
      </c>
      <c r="H1126" t="s">
        <v>414</v>
      </c>
      <c r="I1126" t="s">
        <v>414</v>
      </c>
      <c r="J1126" t="s">
        <v>414</v>
      </c>
      <c r="K1126" t="s">
        <v>414</v>
      </c>
      <c r="L1126" t="s">
        <v>414</v>
      </c>
      <c r="M1126" t="s">
        <v>414</v>
      </c>
      <c r="N1126" t="s">
        <v>414</v>
      </c>
      <c r="O1126" t="s">
        <v>414</v>
      </c>
      <c r="P1126" t="s">
        <v>414</v>
      </c>
      <c r="Q1126" t="s">
        <v>414</v>
      </c>
      <c r="R1126" t="s">
        <v>414</v>
      </c>
      <c r="S1126" t="s">
        <v>414</v>
      </c>
      <c r="T1126" t="s">
        <v>414</v>
      </c>
      <c r="U1126" t="s">
        <v>414</v>
      </c>
      <c r="V1126" t="s">
        <v>414</v>
      </c>
      <c r="W1126" t="s">
        <v>414</v>
      </c>
      <c r="X1126" t="s">
        <v>414</v>
      </c>
      <c r="Y1126" t="s">
        <v>414</v>
      </c>
      <c r="Z1126" t="s">
        <v>414</v>
      </c>
      <c r="AA1126" t="s">
        <v>414</v>
      </c>
      <c r="AB1126" t="s">
        <v>414</v>
      </c>
      <c r="AC1126" t="s">
        <v>449</v>
      </c>
      <c r="AD1126" t="s">
        <v>448</v>
      </c>
      <c r="AE1126">
        <v>50</v>
      </c>
      <c r="AF1126">
        <v>25</v>
      </c>
      <c r="AH1126" t="s">
        <v>386</v>
      </c>
      <c r="AJ1126" t="s">
        <v>273</v>
      </c>
      <c r="AK1126" t="s">
        <v>224</v>
      </c>
      <c r="AM1126">
        <v>1859</v>
      </c>
      <c r="AN1126">
        <v>1950</v>
      </c>
    </row>
    <row r="1127" spans="1:40" x14ac:dyDescent="0.25">
      <c r="A1127" t="s">
        <v>414</v>
      </c>
      <c r="B1127" t="s">
        <v>414</v>
      </c>
      <c r="C1127" t="s">
        <v>414</v>
      </c>
      <c r="D1127" t="s">
        <v>414</v>
      </c>
      <c r="E1127" t="s">
        <v>414</v>
      </c>
      <c r="F1127" t="s">
        <v>414</v>
      </c>
      <c r="G1127" t="s">
        <v>414</v>
      </c>
      <c r="H1127" t="s">
        <v>414</v>
      </c>
      <c r="I1127" t="s">
        <v>414</v>
      </c>
      <c r="J1127" t="s">
        <v>414</v>
      </c>
      <c r="K1127" t="s">
        <v>414</v>
      </c>
      <c r="L1127" t="s">
        <v>414</v>
      </c>
      <c r="M1127" t="s">
        <v>414</v>
      </c>
      <c r="N1127" t="s">
        <v>414</v>
      </c>
      <c r="O1127" t="s">
        <v>414</v>
      </c>
      <c r="P1127" t="s">
        <v>414</v>
      </c>
      <c r="Q1127" t="s">
        <v>414</v>
      </c>
      <c r="R1127" t="s">
        <v>414</v>
      </c>
      <c r="S1127" t="s">
        <v>414</v>
      </c>
      <c r="T1127" t="s">
        <v>414</v>
      </c>
      <c r="U1127" t="s">
        <v>414</v>
      </c>
      <c r="V1127" t="s">
        <v>414</v>
      </c>
      <c r="W1127" t="s">
        <v>414</v>
      </c>
      <c r="X1127" t="s">
        <v>414</v>
      </c>
      <c r="Y1127" t="s">
        <v>414</v>
      </c>
      <c r="Z1127" t="s">
        <v>414</v>
      </c>
      <c r="AA1127" t="s">
        <v>414</v>
      </c>
      <c r="AB1127" t="s">
        <v>414</v>
      </c>
      <c r="AC1127" t="s">
        <v>449</v>
      </c>
      <c r="AD1127" t="s">
        <v>448</v>
      </c>
      <c r="AE1127">
        <v>50</v>
      </c>
      <c r="AF1127">
        <v>26</v>
      </c>
      <c r="AH1127" t="s">
        <v>386</v>
      </c>
      <c r="AJ1127" t="s">
        <v>273</v>
      </c>
      <c r="AK1127" t="s">
        <v>224</v>
      </c>
      <c r="AM1127">
        <v>2210</v>
      </c>
      <c r="AN1127">
        <v>552</v>
      </c>
    </row>
    <row r="1128" spans="1:40" x14ac:dyDescent="0.25">
      <c r="A1128" t="s">
        <v>414</v>
      </c>
      <c r="B1128" t="s">
        <v>414</v>
      </c>
      <c r="C1128" t="s">
        <v>414</v>
      </c>
      <c r="D1128" t="s">
        <v>414</v>
      </c>
      <c r="E1128" t="s">
        <v>414</v>
      </c>
      <c r="F1128" t="s">
        <v>414</v>
      </c>
      <c r="G1128" t="s">
        <v>414</v>
      </c>
      <c r="H1128" t="s">
        <v>414</v>
      </c>
      <c r="I1128" t="s">
        <v>414</v>
      </c>
      <c r="J1128" t="s">
        <v>414</v>
      </c>
      <c r="K1128" t="s">
        <v>414</v>
      </c>
      <c r="L1128" t="s">
        <v>414</v>
      </c>
      <c r="M1128" t="s">
        <v>414</v>
      </c>
      <c r="N1128" t="s">
        <v>414</v>
      </c>
      <c r="O1128" t="s">
        <v>414</v>
      </c>
      <c r="P1128" t="s">
        <v>414</v>
      </c>
      <c r="Q1128" t="s">
        <v>414</v>
      </c>
      <c r="R1128" t="s">
        <v>414</v>
      </c>
      <c r="S1128" t="s">
        <v>414</v>
      </c>
      <c r="T1128" t="s">
        <v>414</v>
      </c>
      <c r="U1128" t="s">
        <v>414</v>
      </c>
      <c r="V1128" t="s">
        <v>414</v>
      </c>
      <c r="W1128" t="s">
        <v>414</v>
      </c>
      <c r="X1128" t="s">
        <v>414</v>
      </c>
      <c r="Y1128" t="s">
        <v>414</v>
      </c>
      <c r="Z1128" t="s">
        <v>414</v>
      </c>
      <c r="AA1128" t="s">
        <v>414</v>
      </c>
      <c r="AB1128" t="s">
        <v>414</v>
      </c>
      <c r="AC1128" t="s">
        <v>449</v>
      </c>
      <c r="AD1128" t="s">
        <v>448</v>
      </c>
      <c r="AE1128">
        <v>50</v>
      </c>
      <c r="AF1128">
        <v>27</v>
      </c>
      <c r="AH1128" t="s">
        <v>386</v>
      </c>
      <c r="AJ1128" t="s">
        <v>273</v>
      </c>
      <c r="AK1128" t="s">
        <v>224</v>
      </c>
      <c r="AM1128">
        <v>2058</v>
      </c>
      <c r="AN1128">
        <v>959</v>
      </c>
    </row>
    <row r="1129" spans="1:40" x14ac:dyDescent="0.25">
      <c r="A1129" t="s">
        <v>414</v>
      </c>
      <c r="B1129" t="s">
        <v>414</v>
      </c>
      <c r="C1129" t="s">
        <v>414</v>
      </c>
      <c r="D1129" t="s">
        <v>414</v>
      </c>
      <c r="E1129" t="s">
        <v>414</v>
      </c>
      <c r="F1129" t="s">
        <v>414</v>
      </c>
      <c r="G1129" t="s">
        <v>414</v>
      </c>
      <c r="H1129" t="s">
        <v>414</v>
      </c>
      <c r="I1129" t="s">
        <v>414</v>
      </c>
      <c r="J1129" t="s">
        <v>414</v>
      </c>
      <c r="K1129" t="s">
        <v>414</v>
      </c>
      <c r="L1129" t="s">
        <v>414</v>
      </c>
      <c r="M1129" t="s">
        <v>414</v>
      </c>
      <c r="N1129" t="s">
        <v>414</v>
      </c>
      <c r="O1129" t="s">
        <v>414</v>
      </c>
      <c r="P1129" t="s">
        <v>414</v>
      </c>
      <c r="Q1129" t="s">
        <v>414</v>
      </c>
      <c r="R1129" t="s">
        <v>414</v>
      </c>
      <c r="S1129" t="s">
        <v>414</v>
      </c>
      <c r="T1129" t="s">
        <v>414</v>
      </c>
      <c r="U1129" t="s">
        <v>414</v>
      </c>
      <c r="V1129" t="s">
        <v>414</v>
      </c>
      <c r="W1129" t="s">
        <v>414</v>
      </c>
      <c r="X1129" t="s">
        <v>414</v>
      </c>
      <c r="Y1129" t="s">
        <v>414</v>
      </c>
      <c r="Z1129" t="s">
        <v>414</v>
      </c>
      <c r="AA1129" t="s">
        <v>414</v>
      </c>
      <c r="AB1129" t="s">
        <v>414</v>
      </c>
      <c r="AC1129" t="s">
        <v>449</v>
      </c>
      <c r="AD1129" t="s">
        <v>448</v>
      </c>
      <c r="AE1129">
        <v>50</v>
      </c>
      <c r="AF1129">
        <v>28</v>
      </c>
      <c r="AH1129" t="s">
        <v>380</v>
      </c>
      <c r="AJ1129" t="s">
        <v>252</v>
      </c>
      <c r="AK1129" t="s">
        <v>221</v>
      </c>
      <c r="AM1129">
        <v>2178</v>
      </c>
      <c r="AN1129">
        <v>1558</v>
      </c>
    </row>
    <row r="1130" spans="1:40" x14ac:dyDescent="0.25">
      <c r="A1130" t="s">
        <v>414</v>
      </c>
      <c r="B1130" t="s">
        <v>414</v>
      </c>
      <c r="C1130" t="s">
        <v>414</v>
      </c>
      <c r="D1130" t="s">
        <v>414</v>
      </c>
      <c r="E1130" t="s">
        <v>414</v>
      </c>
      <c r="F1130" t="s">
        <v>414</v>
      </c>
      <c r="G1130" t="s">
        <v>414</v>
      </c>
      <c r="H1130" t="s">
        <v>414</v>
      </c>
      <c r="I1130" t="s">
        <v>414</v>
      </c>
      <c r="J1130" t="s">
        <v>414</v>
      </c>
      <c r="K1130" t="s">
        <v>414</v>
      </c>
      <c r="L1130" t="s">
        <v>414</v>
      </c>
      <c r="M1130" t="s">
        <v>414</v>
      </c>
      <c r="N1130" t="s">
        <v>414</v>
      </c>
      <c r="O1130" t="s">
        <v>414</v>
      </c>
      <c r="P1130" t="s">
        <v>414</v>
      </c>
      <c r="Q1130" t="s">
        <v>414</v>
      </c>
      <c r="R1130" t="s">
        <v>414</v>
      </c>
      <c r="S1130" t="s">
        <v>414</v>
      </c>
      <c r="T1130" t="s">
        <v>414</v>
      </c>
      <c r="U1130" t="s">
        <v>414</v>
      </c>
      <c r="V1130" t="s">
        <v>414</v>
      </c>
      <c r="W1130" t="s">
        <v>414</v>
      </c>
      <c r="X1130" t="s">
        <v>414</v>
      </c>
      <c r="Y1130" t="s">
        <v>414</v>
      </c>
      <c r="Z1130" t="s">
        <v>414</v>
      </c>
      <c r="AA1130" t="s">
        <v>414</v>
      </c>
      <c r="AB1130" t="s">
        <v>414</v>
      </c>
      <c r="AC1130" t="s">
        <v>449</v>
      </c>
      <c r="AD1130" t="s">
        <v>448</v>
      </c>
      <c r="AE1130">
        <v>50</v>
      </c>
      <c r="AF1130">
        <v>29</v>
      </c>
      <c r="AH1130" t="s">
        <v>372</v>
      </c>
      <c r="AJ1130" t="s">
        <v>238</v>
      </c>
      <c r="AK1130" t="s">
        <v>218</v>
      </c>
      <c r="AM1130">
        <v>2075</v>
      </c>
      <c r="AN1130">
        <v>1711</v>
      </c>
    </row>
    <row r="1131" spans="1:40" x14ac:dyDescent="0.25">
      <c r="A1131" t="s">
        <v>414</v>
      </c>
      <c r="B1131" t="s">
        <v>414</v>
      </c>
      <c r="C1131" t="s">
        <v>414</v>
      </c>
      <c r="D1131" t="s">
        <v>414</v>
      </c>
      <c r="E1131" t="s">
        <v>414</v>
      </c>
      <c r="F1131" t="s">
        <v>414</v>
      </c>
      <c r="G1131" t="s">
        <v>414</v>
      </c>
      <c r="H1131" t="s">
        <v>414</v>
      </c>
      <c r="I1131" t="s">
        <v>414</v>
      </c>
      <c r="J1131" t="s">
        <v>414</v>
      </c>
      <c r="K1131" t="s">
        <v>414</v>
      </c>
      <c r="L1131" t="s">
        <v>414</v>
      </c>
      <c r="M1131" t="s">
        <v>414</v>
      </c>
      <c r="N1131" t="s">
        <v>414</v>
      </c>
      <c r="O1131" t="s">
        <v>414</v>
      </c>
      <c r="P1131" t="s">
        <v>414</v>
      </c>
      <c r="Q1131" t="s">
        <v>414</v>
      </c>
      <c r="R1131" t="s">
        <v>414</v>
      </c>
      <c r="S1131" t="s">
        <v>414</v>
      </c>
      <c r="T1131" t="s">
        <v>414</v>
      </c>
      <c r="U1131" t="s">
        <v>414</v>
      </c>
      <c r="V1131" t="s">
        <v>414</v>
      </c>
      <c r="W1131" t="s">
        <v>414</v>
      </c>
      <c r="X1131" t="s">
        <v>414</v>
      </c>
      <c r="Y1131" t="s">
        <v>414</v>
      </c>
      <c r="Z1131" t="s">
        <v>414</v>
      </c>
      <c r="AA1131" t="s">
        <v>414</v>
      </c>
      <c r="AB1131" t="s">
        <v>414</v>
      </c>
      <c r="AC1131" t="s">
        <v>449</v>
      </c>
      <c r="AD1131" t="s">
        <v>448</v>
      </c>
      <c r="AE1131">
        <v>50</v>
      </c>
      <c r="AF1131">
        <v>30</v>
      </c>
      <c r="AH1131" t="s">
        <v>370</v>
      </c>
      <c r="AJ1131" t="s">
        <v>246</v>
      </c>
      <c r="AK1131" t="s">
        <v>220</v>
      </c>
      <c r="AM1131">
        <v>2174</v>
      </c>
      <c r="AN1131">
        <v>2074</v>
      </c>
    </row>
    <row r="1132" spans="1:40" x14ac:dyDescent="0.25">
      <c r="A1132" t="s">
        <v>414</v>
      </c>
      <c r="B1132" t="s">
        <v>414</v>
      </c>
      <c r="C1132" t="s">
        <v>414</v>
      </c>
      <c r="D1132" t="s">
        <v>414</v>
      </c>
      <c r="E1132" t="s">
        <v>414</v>
      </c>
      <c r="F1132" t="s">
        <v>414</v>
      </c>
      <c r="G1132" t="s">
        <v>414</v>
      </c>
      <c r="H1132" t="s">
        <v>414</v>
      </c>
      <c r="I1132" t="s">
        <v>414</v>
      </c>
      <c r="J1132" t="s">
        <v>414</v>
      </c>
      <c r="K1132" t="s">
        <v>414</v>
      </c>
      <c r="L1132" t="s">
        <v>414</v>
      </c>
      <c r="M1132" t="s">
        <v>414</v>
      </c>
      <c r="N1132" t="s">
        <v>414</v>
      </c>
      <c r="O1132" t="s">
        <v>414</v>
      </c>
      <c r="P1132" t="s">
        <v>414</v>
      </c>
      <c r="Q1132" t="s">
        <v>414</v>
      </c>
      <c r="R1132" t="s">
        <v>414</v>
      </c>
      <c r="S1132" t="s">
        <v>414</v>
      </c>
      <c r="T1132" t="s">
        <v>414</v>
      </c>
      <c r="U1132" t="s">
        <v>414</v>
      </c>
      <c r="V1132" t="s">
        <v>414</v>
      </c>
      <c r="W1132" t="s">
        <v>414</v>
      </c>
      <c r="X1132" t="s">
        <v>414</v>
      </c>
      <c r="Y1132" t="s">
        <v>414</v>
      </c>
      <c r="Z1132" t="s">
        <v>414</v>
      </c>
      <c r="AA1132" t="s">
        <v>414</v>
      </c>
      <c r="AB1132" t="s">
        <v>414</v>
      </c>
      <c r="AC1132" t="s">
        <v>449</v>
      </c>
      <c r="AD1132" t="s">
        <v>448</v>
      </c>
      <c r="AE1132">
        <v>50</v>
      </c>
      <c r="AF1132">
        <v>31</v>
      </c>
      <c r="AH1132" t="s">
        <v>443</v>
      </c>
      <c r="AJ1132" t="s">
        <v>261</v>
      </c>
      <c r="AK1132" t="s">
        <v>222</v>
      </c>
      <c r="AM1132">
        <v>2497</v>
      </c>
      <c r="AN1132">
        <v>764</v>
      </c>
    </row>
    <row r="1133" spans="1:40" x14ac:dyDescent="0.25">
      <c r="A1133" t="s">
        <v>414</v>
      </c>
      <c r="B1133" t="s">
        <v>414</v>
      </c>
      <c r="C1133" t="s">
        <v>414</v>
      </c>
      <c r="D1133" t="s">
        <v>414</v>
      </c>
      <c r="E1133" t="s">
        <v>414</v>
      </c>
      <c r="F1133" t="s">
        <v>414</v>
      </c>
      <c r="G1133" t="s">
        <v>414</v>
      </c>
      <c r="H1133" t="s">
        <v>414</v>
      </c>
      <c r="I1133" t="s">
        <v>414</v>
      </c>
      <c r="J1133" t="s">
        <v>414</v>
      </c>
      <c r="K1133" t="s">
        <v>414</v>
      </c>
      <c r="L1133" t="s">
        <v>414</v>
      </c>
      <c r="M1133" t="s">
        <v>414</v>
      </c>
      <c r="N1133" t="s">
        <v>414</v>
      </c>
      <c r="O1133" t="s">
        <v>414</v>
      </c>
      <c r="P1133" t="s">
        <v>414</v>
      </c>
      <c r="Q1133" t="s">
        <v>414</v>
      </c>
      <c r="R1133" t="s">
        <v>414</v>
      </c>
      <c r="S1133" t="s">
        <v>414</v>
      </c>
      <c r="T1133" t="s">
        <v>414</v>
      </c>
      <c r="U1133" t="s">
        <v>414</v>
      </c>
      <c r="V1133" t="s">
        <v>414</v>
      </c>
      <c r="W1133" t="s">
        <v>414</v>
      </c>
      <c r="X1133" t="s">
        <v>414</v>
      </c>
      <c r="Y1133" t="s">
        <v>414</v>
      </c>
      <c r="Z1133" t="s">
        <v>414</v>
      </c>
      <c r="AA1133" t="s">
        <v>414</v>
      </c>
      <c r="AB1133" t="s">
        <v>414</v>
      </c>
      <c r="AC1133" t="s">
        <v>449</v>
      </c>
      <c r="AD1133" t="s">
        <v>448</v>
      </c>
      <c r="AE1133">
        <v>50</v>
      </c>
      <c r="AF1133">
        <v>32</v>
      </c>
      <c r="AH1133" t="s">
        <v>380</v>
      </c>
      <c r="AJ1133" t="s">
        <v>252</v>
      </c>
      <c r="AK1133" t="s">
        <v>221</v>
      </c>
      <c r="AM1133">
        <v>2569</v>
      </c>
      <c r="AN1133">
        <v>1111</v>
      </c>
    </row>
    <row r="1134" spans="1:40" x14ac:dyDescent="0.25">
      <c r="A1134" t="s">
        <v>414</v>
      </c>
      <c r="B1134" t="s">
        <v>414</v>
      </c>
      <c r="C1134" t="s">
        <v>414</v>
      </c>
      <c r="D1134" t="s">
        <v>414</v>
      </c>
      <c r="E1134" t="s">
        <v>414</v>
      </c>
      <c r="F1134" t="s">
        <v>414</v>
      </c>
      <c r="G1134" t="s">
        <v>414</v>
      </c>
      <c r="H1134" t="s">
        <v>414</v>
      </c>
      <c r="I1134" t="s">
        <v>414</v>
      </c>
      <c r="J1134" t="s">
        <v>414</v>
      </c>
      <c r="K1134" t="s">
        <v>414</v>
      </c>
      <c r="L1134" t="s">
        <v>414</v>
      </c>
      <c r="M1134" t="s">
        <v>414</v>
      </c>
      <c r="N1134" t="s">
        <v>414</v>
      </c>
      <c r="O1134" t="s">
        <v>414</v>
      </c>
      <c r="P1134" t="s">
        <v>414</v>
      </c>
      <c r="Q1134" t="s">
        <v>414</v>
      </c>
      <c r="R1134" t="s">
        <v>414</v>
      </c>
      <c r="S1134" t="s">
        <v>414</v>
      </c>
      <c r="T1134" t="s">
        <v>414</v>
      </c>
      <c r="U1134" t="s">
        <v>414</v>
      </c>
      <c r="V1134" t="s">
        <v>414</v>
      </c>
      <c r="W1134" t="s">
        <v>414</v>
      </c>
      <c r="X1134" t="s">
        <v>414</v>
      </c>
      <c r="Y1134" t="s">
        <v>414</v>
      </c>
      <c r="Z1134" t="s">
        <v>414</v>
      </c>
      <c r="AA1134" t="s">
        <v>414</v>
      </c>
      <c r="AB1134" t="s">
        <v>414</v>
      </c>
      <c r="AC1134" t="s">
        <v>449</v>
      </c>
      <c r="AD1134" t="s">
        <v>448</v>
      </c>
      <c r="AE1134">
        <v>50</v>
      </c>
      <c r="AF1134">
        <v>33</v>
      </c>
      <c r="AH1134" t="s">
        <v>375</v>
      </c>
      <c r="AJ1134" t="s">
        <v>265</v>
      </c>
      <c r="AK1134" t="s">
        <v>222</v>
      </c>
      <c r="AM1134">
        <v>2351</v>
      </c>
      <c r="AN1134">
        <v>1306</v>
      </c>
    </row>
    <row r="1135" spans="1:40" x14ac:dyDescent="0.25">
      <c r="A1135" t="s">
        <v>414</v>
      </c>
      <c r="B1135" t="s">
        <v>414</v>
      </c>
      <c r="C1135" t="s">
        <v>414</v>
      </c>
      <c r="D1135" t="s">
        <v>414</v>
      </c>
      <c r="E1135" t="s">
        <v>414</v>
      </c>
      <c r="F1135" t="s">
        <v>414</v>
      </c>
      <c r="G1135" t="s">
        <v>414</v>
      </c>
      <c r="H1135" t="s">
        <v>414</v>
      </c>
      <c r="I1135" t="s">
        <v>414</v>
      </c>
      <c r="J1135" t="s">
        <v>414</v>
      </c>
      <c r="K1135" t="s">
        <v>414</v>
      </c>
      <c r="L1135" t="s">
        <v>414</v>
      </c>
      <c r="M1135" t="s">
        <v>414</v>
      </c>
      <c r="N1135" t="s">
        <v>414</v>
      </c>
      <c r="O1135" t="s">
        <v>414</v>
      </c>
      <c r="P1135" t="s">
        <v>414</v>
      </c>
      <c r="Q1135" t="s">
        <v>414</v>
      </c>
      <c r="R1135" t="s">
        <v>414</v>
      </c>
      <c r="S1135" t="s">
        <v>414</v>
      </c>
      <c r="T1135" t="s">
        <v>414</v>
      </c>
      <c r="U1135" t="s">
        <v>414</v>
      </c>
      <c r="V1135" t="s">
        <v>414</v>
      </c>
      <c r="W1135" t="s">
        <v>414</v>
      </c>
      <c r="X1135" t="s">
        <v>414</v>
      </c>
      <c r="Y1135" t="s">
        <v>414</v>
      </c>
      <c r="Z1135" t="s">
        <v>414</v>
      </c>
      <c r="AA1135" t="s">
        <v>414</v>
      </c>
      <c r="AB1135" t="s">
        <v>414</v>
      </c>
      <c r="AC1135" t="s">
        <v>449</v>
      </c>
      <c r="AD1135" t="s">
        <v>448</v>
      </c>
      <c r="AE1135">
        <v>50</v>
      </c>
      <c r="AF1135">
        <v>34</v>
      </c>
      <c r="AH1135" t="s">
        <v>386</v>
      </c>
      <c r="AJ1135" t="s">
        <v>273</v>
      </c>
      <c r="AK1135" t="s">
        <v>224</v>
      </c>
      <c r="AM1135">
        <v>2484</v>
      </c>
      <c r="AN1135">
        <v>1609</v>
      </c>
    </row>
    <row r="1136" spans="1:40" x14ac:dyDescent="0.25">
      <c r="A1136" t="s">
        <v>414</v>
      </c>
      <c r="B1136" t="s">
        <v>414</v>
      </c>
      <c r="C1136" t="s">
        <v>414</v>
      </c>
      <c r="D1136" t="s">
        <v>414</v>
      </c>
      <c r="E1136" t="s">
        <v>414</v>
      </c>
      <c r="F1136" t="s">
        <v>414</v>
      </c>
      <c r="G1136" t="s">
        <v>414</v>
      </c>
      <c r="H1136" t="s">
        <v>414</v>
      </c>
      <c r="I1136" t="s">
        <v>414</v>
      </c>
      <c r="J1136" t="s">
        <v>414</v>
      </c>
      <c r="K1136" t="s">
        <v>414</v>
      </c>
      <c r="L1136" t="s">
        <v>414</v>
      </c>
      <c r="M1136" t="s">
        <v>414</v>
      </c>
      <c r="N1136" t="s">
        <v>414</v>
      </c>
      <c r="O1136" t="s">
        <v>414</v>
      </c>
      <c r="P1136" t="s">
        <v>414</v>
      </c>
      <c r="Q1136" t="s">
        <v>414</v>
      </c>
      <c r="R1136" t="s">
        <v>414</v>
      </c>
      <c r="S1136" t="s">
        <v>414</v>
      </c>
      <c r="T1136" t="s">
        <v>414</v>
      </c>
      <c r="U1136" t="s">
        <v>414</v>
      </c>
      <c r="V1136" t="s">
        <v>414</v>
      </c>
      <c r="W1136" t="s">
        <v>414</v>
      </c>
      <c r="X1136" t="s">
        <v>414</v>
      </c>
      <c r="Y1136" t="s">
        <v>414</v>
      </c>
      <c r="Z1136" t="s">
        <v>414</v>
      </c>
      <c r="AA1136" t="s">
        <v>414</v>
      </c>
      <c r="AB1136" t="s">
        <v>414</v>
      </c>
      <c r="AC1136" t="s">
        <v>449</v>
      </c>
      <c r="AD1136" t="s">
        <v>448</v>
      </c>
      <c r="AE1136">
        <v>50</v>
      </c>
      <c r="AF1136">
        <v>35</v>
      </c>
      <c r="AH1136" t="s">
        <v>370</v>
      </c>
      <c r="AJ1136" t="s">
        <v>246</v>
      </c>
      <c r="AK1136" t="s">
        <v>220</v>
      </c>
      <c r="AM1136">
        <v>2513</v>
      </c>
      <c r="AN1136">
        <v>1974</v>
      </c>
    </row>
    <row r="1137" spans="1:40" x14ac:dyDescent="0.25">
      <c r="A1137" t="s">
        <v>414</v>
      </c>
      <c r="B1137" t="s">
        <v>414</v>
      </c>
      <c r="C1137" t="s">
        <v>414</v>
      </c>
      <c r="D1137" t="s">
        <v>414</v>
      </c>
      <c r="E1137" t="s">
        <v>414</v>
      </c>
      <c r="F1137" t="s">
        <v>414</v>
      </c>
      <c r="G1137" t="s">
        <v>414</v>
      </c>
      <c r="H1137" t="s">
        <v>414</v>
      </c>
      <c r="I1137" t="s">
        <v>414</v>
      </c>
      <c r="J1137" t="s">
        <v>414</v>
      </c>
      <c r="K1137" t="s">
        <v>414</v>
      </c>
      <c r="L1137" t="s">
        <v>414</v>
      </c>
      <c r="M1137" t="s">
        <v>414</v>
      </c>
      <c r="N1137" t="s">
        <v>414</v>
      </c>
      <c r="O1137" t="s">
        <v>414</v>
      </c>
      <c r="P1137" t="s">
        <v>414</v>
      </c>
      <c r="Q1137" t="s">
        <v>414</v>
      </c>
      <c r="R1137" t="s">
        <v>414</v>
      </c>
      <c r="S1137" t="s">
        <v>414</v>
      </c>
      <c r="T1137" t="s">
        <v>414</v>
      </c>
      <c r="U1137" t="s">
        <v>414</v>
      </c>
      <c r="V1137" t="s">
        <v>414</v>
      </c>
      <c r="W1137" t="s">
        <v>414</v>
      </c>
      <c r="X1137" t="s">
        <v>414</v>
      </c>
      <c r="Y1137" t="s">
        <v>414</v>
      </c>
      <c r="Z1137" t="s">
        <v>414</v>
      </c>
      <c r="AA1137" t="s">
        <v>414</v>
      </c>
      <c r="AB1137" t="s">
        <v>414</v>
      </c>
      <c r="AC1137" t="s">
        <v>449</v>
      </c>
      <c r="AD1137" t="s">
        <v>448</v>
      </c>
      <c r="AE1137">
        <v>50</v>
      </c>
      <c r="AF1137">
        <v>36</v>
      </c>
      <c r="AH1137" t="s">
        <v>443</v>
      </c>
      <c r="AJ1137" t="s">
        <v>261</v>
      </c>
      <c r="AK1137" t="s">
        <v>222</v>
      </c>
      <c r="AM1137">
        <v>2870</v>
      </c>
      <c r="AN1137">
        <v>539</v>
      </c>
    </row>
    <row r="1138" spans="1:40" x14ac:dyDescent="0.25">
      <c r="A1138" t="s">
        <v>414</v>
      </c>
      <c r="B1138" t="s">
        <v>414</v>
      </c>
      <c r="C1138" t="s">
        <v>414</v>
      </c>
      <c r="D1138" t="s">
        <v>414</v>
      </c>
      <c r="E1138" t="s">
        <v>414</v>
      </c>
      <c r="F1138" t="s">
        <v>414</v>
      </c>
      <c r="G1138" t="s">
        <v>414</v>
      </c>
      <c r="H1138" t="s">
        <v>414</v>
      </c>
      <c r="I1138" t="s">
        <v>414</v>
      </c>
      <c r="J1138" t="s">
        <v>414</v>
      </c>
      <c r="K1138" t="s">
        <v>414</v>
      </c>
      <c r="L1138" t="s">
        <v>414</v>
      </c>
      <c r="M1138" t="s">
        <v>414</v>
      </c>
      <c r="N1138" t="s">
        <v>414</v>
      </c>
      <c r="O1138" t="s">
        <v>414</v>
      </c>
      <c r="P1138" t="s">
        <v>414</v>
      </c>
      <c r="Q1138" t="s">
        <v>414</v>
      </c>
      <c r="R1138" t="s">
        <v>414</v>
      </c>
      <c r="S1138" t="s">
        <v>414</v>
      </c>
      <c r="T1138" t="s">
        <v>414</v>
      </c>
      <c r="U1138" t="s">
        <v>414</v>
      </c>
      <c r="V1138" t="s">
        <v>414</v>
      </c>
      <c r="W1138" t="s">
        <v>414</v>
      </c>
      <c r="X1138" t="s">
        <v>414</v>
      </c>
      <c r="Y1138" t="s">
        <v>414</v>
      </c>
      <c r="Z1138" t="s">
        <v>414</v>
      </c>
      <c r="AA1138" t="s">
        <v>414</v>
      </c>
      <c r="AB1138" t="s">
        <v>414</v>
      </c>
      <c r="AC1138" t="s">
        <v>449</v>
      </c>
      <c r="AD1138" t="s">
        <v>448</v>
      </c>
      <c r="AE1138">
        <v>50</v>
      </c>
      <c r="AF1138">
        <v>37</v>
      </c>
      <c r="AH1138" t="s">
        <v>443</v>
      </c>
      <c r="AJ1138" t="s">
        <v>261</v>
      </c>
      <c r="AK1138" t="s">
        <v>222</v>
      </c>
      <c r="AM1138">
        <v>2631</v>
      </c>
      <c r="AN1138">
        <v>1085</v>
      </c>
    </row>
    <row r="1139" spans="1:40" x14ac:dyDescent="0.25">
      <c r="A1139" t="s">
        <v>414</v>
      </c>
      <c r="B1139" t="s">
        <v>414</v>
      </c>
      <c r="C1139" t="s">
        <v>414</v>
      </c>
      <c r="D1139" t="s">
        <v>414</v>
      </c>
      <c r="E1139" t="s">
        <v>414</v>
      </c>
      <c r="F1139" t="s">
        <v>414</v>
      </c>
      <c r="G1139" t="s">
        <v>414</v>
      </c>
      <c r="H1139" t="s">
        <v>414</v>
      </c>
      <c r="I1139" t="s">
        <v>414</v>
      </c>
      <c r="J1139" t="s">
        <v>414</v>
      </c>
      <c r="K1139" t="s">
        <v>414</v>
      </c>
      <c r="L1139" t="s">
        <v>414</v>
      </c>
      <c r="M1139" t="s">
        <v>414</v>
      </c>
      <c r="N1139" t="s">
        <v>414</v>
      </c>
      <c r="O1139" t="s">
        <v>414</v>
      </c>
      <c r="P1139" t="s">
        <v>414</v>
      </c>
      <c r="Q1139" t="s">
        <v>414</v>
      </c>
      <c r="R1139" t="s">
        <v>414</v>
      </c>
      <c r="S1139" t="s">
        <v>414</v>
      </c>
      <c r="T1139" t="s">
        <v>414</v>
      </c>
      <c r="U1139" t="s">
        <v>414</v>
      </c>
      <c r="V1139" t="s">
        <v>414</v>
      </c>
      <c r="W1139" t="s">
        <v>414</v>
      </c>
      <c r="X1139" t="s">
        <v>414</v>
      </c>
      <c r="Y1139" t="s">
        <v>414</v>
      </c>
      <c r="Z1139" t="s">
        <v>414</v>
      </c>
      <c r="AA1139" t="s">
        <v>414</v>
      </c>
      <c r="AB1139" t="s">
        <v>414</v>
      </c>
      <c r="AC1139" t="s">
        <v>449</v>
      </c>
      <c r="AD1139" t="s">
        <v>448</v>
      </c>
      <c r="AE1139">
        <v>50</v>
      </c>
      <c r="AF1139">
        <v>38</v>
      </c>
      <c r="AH1139" t="s">
        <v>443</v>
      </c>
      <c r="AJ1139" t="s">
        <v>261</v>
      </c>
      <c r="AK1139" t="s">
        <v>222</v>
      </c>
      <c r="AM1139">
        <v>2758</v>
      </c>
      <c r="AN1139">
        <v>1233</v>
      </c>
    </row>
    <row r="1140" spans="1:40" x14ac:dyDescent="0.25">
      <c r="A1140" t="s">
        <v>414</v>
      </c>
      <c r="B1140" t="s">
        <v>414</v>
      </c>
      <c r="C1140" t="s">
        <v>414</v>
      </c>
      <c r="D1140" t="s">
        <v>414</v>
      </c>
      <c r="E1140" t="s">
        <v>414</v>
      </c>
      <c r="F1140" t="s">
        <v>414</v>
      </c>
      <c r="G1140" t="s">
        <v>414</v>
      </c>
      <c r="H1140" t="s">
        <v>414</v>
      </c>
      <c r="I1140" t="s">
        <v>414</v>
      </c>
      <c r="J1140" t="s">
        <v>414</v>
      </c>
      <c r="K1140" t="s">
        <v>414</v>
      </c>
      <c r="L1140" t="s">
        <v>414</v>
      </c>
      <c r="M1140" t="s">
        <v>414</v>
      </c>
      <c r="N1140" t="s">
        <v>414</v>
      </c>
      <c r="O1140" t="s">
        <v>414</v>
      </c>
      <c r="P1140" t="s">
        <v>414</v>
      </c>
      <c r="Q1140" t="s">
        <v>414</v>
      </c>
      <c r="R1140" t="s">
        <v>414</v>
      </c>
      <c r="S1140" t="s">
        <v>414</v>
      </c>
      <c r="T1140" t="s">
        <v>414</v>
      </c>
      <c r="U1140" t="s">
        <v>414</v>
      </c>
      <c r="V1140" t="s">
        <v>414</v>
      </c>
      <c r="W1140" t="s">
        <v>414</v>
      </c>
      <c r="X1140" t="s">
        <v>414</v>
      </c>
      <c r="Y1140" t="s">
        <v>414</v>
      </c>
      <c r="Z1140" t="s">
        <v>414</v>
      </c>
      <c r="AA1140" t="s">
        <v>414</v>
      </c>
      <c r="AB1140" t="s">
        <v>414</v>
      </c>
      <c r="AC1140" t="s">
        <v>449</v>
      </c>
      <c r="AD1140" t="s">
        <v>448</v>
      </c>
      <c r="AE1140">
        <v>50</v>
      </c>
      <c r="AF1140">
        <v>39</v>
      </c>
      <c r="AH1140" t="s">
        <v>370</v>
      </c>
      <c r="AJ1140" t="s">
        <v>246</v>
      </c>
      <c r="AK1140" t="s">
        <v>220</v>
      </c>
      <c r="AM1140">
        <v>2621</v>
      </c>
      <c r="AN1140">
        <v>1852</v>
      </c>
    </row>
    <row r="1141" spans="1:40" x14ac:dyDescent="0.25">
      <c r="A1141" t="s">
        <v>414</v>
      </c>
      <c r="B1141" t="s">
        <v>414</v>
      </c>
      <c r="C1141" t="s">
        <v>414</v>
      </c>
      <c r="D1141" t="s">
        <v>414</v>
      </c>
      <c r="E1141" t="s">
        <v>414</v>
      </c>
      <c r="F1141" t="s">
        <v>414</v>
      </c>
      <c r="G1141" t="s">
        <v>414</v>
      </c>
      <c r="H1141" t="s">
        <v>414</v>
      </c>
      <c r="I1141" t="s">
        <v>414</v>
      </c>
      <c r="J1141" t="s">
        <v>414</v>
      </c>
      <c r="K1141" t="s">
        <v>414</v>
      </c>
      <c r="L1141" t="s">
        <v>414</v>
      </c>
      <c r="M1141" t="s">
        <v>414</v>
      </c>
      <c r="N1141" t="s">
        <v>414</v>
      </c>
      <c r="O1141" t="s">
        <v>414</v>
      </c>
      <c r="P1141" t="s">
        <v>414</v>
      </c>
      <c r="Q1141" t="s">
        <v>414</v>
      </c>
      <c r="R1141" t="s">
        <v>414</v>
      </c>
      <c r="S1141" t="s">
        <v>414</v>
      </c>
      <c r="T1141" t="s">
        <v>414</v>
      </c>
      <c r="U1141" t="s">
        <v>414</v>
      </c>
      <c r="V1141" t="s">
        <v>414</v>
      </c>
      <c r="W1141" t="s">
        <v>414</v>
      </c>
      <c r="X1141" t="s">
        <v>414</v>
      </c>
      <c r="Y1141" t="s">
        <v>414</v>
      </c>
      <c r="Z1141" t="s">
        <v>414</v>
      </c>
      <c r="AA1141" t="s">
        <v>414</v>
      </c>
      <c r="AB1141" t="s">
        <v>414</v>
      </c>
      <c r="AC1141" t="s">
        <v>449</v>
      </c>
      <c r="AD1141" t="s">
        <v>448</v>
      </c>
      <c r="AE1141">
        <v>50</v>
      </c>
      <c r="AF1141">
        <v>40</v>
      </c>
      <c r="AH1141" t="s">
        <v>370</v>
      </c>
      <c r="AJ1141" t="s">
        <v>246</v>
      </c>
      <c r="AK1141" t="s">
        <v>220</v>
      </c>
      <c r="AM1141">
        <v>2708</v>
      </c>
      <c r="AN1141">
        <v>2301</v>
      </c>
    </row>
    <row r="1142" spans="1:40" x14ac:dyDescent="0.25">
      <c r="A1142" t="s">
        <v>414</v>
      </c>
      <c r="B1142" t="s">
        <v>414</v>
      </c>
      <c r="C1142" t="s">
        <v>414</v>
      </c>
      <c r="D1142" t="s">
        <v>414</v>
      </c>
      <c r="E1142" t="s">
        <v>414</v>
      </c>
      <c r="F1142" t="s">
        <v>414</v>
      </c>
      <c r="G1142" t="s">
        <v>414</v>
      </c>
      <c r="H1142" t="s">
        <v>414</v>
      </c>
      <c r="I1142" t="s">
        <v>414</v>
      </c>
      <c r="J1142" t="s">
        <v>414</v>
      </c>
      <c r="K1142" t="s">
        <v>414</v>
      </c>
      <c r="L1142" t="s">
        <v>414</v>
      </c>
      <c r="M1142" t="s">
        <v>414</v>
      </c>
      <c r="N1142" t="s">
        <v>414</v>
      </c>
      <c r="O1142" t="s">
        <v>414</v>
      </c>
      <c r="P1142" t="s">
        <v>414</v>
      </c>
      <c r="Q1142" t="s">
        <v>414</v>
      </c>
      <c r="R1142" t="s">
        <v>414</v>
      </c>
      <c r="S1142" t="s">
        <v>414</v>
      </c>
      <c r="T1142" t="s">
        <v>414</v>
      </c>
      <c r="U1142" t="s">
        <v>414</v>
      </c>
      <c r="V1142" t="s">
        <v>414</v>
      </c>
      <c r="W1142" t="s">
        <v>414</v>
      </c>
      <c r="X1142" t="s">
        <v>414</v>
      </c>
      <c r="Y1142" t="s">
        <v>414</v>
      </c>
      <c r="Z1142" t="s">
        <v>414</v>
      </c>
      <c r="AA1142" t="s">
        <v>414</v>
      </c>
      <c r="AB1142" t="s">
        <v>414</v>
      </c>
      <c r="AC1142" t="s">
        <v>449</v>
      </c>
      <c r="AD1142" t="s">
        <v>448</v>
      </c>
      <c r="AE1142">
        <v>50</v>
      </c>
      <c r="AF1142">
        <v>41</v>
      </c>
      <c r="AH1142" t="s">
        <v>375</v>
      </c>
      <c r="AJ1142" t="s">
        <v>265</v>
      </c>
      <c r="AK1142" t="s">
        <v>222</v>
      </c>
      <c r="AM1142">
        <v>3138</v>
      </c>
      <c r="AN1142">
        <v>717</v>
      </c>
    </row>
    <row r="1143" spans="1:40" x14ac:dyDescent="0.25">
      <c r="A1143" t="s">
        <v>414</v>
      </c>
      <c r="B1143" t="s">
        <v>414</v>
      </c>
      <c r="C1143" t="s">
        <v>414</v>
      </c>
      <c r="D1143" t="s">
        <v>414</v>
      </c>
      <c r="E1143" t="s">
        <v>414</v>
      </c>
      <c r="F1143" t="s">
        <v>414</v>
      </c>
      <c r="G1143" t="s">
        <v>414</v>
      </c>
      <c r="H1143" t="s">
        <v>414</v>
      </c>
      <c r="I1143" t="s">
        <v>414</v>
      </c>
      <c r="J1143" t="s">
        <v>414</v>
      </c>
      <c r="K1143" t="s">
        <v>414</v>
      </c>
      <c r="L1143" t="s">
        <v>414</v>
      </c>
      <c r="M1143" t="s">
        <v>414</v>
      </c>
      <c r="N1143" t="s">
        <v>414</v>
      </c>
      <c r="O1143" t="s">
        <v>414</v>
      </c>
      <c r="P1143" t="s">
        <v>414</v>
      </c>
      <c r="Q1143" t="s">
        <v>414</v>
      </c>
      <c r="R1143" t="s">
        <v>414</v>
      </c>
      <c r="S1143" t="s">
        <v>414</v>
      </c>
      <c r="T1143" t="s">
        <v>414</v>
      </c>
      <c r="U1143" t="s">
        <v>414</v>
      </c>
      <c r="V1143" t="s">
        <v>414</v>
      </c>
      <c r="W1143" t="s">
        <v>414</v>
      </c>
      <c r="X1143" t="s">
        <v>414</v>
      </c>
      <c r="Y1143" t="s">
        <v>414</v>
      </c>
      <c r="Z1143" t="s">
        <v>414</v>
      </c>
      <c r="AA1143" t="s">
        <v>414</v>
      </c>
      <c r="AB1143" t="s">
        <v>414</v>
      </c>
      <c r="AC1143" t="s">
        <v>449</v>
      </c>
      <c r="AD1143" t="s">
        <v>448</v>
      </c>
      <c r="AE1143">
        <v>50</v>
      </c>
      <c r="AF1143">
        <v>42</v>
      </c>
      <c r="AH1143" t="s">
        <v>386</v>
      </c>
      <c r="AJ1143" t="s">
        <v>273</v>
      </c>
      <c r="AK1143" t="s">
        <v>224</v>
      </c>
      <c r="AM1143">
        <v>3200</v>
      </c>
      <c r="AN1143">
        <v>927</v>
      </c>
    </row>
    <row r="1144" spans="1:40" x14ac:dyDescent="0.25">
      <c r="A1144" t="s">
        <v>414</v>
      </c>
      <c r="B1144" t="s">
        <v>414</v>
      </c>
      <c r="C1144" t="s">
        <v>414</v>
      </c>
      <c r="D1144" t="s">
        <v>414</v>
      </c>
      <c r="E1144" t="s">
        <v>414</v>
      </c>
      <c r="F1144" t="s">
        <v>414</v>
      </c>
      <c r="G1144" t="s">
        <v>414</v>
      </c>
      <c r="H1144" t="s">
        <v>414</v>
      </c>
      <c r="I1144" t="s">
        <v>414</v>
      </c>
      <c r="J1144" t="s">
        <v>414</v>
      </c>
      <c r="K1144" t="s">
        <v>414</v>
      </c>
      <c r="L1144" t="s">
        <v>414</v>
      </c>
      <c r="M1144" t="s">
        <v>414</v>
      </c>
      <c r="N1144" t="s">
        <v>414</v>
      </c>
      <c r="O1144" t="s">
        <v>414</v>
      </c>
      <c r="P1144" t="s">
        <v>414</v>
      </c>
      <c r="Q1144" t="s">
        <v>414</v>
      </c>
      <c r="R1144" t="s">
        <v>414</v>
      </c>
      <c r="S1144" t="s">
        <v>414</v>
      </c>
      <c r="T1144" t="s">
        <v>414</v>
      </c>
      <c r="U1144" t="s">
        <v>414</v>
      </c>
      <c r="V1144" t="s">
        <v>414</v>
      </c>
      <c r="W1144" t="s">
        <v>414</v>
      </c>
      <c r="X1144" t="s">
        <v>414</v>
      </c>
      <c r="Y1144" t="s">
        <v>414</v>
      </c>
      <c r="Z1144" t="s">
        <v>414</v>
      </c>
      <c r="AA1144" t="s">
        <v>414</v>
      </c>
      <c r="AB1144" t="s">
        <v>414</v>
      </c>
      <c r="AC1144" t="s">
        <v>449</v>
      </c>
      <c r="AD1144" t="s">
        <v>448</v>
      </c>
      <c r="AE1144">
        <v>50</v>
      </c>
      <c r="AF1144">
        <v>43</v>
      </c>
      <c r="AH1144" t="s">
        <v>386</v>
      </c>
      <c r="AJ1144" t="s">
        <v>273</v>
      </c>
      <c r="AK1144" t="s">
        <v>224</v>
      </c>
      <c r="AM1144">
        <v>2978</v>
      </c>
      <c r="AN1144">
        <v>1237</v>
      </c>
    </row>
    <row r="1145" spans="1:40" x14ac:dyDescent="0.25">
      <c r="A1145" t="s">
        <v>414</v>
      </c>
      <c r="B1145" t="s">
        <v>414</v>
      </c>
      <c r="C1145" t="s">
        <v>414</v>
      </c>
      <c r="D1145" t="s">
        <v>414</v>
      </c>
      <c r="E1145" t="s">
        <v>414</v>
      </c>
      <c r="F1145" t="s">
        <v>414</v>
      </c>
      <c r="G1145" t="s">
        <v>414</v>
      </c>
      <c r="H1145" t="s">
        <v>414</v>
      </c>
      <c r="I1145" t="s">
        <v>414</v>
      </c>
      <c r="J1145" t="s">
        <v>414</v>
      </c>
      <c r="K1145" t="s">
        <v>414</v>
      </c>
      <c r="L1145" t="s">
        <v>414</v>
      </c>
      <c r="M1145" t="s">
        <v>414</v>
      </c>
      <c r="N1145" t="s">
        <v>414</v>
      </c>
      <c r="O1145" t="s">
        <v>414</v>
      </c>
      <c r="P1145" t="s">
        <v>414</v>
      </c>
      <c r="Q1145" t="s">
        <v>414</v>
      </c>
      <c r="R1145" t="s">
        <v>414</v>
      </c>
      <c r="S1145" t="s">
        <v>414</v>
      </c>
      <c r="T1145" t="s">
        <v>414</v>
      </c>
      <c r="U1145" t="s">
        <v>414</v>
      </c>
      <c r="V1145" t="s">
        <v>414</v>
      </c>
      <c r="W1145" t="s">
        <v>414</v>
      </c>
      <c r="X1145" t="s">
        <v>414</v>
      </c>
      <c r="Y1145" t="s">
        <v>414</v>
      </c>
      <c r="Z1145" t="s">
        <v>414</v>
      </c>
      <c r="AA1145" t="s">
        <v>414</v>
      </c>
      <c r="AB1145" t="s">
        <v>414</v>
      </c>
      <c r="AC1145" t="s">
        <v>449</v>
      </c>
      <c r="AD1145" t="s">
        <v>448</v>
      </c>
      <c r="AE1145">
        <v>50</v>
      </c>
      <c r="AF1145">
        <v>44</v>
      </c>
      <c r="AH1145" t="s">
        <v>443</v>
      </c>
      <c r="AJ1145" t="s">
        <v>261</v>
      </c>
      <c r="AK1145" t="s">
        <v>222</v>
      </c>
      <c r="AM1145">
        <v>3118</v>
      </c>
      <c r="AN1145">
        <v>1814</v>
      </c>
    </row>
    <row r="1146" spans="1:40" x14ac:dyDescent="0.25">
      <c r="A1146" t="s">
        <v>414</v>
      </c>
      <c r="B1146" t="s">
        <v>414</v>
      </c>
      <c r="C1146" t="s">
        <v>414</v>
      </c>
      <c r="D1146" t="s">
        <v>414</v>
      </c>
      <c r="E1146" t="s">
        <v>414</v>
      </c>
      <c r="F1146" t="s">
        <v>414</v>
      </c>
      <c r="G1146" t="s">
        <v>414</v>
      </c>
      <c r="H1146" t="s">
        <v>414</v>
      </c>
      <c r="I1146" t="s">
        <v>414</v>
      </c>
      <c r="J1146" t="s">
        <v>414</v>
      </c>
      <c r="K1146" t="s">
        <v>414</v>
      </c>
      <c r="L1146" t="s">
        <v>414</v>
      </c>
      <c r="M1146" t="s">
        <v>414</v>
      </c>
      <c r="N1146" t="s">
        <v>414</v>
      </c>
      <c r="O1146" t="s">
        <v>414</v>
      </c>
      <c r="P1146" t="s">
        <v>414</v>
      </c>
      <c r="Q1146" t="s">
        <v>414</v>
      </c>
      <c r="R1146" t="s">
        <v>414</v>
      </c>
      <c r="S1146" t="s">
        <v>414</v>
      </c>
      <c r="T1146" t="s">
        <v>414</v>
      </c>
      <c r="U1146" t="s">
        <v>414</v>
      </c>
      <c r="V1146" t="s">
        <v>414</v>
      </c>
      <c r="W1146" t="s">
        <v>414</v>
      </c>
      <c r="X1146" t="s">
        <v>414</v>
      </c>
      <c r="Y1146" t="s">
        <v>414</v>
      </c>
      <c r="Z1146" t="s">
        <v>414</v>
      </c>
      <c r="AA1146" t="s">
        <v>414</v>
      </c>
      <c r="AB1146" t="s">
        <v>414</v>
      </c>
      <c r="AC1146" t="s">
        <v>449</v>
      </c>
      <c r="AD1146" t="s">
        <v>448</v>
      </c>
      <c r="AE1146">
        <v>50</v>
      </c>
      <c r="AF1146">
        <v>45</v>
      </c>
      <c r="AH1146" t="s">
        <v>370</v>
      </c>
      <c r="AJ1146" t="s">
        <v>246</v>
      </c>
      <c r="AK1146" t="s">
        <v>220</v>
      </c>
      <c r="AM1146">
        <v>3079</v>
      </c>
      <c r="AN1146">
        <v>2153</v>
      </c>
    </row>
    <row r="1147" spans="1:40" x14ac:dyDescent="0.25">
      <c r="A1147" t="s">
        <v>414</v>
      </c>
      <c r="B1147" t="s">
        <v>414</v>
      </c>
      <c r="C1147" t="s">
        <v>414</v>
      </c>
      <c r="D1147" t="s">
        <v>414</v>
      </c>
      <c r="E1147" t="s">
        <v>414</v>
      </c>
      <c r="F1147" t="s">
        <v>414</v>
      </c>
      <c r="G1147" t="s">
        <v>414</v>
      </c>
      <c r="H1147" t="s">
        <v>414</v>
      </c>
      <c r="I1147" t="s">
        <v>414</v>
      </c>
      <c r="J1147" t="s">
        <v>414</v>
      </c>
      <c r="K1147" t="s">
        <v>414</v>
      </c>
      <c r="L1147" t="s">
        <v>414</v>
      </c>
      <c r="M1147" t="s">
        <v>414</v>
      </c>
      <c r="N1147" t="s">
        <v>414</v>
      </c>
      <c r="O1147" t="s">
        <v>414</v>
      </c>
      <c r="P1147" t="s">
        <v>414</v>
      </c>
      <c r="Q1147" t="s">
        <v>414</v>
      </c>
      <c r="R1147" t="s">
        <v>414</v>
      </c>
      <c r="S1147" t="s">
        <v>414</v>
      </c>
      <c r="T1147" t="s">
        <v>414</v>
      </c>
      <c r="U1147" t="s">
        <v>414</v>
      </c>
      <c r="V1147" t="s">
        <v>414</v>
      </c>
      <c r="W1147" t="s">
        <v>414</v>
      </c>
      <c r="X1147" t="s">
        <v>414</v>
      </c>
      <c r="Y1147" t="s">
        <v>414</v>
      </c>
      <c r="Z1147" t="s">
        <v>414</v>
      </c>
      <c r="AA1147" t="s">
        <v>414</v>
      </c>
      <c r="AB1147" t="s">
        <v>414</v>
      </c>
      <c r="AC1147" t="s">
        <v>449</v>
      </c>
      <c r="AD1147" t="s">
        <v>448</v>
      </c>
      <c r="AE1147">
        <v>50</v>
      </c>
      <c r="AF1147">
        <v>46</v>
      </c>
      <c r="AH1147" t="s">
        <v>375</v>
      </c>
      <c r="AJ1147" t="s">
        <v>265</v>
      </c>
      <c r="AK1147" t="s">
        <v>222</v>
      </c>
      <c r="AM1147">
        <v>3286</v>
      </c>
      <c r="AN1147">
        <v>782</v>
      </c>
    </row>
    <row r="1148" spans="1:40" x14ac:dyDescent="0.25">
      <c r="A1148" t="s">
        <v>414</v>
      </c>
      <c r="B1148" t="s">
        <v>414</v>
      </c>
      <c r="C1148" t="s">
        <v>414</v>
      </c>
      <c r="D1148" t="s">
        <v>414</v>
      </c>
      <c r="E1148" t="s">
        <v>414</v>
      </c>
      <c r="F1148" t="s">
        <v>414</v>
      </c>
      <c r="G1148" t="s">
        <v>414</v>
      </c>
      <c r="H1148" t="s">
        <v>414</v>
      </c>
      <c r="I1148" t="s">
        <v>414</v>
      </c>
      <c r="J1148" t="s">
        <v>414</v>
      </c>
      <c r="K1148" t="s">
        <v>414</v>
      </c>
      <c r="L1148" t="s">
        <v>414</v>
      </c>
      <c r="M1148" t="s">
        <v>414</v>
      </c>
      <c r="N1148" t="s">
        <v>414</v>
      </c>
      <c r="O1148" t="s">
        <v>414</v>
      </c>
      <c r="P1148" t="s">
        <v>414</v>
      </c>
      <c r="Q1148" t="s">
        <v>414</v>
      </c>
      <c r="R1148" t="s">
        <v>414</v>
      </c>
      <c r="S1148" t="s">
        <v>414</v>
      </c>
      <c r="T1148" t="s">
        <v>414</v>
      </c>
      <c r="U1148" t="s">
        <v>414</v>
      </c>
      <c r="V1148" t="s">
        <v>414</v>
      </c>
      <c r="W1148" t="s">
        <v>414</v>
      </c>
      <c r="X1148" t="s">
        <v>414</v>
      </c>
      <c r="Y1148" t="s">
        <v>414</v>
      </c>
      <c r="Z1148" t="s">
        <v>414</v>
      </c>
      <c r="AA1148" t="s">
        <v>414</v>
      </c>
      <c r="AB1148" t="s">
        <v>414</v>
      </c>
      <c r="AC1148" t="s">
        <v>449</v>
      </c>
      <c r="AD1148" t="s">
        <v>448</v>
      </c>
      <c r="AE1148">
        <v>50</v>
      </c>
      <c r="AF1148">
        <v>47</v>
      </c>
      <c r="AH1148" t="s">
        <v>375</v>
      </c>
      <c r="AJ1148" t="s">
        <v>265</v>
      </c>
      <c r="AK1148" t="s">
        <v>222</v>
      </c>
      <c r="AM1148">
        <v>3272</v>
      </c>
      <c r="AN1148">
        <v>911</v>
      </c>
    </row>
    <row r="1149" spans="1:40" x14ac:dyDescent="0.25">
      <c r="A1149" t="s">
        <v>414</v>
      </c>
      <c r="B1149" t="s">
        <v>414</v>
      </c>
      <c r="C1149" t="s">
        <v>414</v>
      </c>
      <c r="D1149" t="s">
        <v>414</v>
      </c>
      <c r="E1149" t="s">
        <v>414</v>
      </c>
      <c r="F1149" t="s">
        <v>414</v>
      </c>
      <c r="G1149" t="s">
        <v>414</v>
      </c>
      <c r="H1149" t="s">
        <v>414</v>
      </c>
      <c r="I1149" t="s">
        <v>414</v>
      </c>
      <c r="J1149" t="s">
        <v>414</v>
      </c>
      <c r="K1149" t="s">
        <v>414</v>
      </c>
      <c r="L1149" t="s">
        <v>414</v>
      </c>
      <c r="M1149" t="s">
        <v>414</v>
      </c>
      <c r="N1149" t="s">
        <v>414</v>
      </c>
      <c r="O1149" t="s">
        <v>414</v>
      </c>
      <c r="P1149" t="s">
        <v>414</v>
      </c>
      <c r="Q1149" t="s">
        <v>414</v>
      </c>
      <c r="R1149" t="s">
        <v>414</v>
      </c>
      <c r="S1149" t="s">
        <v>414</v>
      </c>
      <c r="T1149" t="s">
        <v>414</v>
      </c>
      <c r="U1149" t="s">
        <v>414</v>
      </c>
      <c r="V1149" t="s">
        <v>414</v>
      </c>
      <c r="W1149" t="s">
        <v>414</v>
      </c>
      <c r="X1149" t="s">
        <v>414</v>
      </c>
      <c r="Y1149" t="s">
        <v>414</v>
      </c>
      <c r="Z1149" t="s">
        <v>414</v>
      </c>
      <c r="AA1149" t="s">
        <v>414</v>
      </c>
      <c r="AB1149" t="s">
        <v>414</v>
      </c>
      <c r="AC1149" t="s">
        <v>449</v>
      </c>
      <c r="AD1149" t="s">
        <v>448</v>
      </c>
      <c r="AE1149">
        <v>50</v>
      </c>
      <c r="AF1149">
        <v>48</v>
      </c>
      <c r="AH1149" t="s">
        <v>386</v>
      </c>
      <c r="AJ1149" t="s">
        <v>273</v>
      </c>
      <c r="AK1149" t="s">
        <v>224</v>
      </c>
      <c r="AM1149">
        <v>3270</v>
      </c>
      <c r="AN1149">
        <v>1259</v>
      </c>
    </row>
    <row r="1150" spans="1:40" x14ac:dyDescent="0.25">
      <c r="A1150" t="s">
        <v>414</v>
      </c>
      <c r="B1150" t="s">
        <v>414</v>
      </c>
      <c r="C1150" t="s">
        <v>414</v>
      </c>
      <c r="D1150" t="s">
        <v>414</v>
      </c>
      <c r="E1150" t="s">
        <v>414</v>
      </c>
      <c r="F1150" t="s">
        <v>414</v>
      </c>
      <c r="G1150" t="s">
        <v>414</v>
      </c>
      <c r="H1150" t="s">
        <v>414</v>
      </c>
      <c r="I1150" t="s">
        <v>414</v>
      </c>
      <c r="J1150" t="s">
        <v>414</v>
      </c>
      <c r="K1150" t="s">
        <v>414</v>
      </c>
      <c r="L1150" t="s">
        <v>414</v>
      </c>
      <c r="M1150" t="s">
        <v>414</v>
      </c>
      <c r="N1150" t="s">
        <v>414</v>
      </c>
      <c r="O1150" t="s">
        <v>414</v>
      </c>
      <c r="P1150" t="s">
        <v>414</v>
      </c>
      <c r="Q1150" t="s">
        <v>414</v>
      </c>
      <c r="R1150" t="s">
        <v>414</v>
      </c>
      <c r="S1150" t="s">
        <v>414</v>
      </c>
      <c r="T1150" t="s">
        <v>414</v>
      </c>
      <c r="U1150" t="s">
        <v>414</v>
      </c>
      <c r="V1150" t="s">
        <v>414</v>
      </c>
      <c r="W1150" t="s">
        <v>414</v>
      </c>
      <c r="X1150" t="s">
        <v>414</v>
      </c>
      <c r="Y1150" t="s">
        <v>414</v>
      </c>
      <c r="Z1150" t="s">
        <v>414</v>
      </c>
      <c r="AA1150" t="s">
        <v>414</v>
      </c>
      <c r="AB1150" t="s">
        <v>414</v>
      </c>
      <c r="AC1150" t="s">
        <v>449</v>
      </c>
      <c r="AD1150" t="s">
        <v>448</v>
      </c>
      <c r="AE1150">
        <v>50</v>
      </c>
      <c r="AF1150">
        <v>49</v>
      </c>
      <c r="AH1150" t="s">
        <v>375</v>
      </c>
      <c r="AJ1150" t="s">
        <v>265</v>
      </c>
      <c r="AK1150" t="s">
        <v>222</v>
      </c>
      <c r="AM1150">
        <v>3402</v>
      </c>
      <c r="AN1150">
        <v>1763</v>
      </c>
    </row>
    <row r="1151" spans="1:40" x14ac:dyDescent="0.25">
      <c r="A1151" t="s">
        <v>414</v>
      </c>
      <c r="B1151" t="s">
        <v>414</v>
      </c>
      <c r="C1151" t="s">
        <v>414</v>
      </c>
      <c r="D1151" t="s">
        <v>414</v>
      </c>
      <c r="E1151" t="s">
        <v>414</v>
      </c>
      <c r="F1151" t="s">
        <v>414</v>
      </c>
      <c r="G1151" t="s">
        <v>414</v>
      </c>
      <c r="H1151" t="s">
        <v>414</v>
      </c>
      <c r="I1151" t="s">
        <v>414</v>
      </c>
      <c r="J1151" t="s">
        <v>414</v>
      </c>
      <c r="K1151" t="s">
        <v>414</v>
      </c>
      <c r="L1151" t="s">
        <v>414</v>
      </c>
      <c r="M1151" t="s">
        <v>414</v>
      </c>
      <c r="N1151" t="s">
        <v>414</v>
      </c>
      <c r="O1151" t="s">
        <v>414</v>
      </c>
      <c r="P1151" t="s">
        <v>414</v>
      </c>
      <c r="Q1151" t="s">
        <v>414</v>
      </c>
      <c r="R1151" t="s">
        <v>414</v>
      </c>
      <c r="S1151" t="s">
        <v>414</v>
      </c>
      <c r="T1151" t="s">
        <v>414</v>
      </c>
      <c r="U1151" t="s">
        <v>414</v>
      </c>
      <c r="V1151" t="s">
        <v>414</v>
      </c>
      <c r="W1151" t="s">
        <v>414</v>
      </c>
      <c r="X1151" t="s">
        <v>414</v>
      </c>
      <c r="Y1151" t="s">
        <v>414</v>
      </c>
      <c r="Z1151" t="s">
        <v>414</v>
      </c>
      <c r="AA1151" t="s">
        <v>414</v>
      </c>
      <c r="AB1151" t="s">
        <v>414</v>
      </c>
      <c r="AC1151" t="s">
        <v>449</v>
      </c>
      <c r="AD1151" t="s">
        <v>448</v>
      </c>
      <c r="AE1151">
        <v>50</v>
      </c>
      <c r="AF1151">
        <v>50</v>
      </c>
      <c r="AH1151" t="s">
        <v>370</v>
      </c>
      <c r="AJ1151" t="s">
        <v>246</v>
      </c>
      <c r="AK1151" t="s">
        <v>220</v>
      </c>
      <c r="AM1151">
        <v>3248</v>
      </c>
      <c r="AN1151">
        <v>2081</v>
      </c>
    </row>
    <row r="1152" spans="1:40" x14ac:dyDescent="0.25">
      <c r="O1152" t="s">
        <v>450</v>
      </c>
      <c r="AC1152" t="s">
        <v>452</v>
      </c>
      <c r="AD1152" t="s">
        <v>451</v>
      </c>
      <c r="AE1152">
        <v>50</v>
      </c>
      <c r="AF1152">
        <v>1</v>
      </c>
      <c r="AH1152" t="s">
        <v>386</v>
      </c>
      <c r="AJ1152" t="s">
        <v>273</v>
      </c>
      <c r="AK1152" t="s">
        <v>224</v>
      </c>
      <c r="AM1152">
        <v>809</v>
      </c>
      <c r="AN1152">
        <v>813</v>
      </c>
    </row>
    <row r="1153" spans="15:40" x14ac:dyDescent="0.25">
      <c r="O1153" t="s">
        <v>450</v>
      </c>
      <c r="AC1153" t="s">
        <v>452</v>
      </c>
      <c r="AD1153" t="s">
        <v>451</v>
      </c>
      <c r="AE1153">
        <v>50</v>
      </c>
      <c r="AF1153">
        <v>2</v>
      </c>
      <c r="AH1153" t="s">
        <v>370</v>
      </c>
      <c r="AJ1153" t="s">
        <v>246</v>
      </c>
      <c r="AK1153" t="s">
        <v>220</v>
      </c>
      <c r="AM1153">
        <v>843</v>
      </c>
      <c r="AN1153">
        <v>1047</v>
      </c>
    </row>
    <row r="1154" spans="15:40" x14ac:dyDescent="0.25">
      <c r="O1154" t="s">
        <v>450</v>
      </c>
      <c r="AC1154" t="s">
        <v>452</v>
      </c>
      <c r="AD1154" t="s">
        <v>451</v>
      </c>
      <c r="AE1154">
        <v>50</v>
      </c>
      <c r="AF1154">
        <v>3</v>
      </c>
      <c r="AH1154" t="s">
        <v>386</v>
      </c>
      <c r="AJ1154" t="s">
        <v>273</v>
      </c>
      <c r="AK1154" t="s">
        <v>224</v>
      </c>
      <c r="AM1154">
        <v>788</v>
      </c>
      <c r="AN1154">
        <v>1660</v>
      </c>
    </row>
    <row r="1155" spans="15:40" x14ac:dyDescent="0.25">
      <c r="O1155" t="s">
        <v>450</v>
      </c>
      <c r="AC1155" t="s">
        <v>452</v>
      </c>
      <c r="AD1155" t="s">
        <v>451</v>
      </c>
      <c r="AE1155">
        <v>50</v>
      </c>
      <c r="AF1155">
        <v>4</v>
      </c>
      <c r="AH1155" t="s">
        <v>372</v>
      </c>
      <c r="AJ1155" t="s">
        <v>238</v>
      </c>
      <c r="AK1155" t="s">
        <v>218</v>
      </c>
      <c r="AM1155">
        <v>774</v>
      </c>
      <c r="AN1155">
        <v>1895</v>
      </c>
    </row>
    <row r="1156" spans="15:40" x14ac:dyDescent="0.25">
      <c r="O1156" t="s">
        <v>450</v>
      </c>
      <c r="AC1156" t="s">
        <v>452</v>
      </c>
      <c r="AD1156" t="s">
        <v>451</v>
      </c>
      <c r="AE1156">
        <v>50</v>
      </c>
      <c r="AF1156">
        <v>5</v>
      </c>
      <c r="AH1156" t="s">
        <v>375</v>
      </c>
      <c r="AJ1156" t="s">
        <v>265</v>
      </c>
      <c r="AK1156" t="s">
        <v>222</v>
      </c>
      <c r="AM1156">
        <v>876</v>
      </c>
      <c r="AN1156">
        <v>2308</v>
      </c>
    </row>
    <row r="1157" spans="15:40" x14ac:dyDescent="0.25">
      <c r="O1157" t="s">
        <v>450</v>
      </c>
      <c r="AC1157" t="s">
        <v>452</v>
      </c>
      <c r="AD1157" t="s">
        <v>451</v>
      </c>
      <c r="AE1157">
        <v>50</v>
      </c>
      <c r="AF1157">
        <v>6</v>
      </c>
      <c r="AH1157" t="s">
        <v>375</v>
      </c>
      <c r="AJ1157" t="s">
        <v>265</v>
      </c>
      <c r="AK1157" t="s">
        <v>222</v>
      </c>
      <c r="AM1157">
        <v>1173</v>
      </c>
      <c r="AN1157">
        <v>693</v>
      </c>
    </row>
    <row r="1158" spans="15:40" x14ac:dyDescent="0.25">
      <c r="O1158" t="s">
        <v>450</v>
      </c>
      <c r="AC1158" t="s">
        <v>452</v>
      </c>
      <c r="AD1158" t="s">
        <v>451</v>
      </c>
      <c r="AE1158">
        <v>50</v>
      </c>
      <c r="AF1158">
        <v>7</v>
      </c>
      <c r="AH1158" t="s">
        <v>370</v>
      </c>
      <c r="AJ1158" t="s">
        <v>246</v>
      </c>
      <c r="AK1158" t="s">
        <v>220</v>
      </c>
      <c r="AM1158">
        <v>1003</v>
      </c>
      <c r="AN1158">
        <v>1204</v>
      </c>
    </row>
    <row r="1159" spans="15:40" x14ac:dyDescent="0.25">
      <c r="O1159" t="s">
        <v>450</v>
      </c>
      <c r="AC1159" t="s">
        <v>452</v>
      </c>
      <c r="AD1159" t="s">
        <v>451</v>
      </c>
      <c r="AE1159">
        <v>50</v>
      </c>
      <c r="AF1159">
        <v>8</v>
      </c>
      <c r="AH1159" t="s">
        <v>372</v>
      </c>
      <c r="AJ1159" t="s">
        <v>238</v>
      </c>
      <c r="AK1159" t="s">
        <v>218</v>
      </c>
      <c r="AM1159">
        <v>1121</v>
      </c>
      <c r="AN1159">
        <v>1410</v>
      </c>
    </row>
    <row r="1160" spans="15:40" x14ac:dyDescent="0.25">
      <c r="O1160" t="s">
        <v>450</v>
      </c>
      <c r="AC1160" t="s">
        <v>452</v>
      </c>
      <c r="AD1160" t="s">
        <v>451</v>
      </c>
      <c r="AE1160">
        <v>50</v>
      </c>
      <c r="AF1160">
        <v>9</v>
      </c>
      <c r="AH1160" t="s">
        <v>375</v>
      </c>
      <c r="AJ1160" t="s">
        <v>265</v>
      </c>
      <c r="AK1160" t="s">
        <v>222</v>
      </c>
      <c r="AM1160">
        <v>1030</v>
      </c>
      <c r="AN1160">
        <v>1900</v>
      </c>
    </row>
    <row r="1161" spans="15:40" x14ac:dyDescent="0.25">
      <c r="O1161" t="s">
        <v>450</v>
      </c>
      <c r="AC1161" t="s">
        <v>452</v>
      </c>
      <c r="AD1161" t="s">
        <v>451</v>
      </c>
      <c r="AE1161">
        <v>50</v>
      </c>
      <c r="AF1161">
        <v>10</v>
      </c>
      <c r="AH1161" t="s">
        <v>372</v>
      </c>
      <c r="AJ1161" t="s">
        <v>238</v>
      </c>
      <c r="AK1161" t="s">
        <v>218</v>
      </c>
      <c r="AM1161">
        <v>1023</v>
      </c>
      <c r="AN1161">
        <v>2297</v>
      </c>
    </row>
    <row r="1162" spans="15:40" x14ac:dyDescent="0.25">
      <c r="O1162" t="s">
        <v>450</v>
      </c>
      <c r="AC1162" t="s">
        <v>452</v>
      </c>
      <c r="AD1162" t="s">
        <v>451</v>
      </c>
      <c r="AE1162">
        <v>50</v>
      </c>
      <c r="AF1162">
        <v>11</v>
      </c>
      <c r="AH1162" t="s">
        <v>375</v>
      </c>
      <c r="AJ1162" t="s">
        <v>265</v>
      </c>
      <c r="AK1162" t="s">
        <v>222</v>
      </c>
      <c r="AM1162">
        <v>1422</v>
      </c>
      <c r="AN1162">
        <v>836</v>
      </c>
    </row>
    <row r="1163" spans="15:40" x14ac:dyDescent="0.25">
      <c r="O1163" t="s">
        <v>450</v>
      </c>
      <c r="AC1163" t="s">
        <v>452</v>
      </c>
      <c r="AD1163" t="s">
        <v>451</v>
      </c>
      <c r="AE1163">
        <v>50</v>
      </c>
      <c r="AF1163">
        <v>12</v>
      </c>
      <c r="AH1163" t="s">
        <v>372</v>
      </c>
      <c r="AJ1163" t="s">
        <v>238</v>
      </c>
      <c r="AK1163" t="s">
        <v>218</v>
      </c>
      <c r="AM1163">
        <v>1234</v>
      </c>
      <c r="AN1163">
        <v>1254</v>
      </c>
    </row>
    <row r="1164" spans="15:40" x14ac:dyDescent="0.25">
      <c r="O1164" t="s">
        <v>450</v>
      </c>
      <c r="AC1164" t="s">
        <v>452</v>
      </c>
      <c r="AD1164" t="s">
        <v>451</v>
      </c>
      <c r="AE1164">
        <v>50</v>
      </c>
      <c r="AF1164">
        <v>13</v>
      </c>
      <c r="AH1164" t="s">
        <v>375</v>
      </c>
      <c r="AJ1164" t="s">
        <v>265</v>
      </c>
      <c r="AK1164" t="s">
        <v>222</v>
      </c>
      <c r="AM1164">
        <v>1460</v>
      </c>
      <c r="AN1164">
        <v>1409</v>
      </c>
    </row>
    <row r="1165" spans="15:40" x14ac:dyDescent="0.25">
      <c r="O1165" t="s">
        <v>450</v>
      </c>
      <c r="AC1165" t="s">
        <v>452</v>
      </c>
      <c r="AD1165" t="s">
        <v>451</v>
      </c>
      <c r="AE1165">
        <v>50</v>
      </c>
      <c r="AF1165">
        <v>14</v>
      </c>
      <c r="AH1165" t="s">
        <v>375</v>
      </c>
      <c r="AJ1165" t="s">
        <v>265</v>
      </c>
      <c r="AK1165" t="s">
        <v>222</v>
      </c>
      <c r="AM1165">
        <v>1322</v>
      </c>
      <c r="AN1165">
        <v>2070</v>
      </c>
    </row>
    <row r="1166" spans="15:40" x14ac:dyDescent="0.25">
      <c r="O1166" t="s">
        <v>450</v>
      </c>
      <c r="AC1166" t="s">
        <v>452</v>
      </c>
      <c r="AD1166" t="s">
        <v>451</v>
      </c>
      <c r="AE1166">
        <v>50</v>
      </c>
      <c r="AF1166">
        <v>15</v>
      </c>
      <c r="AH1166" t="s">
        <v>370</v>
      </c>
      <c r="AJ1166" t="s">
        <v>246</v>
      </c>
      <c r="AK1166" t="s">
        <v>220</v>
      </c>
      <c r="AM1166">
        <v>1211</v>
      </c>
      <c r="AN1166">
        <v>2167</v>
      </c>
    </row>
    <row r="1167" spans="15:40" x14ac:dyDescent="0.25">
      <c r="O1167" t="s">
        <v>450</v>
      </c>
      <c r="AC1167" t="s">
        <v>452</v>
      </c>
      <c r="AD1167" t="s">
        <v>451</v>
      </c>
      <c r="AE1167">
        <v>50</v>
      </c>
      <c r="AF1167">
        <v>16</v>
      </c>
      <c r="AH1167" t="s">
        <v>370</v>
      </c>
      <c r="AJ1167" t="s">
        <v>246</v>
      </c>
      <c r="AK1167" t="s">
        <v>220</v>
      </c>
      <c r="AM1167">
        <v>1493</v>
      </c>
      <c r="AN1167">
        <v>741</v>
      </c>
    </row>
    <row r="1168" spans="15:40" x14ac:dyDescent="0.25">
      <c r="O1168" t="s">
        <v>450</v>
      </c>
      <c r="AC1168" t="s">
        <v>452</v>
      </c>
      <c r="AD1168" t="s">
        <v>451</v>
      </c>
      <c r="AE1168">
        <v>50</v>
      </c>
      <c r="AF1168">
        <v>17</v>
      </c>
      <c r="AH1168" t="s">
        <v>375</v>
      </c>
      <c r="AJ1168" t="s">
        <v>265</v>
      </c>
      <c r="AK1168" t="s">
        <v>222</v>
      </c>
      <c r="AM1168">
        <v>1567</v>
      </c>
      <c r="AN1168">
        <v>1332</v>
      </c>
    </row>
    <row r="1169" spans="15:40" x14ac:dyDescent="0.25">
      <c r="O1169" t="s">
        <v>450</v>
      </c>
      <c r="AC1169" t="s">
        <v>452</v>
      </c>
      <c r="AD1169" t="s">
        <v>451</v>
      </c>
      <c r="AE1169">
        <v>50</v>
      </c>
      <c r="AF1169">
        <v>18</v>
      </c>
      <c r="AH1169" t="s">
        <v>370</v>
      </c>
      <c r="AJ1169" t="s">
        <v>246</v>
      </c>
      <c r="AK1169" t="s">
        <v>220</v>
      </c>
      <c r="AM1169">
        <v>1520</v>
      </c>
      <c r="AN1169">
        <v>1583</v>
      </c>
    </row>
    <row r="1170" spans="15:40" x14ac:dyDescent="0.25">
      <c r="O1170" t="s">
        <v>450</v>
      </c>
      <c r="AC1170" t="s">
        <v>452</v>
      </c>
      <c r="AD1170" t="s">
        <v>451</v>
      </c>
      <c r="AE1170">
        <v>50</v>
      </c>
      <c r="AF1170">
        <v>19</v>
      </c>
      <c r="AG1170">
        <v>1</v>
      </c>
      <c r="AH1170" t="s">
        <v>217</v>
      </c>
      <c r="AJ1170" t="s">
        <v>229</v>
      </c>
      <c r="AK1170" t="s">
        <v>217</v>
      </c>
      <c r="AM1170">
        <v>1555</v>
      </c>
      <c r="AN1170">
        <v>2051</v>
      </c>
    </row>
    <row r="1171" spans="15:40" x14ac:dyDescent="0.25">
      <c r="O1171" t="s">
        <v>450</v>
      </c>
      <c r="AC1171" t="s">
        <v>452</v>
      </c>
      <c r="AD1171" t="s">
        <v>451</v>
      </c>
      <c r="AE1171">
        <v>50</v>
      </c>
      <c r="AF1171">
        <v>20</v>
      </c>
      <c r="AH1171" t="s">
        <v>386</v>
      </c>
      <c r="AJ1171" t="s">
        <v>273</v>
      </c>
      <c r="AK1171" t="s">
        <v>224</v>
      </c>
      <c r="AM1171">
        <v>1722</v>
      </c>
      <c r="AN1171">
        <v>2367</v>
      </c>
    </row>
    <row r="1172" spans="15:40" x14ac:dyDescent="0.25">
      <c r="O1172" t="s">
        <v>450</v>
      </c>
      <c r="AC1172" t="s">
        <v>452</v>
      </c>
      <c r="AD1172" t="s">
        <v>451</v>
      </c>
      <c r="AE1172">
        <v>50</v>
      </c>
      <c r="AF1172">
        <v>21</v>
      </c>
      <c r="AH1172" t="s">
        <v>370</v>
      </c>
      <c r="AJ1172" t="s">
        <v>246</v>
      </c>
      <c r="AK1172" t="s">
        <v>220</v>
      </c>
      <c r="AM1172">
        <v>1829</v>
      </c>
      <c r="AN1172">
        <v>976</v>
      </c>
    </row>
    <row r="1173" spans="15:40" x14ac:dyDescent="0.25">
      <c r="O1173" t="s">
        <v>450</v>
      </c>
      <c r="AC1173" t="s">
        <v>452</v>
      </c>
      <c r="AD1173" t="s">
        <v>451</v>
      </c>
      <c r="AE1173">
        <v>50</v>
      </c>
      <c r="AF1173">
        <v>22</v>
      </c>
      <c r="AH1173" t="s">
        <v>372</v>
      </c>
      <c r="AJ1173" t="s">
        <v>238</v>
      </c>
      <c r="AK1173" t="s">
        <v>218</v>
      </c>
      <c r="AM1173">
        <v>1884</v>
      </c>
      <c r="AN1173">
        <v>1149</v>
      </c>
    </row>
    <row r="1174" spans="15:40" x14ac:dyDescent="0.25">
      <c r="O1174" t="s">
        <v>450</v>
      </c>
      <c r="AC1174" t="s">
        <v>452</v>
      </c>
      <c r="AD1174" t="s">
        <v>451</v>
      </c>
      <c r="AE1174">
        <v>50</v>
      </c>
      <c r="AF1174">
        <v>23</v>
      </c>
      <c r="AH1174" t="s">
        <v>370</v>
      </c>
      <c r="AJ1174" t="s">
        <v>246</v>
      </c>
      <c r="AK1174" t="s">
        <v>220</v>
      </c>
      <c r="AM1174">
        <v>1910</v>
      </c>
      <c r="AN1174">
        <v>1607</v>
      </c>
    </row>
    <row r="1175" spans="15:40" x14ac:dyDescent="0.25">
      <c r="O1175" t="s">
        <v>450</v>
      </c>
      <c r="AC1175" t="s">
        <v>452</v>
      </c>
      <c r="AD1175" t="s">
        <v>451</v>
      </c>
      <c r="AE1175">
        <v>50</v>
      </c>
      <c r="AF1175">
        <v>24</v>
      </c>
      <c r="AH1175" t="s">
        <v>386</v>
      </c>
      <c r="AJ1175" t="s">
        <v>273</v>
      </c>
      <c r="AK1175" t="s">
        <v>224</v>
      </c>
      <c r="AM1175">
        <v>1959</v>
      </c>
      <c r="AN1175">
        <v>1809</v>
      </c>
    </row>
    <row r="1176" spans="15:40" x14ac:dyDescent="0.25">
      <c r="O1176" t="s">
        <v>450</v>
      </c>
      <c r="AC1176" t="s">
        <v>452</v>
      </c>
      <c r="AD1176" t="s">
        <v>451</v>
      </c>
      <c r="AE1176">
        <v>50</v>
      </c>
      <c r="AF1176">
        <v>25</v>
      </c>
      <c r="AH1176" t="s">
        <v>380</v>
      </c>
      <c r="AJ1176" t="s">
        <v>252</v>
      </c>
      <c r="AK1176" t="s">
        <v>221</v>
      </c>
      <c r="AM1176">
        <v>1863</v>
      </c>
      <c r="AN1176">
        <v>2241</v>
      </c>
    </row>
    <row r="1177" spans="15:40" x14ac:dyDescent="0.25">
      <c r="O1177" t="s">
        <v>450</v>
      </c>
      <c r="AC1177" t="s">
        <v>452</v>
      </c>
      <c r="AD1177" t="s">
        <v>451</v>
      </c>
      <c r="AE1177">
        <v>50</v>
      </c>
      <c r="AF1177">
        <v>26</v>
      </c>
      <c r="AH1177" t="s">
        <v>386</v>
      </c>
      <c r="AJ1177" t="s">
        <v>273</v>
      </c>
      <c r="AK1177" t="s">
        <v>224</v>
      </c>
      <c r="AM1177">
        <v>2273</v>
      </c>
      <c r="AN1177">
        <v>683</v>
      </c>
    </row>
    <row r="1178" spans="15:40" x14ac:dyDescent="0.25">
      <c r="O1178" t="s">
        <v>450</v>
      </c>
      <c r="AC1178" t="s">
        <v>452</v>
      </c>
      <c r="AD1178" t="s">
        <v>451</v>
      </c>
      <c r="AE1178">
        <v>50</v>
      </c>
      <c r="AF1178">
        <v>27</v>
      </c>
      <c r="AH1178" t="s">
        <v>370</v>
      </c>
      <c r="AJ1178" t="s">
        <v>246</v>
      </c>
      <c r="AK1178" t="s">
        <v>220</v>
      </c>
      <c r="AM1178">
        <v>2176</v>
      </c>
      <c r="AN1178">
        <v>1024</v>
      </c>
    </row>
    <row r="1179" spans="15:40" x14ac:dyDescent="0.25">
      <c r="O1179" t="s">
        <v>450</v>
      </c>
      <c r="AC1179" t="s">
        <v>452</v>
      </c>
      <c r="AD1179" t="s">
        <v>451</v>
      </c>
      <c r="AE1179">
        <v>50</v>
      </c>
      <c r="AF1179">
        <v>28</v>
      </c>
      <c r="AH1179" t="s">
        <v>372</v>
      </c>
      <c r="AJ1179" t="s">
        <v>238</v>
      </c>
      <c r="AK1179" t="s">
        <v>218</v>
      </c>
      <c r="AM1179">
        <v>2139</v>
      </c>
      <c r="AN1179">
        <v>1531</v>
      </c>
    </row>
    <row r="1180" spans="15:40" x14ac:dyDescent="0.25">
      <c r="O1180" t="s">
        <v>450</v>
      </c>
      <c r="AC1180" t="s">
        <v>452</v>
      </c>
      <c r="AD1180" t="s">
        <v>451</v>
      </c>
      <c r="AE1180">
        <v>50</v>
      </c>
      <c r="AF1180">
        <v>29</v>
      </c>
      <c r="AH1180" t="s">
        <v>386</v>
      </c>
      <c r="AJ1180" t="s">
        <v>273</v>
      </c>
      <c r="AK1180" t="s">
        <v>224</v>
      </c>
      <c r="AM1180">
        <v>2097</v>
      </c>
      <c r="AN1180">
        <v>1894</v>
      </c>
    </row>
    <row r="1181" spans="15:40" x14ac:dyDescent="0.25">
      <c r="O1181" t="s">
        <v>450</v>
      </c>
      <c r="AC1181" t="s">
        <v>452</v>
      </c>
      <c r="AD1181" t="s">
        <v>451</v>
      </c>
      <c r="AE1181">
        <v>50</v>
      </c>
      <c r="AF1181">
        <v>30</v>
      </c>
      <c r="AH1181" t="s">
        <v>372</v>
      </c>
      <c r="AJ1181" t="s">
        <v>238</v>
      </c>
      <c r="AK1181" t="s">
        <v>218</v>
      </c>
      <c r="AM1181">
        <v>2209</v>
      </c>
      <c r="AN1181">
        <v>2378</v>
      </c>
    </row>
    <row r="1182" spans="15:40" x14ac:dyDescent="0.25">
      <c r="O1182" t="s">
        <v>450</v>
      </c>
      <c r="AC1182" t="s">
        <v>452</v>
      </c>
      <c r="AD1182" t="s">
        <v>451</v>
      </c>
      <c r="AE1182">
        <v>50</v>
      </c>
      <c r="AF1182">
        <v>31</v>
      </c>
      <c r="AH1182" t="s">
        <v>430</v>
      </c>
      <c r="AJ1182" t="s">
        <v>196</v>
      </c>
      <c r="AK1182" t="s">
        <v>221</v>
      </c>
      <c r="AM1182">
        <v>2411</v>
      </c>
      <c r="AN1182">
        <v>877</v>
      </c>
    </row>
    <row r="1183" spans="15:40" x14ac:dyDescent="0.25">
      <c r="O1183" t="s">
        <v>450</v>
      </c>
      <c r="AC1183" t="s">
        <v>452</v>
      </c>
      <c r="AD1183" t="s">
        <v>451</v>
      </c>
      <c r="AE1183">
        <v>50</v>
      </c>
      <c r="AF1183">
        <v>32</v>
      </c>
      <c r="AH1183" t="s">
        <v>370</v>
      </c>
      <c r="AJ1183" t="s">
        <v>246</v>
      </c>
      <c r="AK1183" t="s">
        <v>220</v>
      </c>
      <c r="AM1183">
        <v>2371</v>
      </c>
      <c r="AN1183">
        <v>1159</v>
      </c>
    </row>
    <row r="1184" spans="15:40" x14ac:dyDescent="0.25">
      <c r="O1184" t="s">
        <v>450</v>
      </c>
      <c r="AC1184" t="s">
        <v>452</v>
      </c>
      <c r="AD1184" t="s">
        <v>451</v>
      </c>
      <c r="AE1184">
        <v>50</v>
      </c>
      <c r="AF1184">
        <v>33</v>
      </c>
      <c r="AH1184" t="s">
        <v>372</v>
      </c>
      <c r="AJ1184" t="s">
        <v>238</v>
      </c>
      <c r="AK1184" t="s">
        <v>218</v>
      </c>
      <c r="AM1184">
        <v>2301</v>
      </c>
      <c r="AN1184">
        <v>1644</v>
      </c>
    </row>
    <row r="1185" spans="15:40" x14ac:dyDescent="0.25">
      <c r="O1185" t="s">
        <v>450</v>
      </c>
      <c r="AC1185" t="s">
        <v>452</v>
      </c>
      <c r="AD1185" t="s">
        <v>451</v>
      </c>
      <c r="AE1185">
        <v>50</v>
      </c>
      <c r="AF1185">
        <v>34</v>
      </c>
      <c r="AH1185" t="s">
        <v>372</v>
      </c>
      <c r="AJ1185" t="s">
        <v>238</v>
      </c>
      <c r="AK1185" t="s">
        <v>218</v>
      </c>
      <c r="AM1185">
        <v>2383</v>
      </c>
      <c r="AN1185">
        <v>1985</v>
      </c>
    </row>
    <row r="1186" spans="15:40" x14ac:dyDescent="0.25">
      <c r="O1186" t="s">
        <v>450</v>
      </c>
      <c r="AC1186" t="s">
        <v>452</v>
      </c>
      <c r="AD1186" t="s">
        <v>451</v>
      </c>
      <c r="AE1186">
        <v>50</v>
      </c>
      <c r="AF1186">
        <v>35</v>
      </c>
      <c r="AH1186" t="s">
        <v>370</v>
      </c>
      <c r="AJ1186" t="s">
        <v>246</v>
      </c>
      <c r="AK1186" t="s">
        <v>220</v>
      </c>
      <c r="AM1186">
        <v>2353</v>
      </c>
      <c r="AN1186">
        <v>2341</v>
      </c>
    </row>
    <row r="1187" spans="15:40" x14ac:dyDescent="0.25">
      <c r="O1187" t="s">
        <v>450</v>
      </c>
      <c r="AC1187" t="s">
        <v>452</v>
      </c>
      <c r="AD1187" t="s">
        <v>451</v>
      </c>
      <c r="AE1187">
        <v>50</v>
      </c>
      <c r="AF1187">
        <v>36</v>
      </c>
      <c r="AH1187" t="s">
        <v>370</v>
      </c>
      <c r="AJ1187" t="s">
        <v>246</v>
      </c>
      <c r="AK1187" t="s">
        <v>220</v>
      </c>
      <c r="AM1187">
        <v>2817</v>
      </c>
      <c r="AN1187">
        <v>730</v>
      </c>
    </row>
    <row r="1188" spans="15:40" x14ac:dyDescent="0.25">
      <c r="O1188" t="s">
        <v>450</v>
      </c>
      <c r="AC1188" t="s">
        <v>452</v>
      </c>
      <c r="AD1188" t="s">
        <v>451</v>
      </c>
      <c r="AE1188">
        <v>50</v>
      </c>
      <c r="AF1188">
        <v>37</v>
      </c>
      <c r="AH1188" t="s">
        <v>372</v>
      </c>
      <c r="AJ1188" t="s">
        <v>238</v>
      </c>
      <c r="AK1188" t="s">
        <v>218</v>
      </c>
      <c r="AM1188">
        <v>2642</v>
      </c>
      <c r="AN1188">
        <v>1226</v>
      </c>
    </row>
    <row r="1189" spans="15:40" x14ac:dyDescent="0.25">
      <c r="O1189" t="s">
        <v>450</v>
      </c>
      <c r="AC1189" t="s">
        <v>452</v>
      </c>
      <c r="AD1189" t="s">
        <v>451</v>
      </c>
      <c r="AE1189">
        <v>50</v>
      </c>
      <c r="AF1189">
        <v>38</v>
      </c>
      <c r="AH1189" t="s">
        <v>380</v>
      </c>
      <c r="AJ1189" t="s">
        <v>252</v>
      </c>
      <c r="AK1189" t="s">
        <v>221</v>
      </c>
      <c r="AM1189">
        <v>2667</v>
      </c>
      <c r="AN1189">
        <v>1721</v>
      </c>
    </row>
    <row r="1190" spans="15:40" x14ac:dyDescent="0.25">
      <c r="O1190" t="s">
        <v>450</v>
      </c>
      <c r="AC1190" t="s">
        <v>452</v>
      </c>
      <c r="AD1190" t="s">
        <v>451</v>
      </c>
      <c r="AE1190">
        <v>50</v>
      </c>
      <c r="AF1190">
        <v>39</v>
      </c>
      <c r="AH1190" t="s">
        <v>372</v>
      </c>
      <c r="AJ1190" t="s">
        <v>238</v>
      </c>
      <c r="AK1190" t="s">
        <v>218</v>
      </c>
      <c r="AM1190">
        <v>2764</v>
      </c>
      <c r="AN1190">
        <v>2013</v>
      </c>
    </row>
    <row r="1191" spans="15:40" x14ac:dyDescent="0.25">
      <c r="O1191" t="s">
        <v>450</v>
      </c>
      <c r="AC1191" t="s">
        <v>452</v>
      </c>
      <c r="AD1191" t="s">
        <v>451</v>
      </c>
      <c r="AE1191">
        <v>50</v>
      </c>
      <c r="AF1191">
        <v>40</v>
      </c>
      <c r="AH1191" t="s">
        <v>380</v>
      </c>
      <c r="AJ1191" t="s">
        <v>252</v>
      </c>
      <c r="AK1191" t="s">
        <v>221</v>
      </c>
      <c r="AM1191">
        <v>2624</v>
      </c>
      <c r="AN1191">
        <v>2143</v>
      </c>
    </row>
    <row r="1192" spans="15:40" x14ac:dyDescent="0.25">
      <c r="O1192" t="s">
        <v>450</v>
      </c>
      <c r="AC1192" t="s">
        <v>452</v>
      </c>
      <c r="AD1192" t="s">
        <v>451</v>
      </c>
      <c r="AE1192">
        <v>50</v>
      </c>
      <c r="AF1192">
        <v>41</v>
      </c>
      <c r="AH1192" t="s">
        <v>370</v>
      </c>
      <c r="AJ1192" t="s">
        <v>246</v>
      </c>
      <c r="AK1192" t="s">
        <v>220</v>
      </c>
      <c r="AM1192">
        <v>2935</v>
      </c>
      <c r="AN1192">
        <v>696</v>
      </c>
    </row>
    <row r="1193" spans="15:40" x14ac:dyDescent="0.25">
      <c r="O1193" t="s">
        <v>450</v>
      </c>
      <c r="AC1193" t="s">
        <v>452</v>
      </c>
      <c r="AD1193" t="s">
        <v>451</v>
      </c>
      <c r="AE1193">
        <v>50</v>
      </c>
      <c r="AF1193">
        <v>42</v>
      </c>
      <c r="AH1193" t="s">
        <v>370</v>
      </c>
      <c r="AJ1193" t="s">
        <v>246</v>
      </c>
      <c r="AK1193" t="s">
        <v>220</v>
      </c>
      <c r="AM1193">
        <v>2922</v>
      </c>
      <c r="AN1193">
        <v>1094</v>
      </c>
    </row>
    <row r="1194" spans="15:40" x14ac:dyDescent="0.25">
      <c r="O1194" t="s">
        <v>450</v>
      </c>
      <c r="AC1194" t="s">
        <v>452</v>
      </c>
      <c r="AD1194" t="s">
        <v>451</v>
      </c>
      <c r="AE1194">
        <v>50</v>
      </c>
      <c r="AF1194">
        <v>43</v>
      </c>
      <c r="AH1194" t="s">
        <v>372</v>
      </c>
      <c r="AJ1194" t="s">
        <v>238</v>
      </c>
      <c r="AK1194" t="s">
        <v>218</v>
      </c>
      <c r="AM1194">
        <v>2973</v>
      </c>
      <c r="AN1194">
        <v>1707</v>
      </c>
    </row>
    <row r="1195" spans="15:40" x14ac:dyDescent="0.25">
      <c r="O1195" t="s">
        <v>450</v>
      </c>
      <c r="AC1195" t="s">
        <v>452</v>
      </c>
      <c r="AD1195" t="s">
        <v>451</v>
      </c>
      <c r="AE1195">
        <v>50</v>
      </c>
      <c r="AF1195">
        <v>44</v>
      </c>
      <c r="AH1195" t="s">
        <v>372</v>
      </c>
      <c r="AJ1195" t="s">
        <v>238</v>
      </c>
      <c r="AK1195" t="s">
        <v>218</v>
      </c>
      <c r="AM1195">
        <v>3035</v>
      </c>
      <c r="AN1195">
        <v>1946</v>
      </c>
    </row>
    <row r="1196" spans="15:40" x14ac:dyDescent="0.25">
      <c r="O1196" t="s">
        <v>450</v>
      </c>
      <c r="AC1196" t="s">
        <v>452</v>
      </c>
      <c r="AD1196" t="s">
        <v>451</v>
      </c>
      <c r="AE1196">
        <v>50</v>
      </c>
      <c r="AF1196">
        <v>45</v>
      </c>
      <c r="AH1196" t="s">
        <v>370</v>
      </c>
      <c r="AJ1196" t="s">
        <v>246</v>
      </c>
      <c r="AK1196" t="s">
        <v>220</v>
      </c>
      <c r="AM1196">
        <v>3086</v>
      </c>
      <c r="AN1196">
        <v>2246</v>
      </c>
    </row>
    <row r="1197" spans="15:40" x14ac:dyDescent="0.25">
      <c r="O1197" t="s">
        <v>450</v>
      </c>
      <c r="AC1197" t="s">
        <v>452</v>
      </c>
      <c r="AD1197" t="s">
        <v>451</v>
      </c>
      <c r="AE1197">
        <v>50</v>
      </c>
      <c r="AF1197">
        <v>46</v>
      </c>
      <c r="AH1197" t="s">
        <v>370</v>
      </c>
      <c r="AJ1197" t="s">
        <v>246</v>
      </c>
      <c r="AK1197" t="s">
        <v>220</v>
      </c>
      <c r="AM1197">
        <v>3256</v>
      </c>
      <c r="AN1197">
        <v>688</v>
      </c>
    </row>
    <row r="1198" spans="15:40" x14ac:dyDescent="0.25">
      <c r="O1198" t="s">
        <v>450</v>
      </c>
      <c r="AC1198" t="s">
        <v>452</v>
      </c>
      <c r="AD1198" t="s">
        <v>451</v>
      </c>
      <c r="AE1198">
        <v>50</v>
      </c>
      <c r="AF1198">
        <v>47</v>
      </c>
      <c r="AH1198" t="s">
        <v>370</v>
      </c>
      <c r="AJ1198" t="s">
        <v>246</v>
      </c>
      <c r="AK1198" t="s">
        <v>220</v>
      </c>
      <c r="AM1198">
        <v>3185</v>
      </c>
      <c r="AN1198">
        <v>1228</v>
      </c>
    </row>
    <row r="1199" spans="15:40" x14ac:dyDescent="0.25">
      <c r="O1199" t="s">
        <v>450</v>
      </c>
      <c r="AC1199" t="s">
        <v>452</v>
      </c>
      <c r="AD1199" t="s">
        <v>451</v>
      </c>
      <c r="AE1199">
        <v>50</v>
      </c>
      <c r="AF1199">
        <v>48</v>
      </c>
      <c r="AH1199" t="s">
        <v>372</v>
      </c>
      <c r="AJ1199" t="s">
        <v>238</v>
      </c>
      <c r="AK1199" t="s">
        <v>218</v>
      </c>
      <c r="AM1199">
        <v>3346</v>
      </c>
      <c r="AN1199">
        <v>1480</v>
      </c>
    </row>
    <row r="1200" spans="15:40" x14ac:dyDescent="0.25">
      <c r="O1200" t="s">
        <v>450</v>
      </c>
      <c r="AC1200" t="s">
        <v>452</v>
      </c>
      <c r="AD1200" t="s">
        <v>451</v>
      </c>
      <c r="AE1200">
        <v>50</v>
      </c>
      <c r="AF1200">
        <v>49</v>
      </c>
      <c r="AH1200" t="s">
        <v>370</v>
      </c>
      <c r="AJ1200" t="s">
        <v>246</v>
      </c>
      <c r="AK1200" t="s">
        <v>220</v>
      </c>
      <c r="AM1200">
        <v>3120</v>
      </c>
      <c r="AN1200">
        <v>1869</v>
      </c>
    </row>
    <row r="1201" spans="15:40" x14ac:dyDescent="0.25">
      <c r="O1201" t="s">
        <v>450</v>
      </c>
      <c r="AC1201" t="s">
        <v>452</v>
      </c>
      <c r="AD1201" t="s">
        <v>451</v>
      </c>
      <c r="AE1201">
        <v>50</v>
      </c>
      <c r="AF1201">
        <v>50</v>
      </c>
      <c r="AH1201" t="s">
        <v>430</v>
      </c>
      <c r="AJ1201" t="s">
        <v>196</v>
      </c>
      <c r="AK1201" t="s">
        <v>221</v>
      </c>
      <c r="AM1201">
        <v>3150</v>
      </c>
      <c r="AN1201">
        <v>2212</v>
      </c>
    </row>
    <row r="1202" spans="15:40" x14ac:dyDescent="0.25">
      <c r="O1202" t="s">
        <v>453</v>
      </c>
      <c r="AC1202" t="s">
        <v>455</v>
      </c>
      <c r="AD1202" t="s">
        <v>454</v>
      </c>
      <c r="AE1202">
        <v>50</v>
      </c>
      <c r="AF1202">
        <v>1</v>
      </c>
      <c r="AH1202" t="s">
        <v>386</v>
      </c>
      <c r="AJ1202" t="s">
        <v>273</v>
      </c>
      <c r="AK1202" t="s">
        <v>224</v>
      </c>
      <c r="AM1202">
        <v>1166</v>
      </c>
      <c r="AN1202">
        <v>537</v>
      </c>
    </row>
    <row r="1203" spans="15:40" x14ac:dyDescent="0.25">
      <c r="O1203" t="s">
        <v>453</v>
      </c>
      <c r="AC1203" t="s">
        <v>455</v>
      </c>
      <c r="AD1203" t="s">
        <v>454</v>
      </c>
      <c r="AE1203">
        <v>50</v>
      </c>
      <c r="AF1203">
        <v>2</v>
      </c>
      <c r="AH1203" t="s">
        <v>386</v>
      </c>
      <c r="AJ1203" t="s">
        <v>273</v>
      </c>
      <c r="AK1203" t="s">
        <v>224</v>
      </c>
      <c r="AM1203">
        <v>1115</v>
      </c>
      <c r="AN1203">
        <v>1015</v>
      </c>
    </row>
    <row r="1204" spans="15:40" x14ac:dyDescent="0.25">
      <c r="O1204" t="s">
        <v>453</v>
      </c>
      <c r="AC1204" t="s">
        <v>455</v>
      </c>
      <c r="AD1204" t="s">
        <v>454</v>
      </c>
      <c r="AE1204">
        <v>50</v>
      </c>
      <c r="AF1204">
        <v>3</v>
      </c>
      <c r="AH1204" t="s">
        <v>372</v>
      </c>
      <c r="AJ1204" t="s">
        <v>238</v>
      </c>
      <c r="AK1204" t="s">
        <v>218</v>
      </c>
      <c r="AM1204">
        <v>1239</v>
      </c>
      <c r="AN1204">
        <v>1653</v>
      </c>
    </row>
    <row r="1205" spans="15:40" x14ac:dyDescent="0.25">
      <c r="O1205" t="s">
        <v>453</v>
      </c>
      <c r="AC1205" t="s">
        <v>455</v>
      </c>
      <c r="AD1205" t="s">
        <v>454</v>
      </c>
      <c r="AE1205">
        <v>50</v>
      </c>
      <c r="AF1205">
        <v>4</v>
      </c>
      <c r="AH1205" t="s">
        <v>375</v>
      </c>
      <c r="AJ1205" t="s">
        <v>265</v>
      </c>
      <c r="AK1205" t="s">
        <v>222</v>
      </c>
      <c r="AM1205">
        <v>1304</v>
      </c>
      <c r="AN1205">
        <v>1950</v>
      </c>
    </row>
    <row r="1206" spans="15:40" x14ac:dyDescent="0.25">
      <c r="O1206" t="s">
        <v>453</v>
      </c>
      <c r="AC1206" t="s">
        <v>455</v>
      </c>
      <c r="AD1206" t="s">
        <v>454</v>
      </c>
      <c r="AE1206">
        <v>50</v>
      </c>
      <c r="AF1206">
        <v>5</v>
      </c>
      <c r="AH1206" t="s">
        <v>427</v>
      </c>
      <c r="AJ1206" t="s">
        <v>263</v>
      </c>
      <c r="AK1206" t="s">
        <v>222</v>
      </c>
      <c r="AM1206">
        <v>1214</v>
      </c>
      <c r="AN1206">
        <v>2188</v>
      </c>
    </row>
    <row r="1207" spans="15:40" x14ac:dyDescent="0.25">
      <c r="O1207" t="s">
        <v>453</v>
      </c>
      <c r="AC1207" t="s">
        <v>455</v>
      </c>
      <c r="AD1207" t="s">
        <v>454</v>
      </c>
      <c r="AE1207">
        <v>50</v>
      </c>
      <c r="AF1207">
        <v>6</v>
      </c>
      <c r="AH1207" t="s">
        <v>375</v>
      </c>
      <c r="AJ1207" t="s">
        <v>265</v>
      </c>
      <c r="AK1207" t="s">
        <v>222</v>
      </c>
      <c r="AM1207">
        <v>1548</v>
      </c>
      <c r="AN1207">
        <v>765</v>
      </c>
    </row>
    <row r="1208" spans="15:40" x14ac:dyDescent="0.25">
      <c r="O1208" t="s">
        <v>453</v>
      </c>
      <c r="AC1208" t="s">
        <v>455</v>
      </c>
      <c r="AD1208" t="s">
        <v>454</v>
      </c>
      <c r="AE1208">
        <v>50</v>
      </c>
      <c r="AF1208">
        <v>7</v>
      </c>
      <c r="AH1208" t="s">
        <v>372</v>
      </c>
      <c r="AJ1208" t="s">
        <v>238</v>
      </c>
      <c r="AK1208" t="s">
        <v>218</v>
      </c>
      <c r="AM1208">
        <v>1464</v>
      </c>
      <c r="AN1208">
        <v>1033</v>
      </c>
    </row>
    <row r="1209" spans="15:40" x14ac:dyDescent="0.25">
      <c r="O1209" t="s">
        <v>453</v>
      </c>
      <c r="AC1209" t="s">
        <v>455</v>
      </c>
      <c r="AD1209" t="s">
        <v>454</v>
      </c>
      <c r="AE1209">
        <v>50</v>
      </c>
      <c r="AF1209">
        <v>8</v>
      </c>
      <c r="AH1209" t="s">
        <v>374</v>
      </c>
      <c r="AJ1209" t="s">
        <v>255</v>
      </c>
      <c r="AK1209" t="s">
        <v>221</v>
      </c>
      <c r="AM1209">
        <v>1407</v>
      </c>
      <c r="AN1209">
        <v>1355</v>
      </c>
    </row>
    <row r="1210" spans="15:40" x14ac:dyDescent="0.25">
      <c r="O1210" t="s">
        <v>453</v>
      </c>
      <c r="AC1210" t="s">
        <v>455</v>
      </c>
      <c r="AD1210" t="s">
        <v>454</v>
      </c>
      <c r="AE1210">
        <v>50</v>
      </c>
      <c r="AF1210">
        <v>9</v>
      </c>
      <c r="AH1210" t="s">
        <v>386</v>
      </c>
      <c r="AJ1210" t="s">
        <v>273</v>
      </c>
      <c r="AK1210" t="s">
        <v>224</v>
      </c>
      <c r="AM1210">
        <v>1519</v>
      </c>
      <c r="AN1210">
        <v>1850</v>
      </c>
    </row>
    <row r="1211" spans="15:40" x14ac:dyDescent="0.25">
      <c r="O1211" t="s">
        <v>453</v>
      </c>
      <c r="AC1211" t="s">
        <v>455</v>
      </c>
      <c r="AD1211" t="s">
        <v>454</v>
      </c>
      <c r="AE1211">
        <v>50</v>
      </c>
      <c r="AF1211">
        <v>10</v>
      </c>
      <c r="AH1211" t="s">
        <v>372</v>
      </c>
      <c r="AJ1211" t="s">
        <v>238</v>
      </c>
      <c r="AK1211" t="s">
        <v>218</v>
      </c>
      <c r="AM1211">
        <v>1417</v>
      </c>
      <c r="AN1211">
        <v>2384</v>
      </c>
    </row>
    <row r="1212" spans="15:40" x14ac:dyDescent="0.25">
      <c r="O1212" t="s">
        <v>453</v>
      </c>
      <c r="AC1212" t="s">
        <v>455</v>
      </c>
      <c r="AD1212" t="s">
        <v>454</v>
      </c>
      <c r="AE1212">
        <v>50</v>
      </c>
      <c r="AF1212">
        <v>11</v>
      </c>
      <c r="AH1212" t="s">
        <v>372</v>
      </c>
      <c r="AJ1212" t="s">
        <v>238</v>
      </c>
      <c r="AK1212" t="s">
        <v>218</v>
      </c>
      <c r="AM1212">
        <v>1660</v>
      </c>
      <c r="AN1212">
        <v>688</v>
      </c>
    </row>
    <row r="1213" spans="15:40" x14ac:dyDescent="0.25">
      <c r="O1213" t="s">
        <v>453</v>
      </c>
      <c r="AC1213" t="s">
        <v>455</v>
      </c>
      <c r="AD1213" t="s">
        <v>454</v>
      </c>
      <c r="AE1213">
        <v>50</v>
      </c>
      <c r="AF1213">
        <v>12</v>
      </c>
      <c r="AH1213" t="s">
        <v>386</v>
      </c>
      <c r="AJ1213" t="s">
        <v>273</v>
      </c>
      <c r="AK1213" t="s">
        <v>224</v>
      </c>
      <c r="AM1213">
        <v>1582</v>
      </c>
      <c r="AN1213">
        <v>1100</v>
      </c>
    </row>
    <row r="1214" spans="15:40" x14ac:dyDescent="0.25">
      <c r="O1214" t="s">
        <v>453</v>
      </c>
      <c r="AC1214" t="s">
        <v>455</v>
      </c>
      <c r="AD1214" t="s">
        <v>454</v>
      </c>
      <c r="AE1214">
        <v>50</v>
      </c>
      <c r="AF1214">
        <v>13</v>
      </c>
      <c r="AH1214" t="s">
        <v>386</v>
      </c>
      <c r="AJ1214" t="s">
        <v>273</v>
      </c>
      <c r="AK1214" t="s">
        <v>224</v>
      </c>
      <c r="AM1214">
        <v>1686</v>
      </c>
      <c r="AN1214">
        <v>1648</v>
      </c>
    </row>
    <row r="1215" spans="15:40" x14ac:dyDescent="0.25">
      <c r="O1215" t="s">
        <v>453</v>
      </c>
      <c r="AC1215" t="s">
        <v>455</v>
      </c>
      <c r="AD1215" t="s">
        <v>454</v>
      </c>
      <c r="AE1215">
        <v>50</v>
      </c>
      <c r="AF1215">
        <v>14</v>
      </c>
      <c r="AH1215" t="s">
        <v>386</v>
      </c>
      <c r="AJ1215" t="s">
        <v>273</v>
      </c>
      <c r="AK1215" t="s">
        <v>224</v>
      </c>
      <c r="AM1215">
        <v>1591</v>
      </c>
      <c r="AN1215">
        <v>1697</v>
      </c>
    </row>
    <row r="1216" spans="15:40" x14ac:dyDescent="0.25">
      <c r="O1216" t="s">
        <v>453</v>
      </c>
      <c r="AC1216" t="s">
        <v>455</v>
      </c>
      <c r="AD1216" t="s">
        <v>454</v>
      </c>
      <c r="AE1216">
        <v>50</v>
      </c>
      <c r="AF1216">
        <v>15</v>
      </c>
      <c r="AH1216" t="s">
        <v>372</v>
      </c>
      <c r="AJ1216" t="s">
        <v>238</v>
      </c>
      <c r="AK1216" t="s">
        <v>218</v>
      </c>
      <c r="AM1216">
        <v>1777</v>
      </c>
      <c r="AN1216">
        <v>2100</v>
      </c>
    </row>
    <row r="1217" spans="15:40" x14ac:dyDescent="0.25">
      <c r="O1217" t="s">
        <v>453</v>
      </c>
      <c r="AC1217" t="s">
        <v>455</v>
      </c>
      <c r="AD1217" t="s">
        <v>454</v>
      </c>
      <c r="AE1217">
        <v>50</v>
      </c>
      <c r="AF1217">
        <v>16</v>
      </c>
      <c r="AH1217" t="s">
        <v>372</v>
      </c>
      <c r="AJ1217" t="s">
        <v>238</v>
      </c>
      <c r="AK1217" t="s">
        <v>218</v>
      </c>
      <c r="AM1217">
        <v>1921</v>
      </c>
      <c r="AN1217">
        <v>701</v>
      </c>
    </row>
    <row r="1218" spans="15:40" x14ac:dyDescent="0.25">
      <c r="O1218" t="s">
        <v>453</v>
      </c>
      <c r="AC1218" t="s">
        <v>455</v>
      </c>
      <c r="AD1218" t="s">
        <v>454</v>
      </c>
      <c r="AE1218">
        <v>50</v>
      </c>
      <c r="AF1218">
        <v>17</v>
      </c>
      <c r="AH1218" t="s">
        <v>372</v>
      </c>
      <c r="AJ1218" t="s">
        <v>238</v>
      </c>
      <c r="AK1218" t="s">
        <v>218</v>
      </c>
      <c r="AM1218">
        <v>1826</v>
      </c>
      <c r="AN1218">
        <v>914</v>
      </c>
    </row>
    <row r="1219" spans="15:40" x14ac:dyDescent="0.25">
      <c r="O1219" t="s">
        <v>453</v>
      </c>
      <c r="AC1219" t="s">
        <v>455</v>
      </c>
      <c r="AD1219" t="s">
        <v>454</v>
      </c>
      <c r="AE1219">
        <v>50</v>
      </c>
      <c r="AF1219">
        <v>18</v>
      </c>
      <c r="AH1219" t="s">
        <v>386</v>
      </c>
      <c r="AJ1219" t="s">
        <v>273</v>
      </c>
      <c r="AK1219" t="s">
        <v>224</v>
      </c>
      <c r="AM1219">
        <v>1965</v>
      </c>
      <c r="AN1219">
        <v>1635</v>
      </c>
    </row>
    <row r="1220" spans="15:40" x14ac:dyDescent="0.25">
      <c r="O1220" t="s">
        <v>453</v>
      </c>
      <c r="AC1220" t="s">
        <v>455</v>
      </c>
      <c r="AD1220" t="s">
        <v>454</v>
      </c>
      <c r="AE1220">
        <v>50</v>
      </c>
      <c r="AF1220">
        <v>19</v>
      </c>
      <c r="AH1220" t="s">
        <v>386</v>
      </c>
      <c r="AJ1220" t="s">
        <v>273</v>
      </c>
      <c r="AK1220" t="s">
        <v>224</v>
      </c>
      <c r="AM1220">
        <v>1846</v>
      </c>
      <c r="AN1220">
        <v>1999</v>
      </c>
    </row>
    <row r="1221" spans="15:40" x14ac:dyDescent="0.25">
      <c r="O1221" t="s">
        <v>453</v>
      </c>
      <c r="AC1221" t="s">
        <v>455</v>
      </c>
      <c r="AD1221" t="s">
        <v>454</v>
      </c>
      <c r="AE1221">
        <v>50</v>
      </c>
      <c r="AF1221">
        <v>20</v>
      </c>
      <c r="AH1221" t="s">
        <v>372</v>
      </c>
      <c r="AJ1221" t="s">
        <v>238</v>
      </c>
      <c r="AK1221" t="s">
        <v>218</v>
      </c>
      <c r="AM1221">
        <v>2003</v>
      </c>
      <c r="AN1221">
        <v>2337</v>
      </c>
    </row>
    <row r="1222" spans="15:40" x14ac:dyDescent="0.25">
      <c r="O1222" t="s">
        <v>453</v>
      </c>
      <c r="AC1222" t="s">
        <v>455</v>
      </c>
      <c r="AD1222" t="s">
        <v>454</v>
      </c>
      <c r="AE1222">
        <v>50</v>
      </c>
      <c r="AF1222">
        <v>21</v>
      </c>
      <c r="AH1222" t="s">
        <v>375</v>
      </c>
      <c r="AJ1222" t="s">
        <v>265</v>
      </c>
      <c r="AK1222" t="s">
        <v>222</v>
      </c>
      <c r="AM1222">
        <v>2100</v>
      </c>
      <c r="AN1222">
        <v>576</v>
      </c>
    </row>
    <row r="1223" spans="15:40" x14ac:dyDescent="0.25">
      <c r="O1223" t="s">
        <v>453</v>
      </c>
      <c r="AC1223" t="s">
        <v>455</v>
      </c>
      <c r="AD1223" t="s">
        <v>454</v>
      </c>
      <c r="AE1223">
        <v>50</v>
      </c>
      <c r="AF1223">
        <v>22</v>
      </c>
      <c r="AH1223" t="s">
        <v>386</v>
      </c>
      <c r="AJ1223" t="s">
        <v>273</v>
      </c>
      <c r="AK1223" t="s">
        <v>224</v>
      </c>
      <c r="AM1223">
        <v>2152</v>
      </c>
      <c r="AN1223">
        <v>983</v>
      </c>
    </row>
    <row r="1224" spans="15:40" x14ac:dyDescent="0.25">
      <c r="O1224" t="s">
        <v>453</v>
      </c>
      <c r="AC1224" t="s">
        <v>455</v>
      </c>
      <c r="AD1224" t="s">
        <v>454</v>
      </c>
      <c r="AE1224">
        <v>50</v>
      </c>
      <c r="AF1224">
        <v>23</v>
      </c>
      <c r="AH1224" t="s">
        <v>372</v>
      </c>
      <c r="AJ1224" t="s">
        <v>238</v>
      </c>
      <c r="AK1224" t="s">
        <v>218</v>
      </c>
      <c r="AM1224">
        <v>2141</v>
      </c>
      <c r="AN1224">
        <v>1514</v>
      </c>
    </row>
    <row r="1225" spans="15:40" x14ac:dyDescent="0.25">
      <c r="O1225" t="s">
        <v>453</v>
      </c>
      <c r="AC1225" t="s">
        <v>455</v>
      </c>
      <c r="AD1225" t="s">
        <v>454</v>
      </c>
      <c r="AE1225">
        <v>50</v>
      </c>
      <c r="AF1225">
        <v>24</v>
      </c>
      <c r="AH1225" t="s">
        <v>372</v>
      </c>
      <c r="AJ1225" t="s">
        <v>238</v>
      </c>
      <c r="AK1225" t="s">
        <v>218</v>
      </c>
      <c r="AM1225">
        <v>2282</v>
      </c>
      <c r="AN1225">
        <v>1851</v>
      </c>
    </row>
    <row r="1226" spans="15:40" x14ac:dyDescent="0.25">
      <c r="O1226" t="s">
        <v>453</v>
      </c>
      <c r="AC1226" t="s">
        <v>455</v>
      </c>
      <c r="AD1226" t="s">
        <v>454</v>
      </c>
      <c r="AE1226">
        <v>50</v>
      </c>
      <c r="AF1226">
        <v>25</v>
      </c>
      <c r="AH1226" t="s">
        <v>372</v>
      </c>
      <c r="AJ1226" t="s">
        <v>238</v>
      </c>
      <c r="AK1226" t="s">
        <v>218</v>
      </c>
      <c r="AM1226">
        <v>2201</v>
      </c>
      <c r="AN1226">
        <v>2293</v>
      </c>
    </row>
    <row r="1227" spans="15:40" x14ac:dyDescent="0.25">
      <c r="O1227" t="s">
        <v>453</v>
      </c>
      <c r="AC1227" t="s">
        <v>455</v>
      </c>
      <c r="AD1227" t="s">
        <v>454</v>
      </c>
      <c r="AE1227">
        <v>50</v>
      </c>
      <c r="AF1227">
        <v>26</v>
      </c>
      <c r="AH1227" t="s">
        <v>375</v>
      </c>
      <c r="AJ1227" t="s">
        <v>265</v>
      </c>
      <c r="AK1227" t="s">
        <v>222</v>
      </c>
      <c r="AM1227">
        <v>2318</v>
      </c>
      <c r="AN1227">
        <v>627</v>
      </c>
    </row>
    <row r="1228" spans="15:40" x14ac:dyDescent="0.25">
      <c r="O1228" t="s">
        <v>453</v>
      </c>
      <c r="AC1228" t="s">
        <v>455</v>
      </c>
      <c r="AD1228" t="s">
        <v>454</v>
      </c>
      <c r="AE1228">
        <v>50</v>
      </c>
      <c r="AF1228">
        <v>27</v>
      </c>
      <c r="AH1228" t="s">
        <v>375</v>
      </c>
      <c r="AJ1228" t="s">
        <v>265</v>
      </c>
      <c r="AK1228" t="s">
        <v>222</v>
      </c>
      <c r="AM1228">
        <v>2464</v>
      </c>
      <c r="AN1228">
        <v>983</v>
      </c>
    </row>
    <row r="1229" spans="15:40" x14ac:dyDescent="0.25">
      <c r="O1229" t="s">
        <v>453</v>
      </c>
      <c r="AC1229" t="s">
        <v>455</v>
      </c>
      <c r="AD1229" t="s">
        <v>454</v>
      </c>
      <c r="AE1229">
        <v>50</v>
      </c>
      <c r="AF1229">
        <v>28</v>
      </c>
      <c r="AH1229" t="s">
        <v>386</v>
      </c>
      <c r="AJ1229" t="s">
        <v>273</v>
      </c>
      <c r="AK1229" t="s">
        <v>224</v>
      </c>
      <c r="AM1229">
        <v>2434</v>
      </c>
      <c r="AN1229">
        <v>1492</v>
      </c>
    </row>
    <row r="1230" spans="15:40" x14ac:dyDescent="0.25">
      <c r="O1230" t="s">
        <v>453</v>
      </c>
      <c r="AC1230" t="s">
        <v>455</v>
      </c>
      <c r="AD1230" t="s">
        <v>454</v>
      </c>
      <c r="AE1230">
        <v>50</v>
      </c>
      <c r="AF1230">
        <v>29</v>
      </c>
      <c r="AH1230" t="s">
        <v>386</v>
      </c>
      <c r="AJ1230" t="s">
        <v>273</v>
      </c>
      <c r="AK1230" t="s">
        <v>224</v>
      </c>
      <c r="AM1230">
        <v>2341</v>
      </c>
      <c r="AN1230">
        <v>1988</v>
      </c>
    </row>
    <row r="1231" spans="15:40" x14ac:dyDescent="0.25">
      <c r="O1231" t="s">
        <v>453</v>
      </c>
      <c r="AC1231" t="s">
        <v>455</v>
      </c>
      <c r="AD1231" t="s">
        <v>454</v>
      </c>
      <c r="AE1231">
        <v>50</v>
      </c>
      <c r="AF1231">
        <v>30</v>
      </c>
      <c r="AH1231" t="s">
        <v>374</v>
      </c>
      <c r="AJ1231" t="s">
        <v>255</v>
      </c>
      <c r="AK1231" t="s">
        <v>221</v>
      </c>
      <c r="AM1231">
        <v>2466</v>
      </c>
      <c r="AN1231">
        <v>2297</v>
      </c>
    </row>
    <row r="1232" spans="15:40" x14ac:dyDescent="0.25">
      <c r="O1232" t="s">
        <v>453</v>
      </c>
      <c r="AC1232" t="s">
        <v>455</v>
      </c>
      <c r="AD1232" t="s">
        <v>454</v>
      </c>
      <c r="AE1232">
        <v>50</v>
      </c>
      <c r="AF1232">
        <v>31</v>
      </c>
      <c r="AH1232" t="s">
        <v>375</v>
      </c>
      <c r="AJ1232" t="s">
        <v>265</v>
      </c>
      <c r="AK1232" t="s">
        <v>222</v>
      </c>
      <c r="AM1232">
        <v>2761</v>
      </c>
      <c r="AN1232">
        <v>645</v>
      </c>
    </row>
    <row r="1233" spans="15:40" x14ac:dyDescent="0.25">
      <c r="O1233" t="s">
        <v>453</v>
      </c>
      <c r="AC1233" t="s">
        <v>455</v>
      </c>
      <c r="AD1233" t="s">
        <v>454</v>
      </c>
      <c r="AE1233">
        <v>50</v>
      </c>
      <c r="AF1233">
        <v>32</v>
      </c>
      <c r="AH1233" t="s">
        <v>375</v>
      </c>
      <c r="AJ1233" t="s">
        <v>265</v>
      </c>
      <c r="AK1233" t="s">
        <v>222</v>
      </c>
      <c r="AM1233">
        <v>2764</v>
      </c>
      <c r="AN1233">
        <v>1017</v>
      </c>
    </row>
    <row r="1234" spans="15:40" x14ac:dyDescent="0.25">
      <c r="O1234" t="s">
        <v>453</v>
      </c>
      <c r="AC1234" t="s">
        <v>455</v>
      </c>
      <c r="AD1234" t="s">
        <v>454</v>
      </c>
      <c r="AE1234">
        <v>50</v>
      </c>
      <c r="AF1234">
        <v>33</v>
      </c>
      <c r="AH1234" t="s">
        <v>386</v>
      </c>
      <c r="AJ1234" t="s">
        <v>273</v>
      </c>
      <c r="AK1234" t="s">
        <v>224</v>
      </c>
      <c r="AM1234">
        <v>2594</v>
      </c>
      <c r="AN1234">
        <v>1632</v>
      </c>
    </row>
    <row r="1235" spans="15:40" x14ac:dyDescent="0.25">
      <c r="O1235" t="s">
        <v>453</v>
      </c>
      <c r="AC1235" t="s">
        <v>455</v>
      </c>
      <c r="AD1235" t="s">
        <v>454</v>
      </c>
      <c r="AE1235">
        <v>50</v>
      </c>
      <c r="AF1235">
        <v>34</v>
      </c>
      <c r="AH1235" t="s">
        <v>375</v>
      </c>
      <c r="AJ1235" t="s">
        <v>265</v>
      </c>
      <c r="AK1235" t="s">
        <v>222</v>
      </c>
      <c r="AM1235">
        <v>2622</v>
      </c>
      <c r="AN1235">
        <v>1864</v>
      </c>
    </row>
    <row r="1236" spans="15:40" x14ac:dyDescent="0.25">
      <c r="O1236" t="s">
        <v>453</v>
      </c>
      <c r="AC1236" t="s">
        <v>455</v>
      </c>
      <c r="AD1236" t="s">
        <v>454</v>
      </c>
      <c r="AE1236">
        <v>50</v>
      </c>
      <c r="AF1236">
        <v>35</v>
      </c>
      <c r="AH1236" t="s">
        <v>372</v>
      </c>
      <c r="AJ1236" t="s">
        <v>238</v>
      </c>
      <c r="AK1236" t="s">
        <v>218</v>
      </c>
      <c r="AM1236">
        <v>2547</v>
      </c>
      <c r="AN1236">
        <v>2177</v>
      </c>
    </row>
    <row r="1237" spans="15:40" x14ac:dyDescent="0.25">
      <c r="O1237" t="s">
        <v>453</v>
      </c>
      <c r="AC1237" t="s">
        <v>455</v>
      </c>
      <c r="AD1237" t="s">
        <v>454</v>
      </c>
      <c r="AE1237">
        <v>50</v>
      </c>
      <c r="AF1237">
        <v>36</v>
      </c>
      <c r="AH1237" t="s">
        <v>375</v>
      </c>
      <c r="AJ1237" t="s">
        <v>265</v>
      </c>
      <c r="AK1237" t="s">
        <v>222</v>
      </c>
      <c r="AM1237">
        <v>2973</v>
      </c>
      <c r="AN1237">
        <v>812</v>
      </c>
    </row>
    <row r="1238" spans="15:40" x14ac:dyDescent="0.25">
      <c r="O1238" t="s">
        <v>453</v>
      </c>
      <c r="AC1238" t="s">
        <v>455</v>
      </c>
      <c r="AD1238" t="s">
        <v>454</v>
      </c>
      <c r="AE1238">
        <v>50</v>
      </c>
      <c r="AF1238">
        <v>37</v>
      </c>
      <c r="AH1238" t="s">
        <v>372</v>
      </c>
      <c r="AJ1238" t="s">
        <v>238</v>
      </c>
      <c r="AK1238" t="s">
        <v>218</v>
      </c>
      <c r="AM1238">
        <v>2903</v>
      </c>
      <c r="AN1238">
        <v>1040</v>
      </c>
    </row>
    <row r="1239" spans="15:40" x14ac:dyDescent="0.25">
      <c r="O1239" t="s">
        <v>453</v>
      </c>
      <c r="AC1239" t="s">
        <v>455</v>
      </c>
      <c r="AD1239" t="s">
        <v>454</v>
      </c>
      <c r="AE1239">
        <v>50</v>
      </c>
      <c r="AF1239">
        <v>38</v>
      </c>
      <c r="AH1239" t="s">
        <v>375</v>
      </c>
      <c r="AJ1239" t="s">
        <v>265</v>
      </c>
      <c r="AK1239" t="s">
        <v>222</v>
      </c>
      <c r="AM1239">
        <v>2787</v>
      </c>
      <c r="AN1239">
        <v>1433</v>
      </c>
    </row>
    <row r="1240" spans="15:40" x14ac:dyDescent="0.25">
      <c r="O1240" t="s">
        <v>453</v>
      </c>
      <c r="AC1240" t="s">
        <v>455</v>
      </c>
      <c r="AD1240" t="s">
        <v>454</v>
      </c>
      <c r="AE1240">
        <v>50</v>
      </c>
      <c r="AF1240">
        <v>39</v>
      </c>
      <c r="AH1240" t="s">
        <v>375</v>
      </c>
      <c r="AJ1240" t="s">
        <v>265</v>
      </c>
      <c r="AK1240" t="s">
        <v>222</v>
      </c>
      <c r="AM1240">
        <v>2836</v>
      </c>
      <c r="AN1240">
        <v>1748</v>
      </c>
    </row>
    <row r="1241" spans="15:40" x14ac:dyDescent="0.25">
      <c r="O1241" t="s">
        <v>453</v>
      </c>
      <c r="AC1241" t="s">
        <v>455</v>
      </c>
      <c r="AD1241" t="s">
        <v>454</v>
      </c>
      <c r="AE1241">
        <v>50</v>
      </c>
      <c r="AF1241">
        <v>40</v>
      </c>
      <c r="AH1241" t="s">
        <v>372</v>
      </c>
      <c r="AJ1241" t="s">
        <v>238</v>
      </c>
      <c r="AK1241" t="s">
        <v>218</v>
      </c>
      <c r="AM1241">
        <v>2946</v>
      </c>
      <c r="AN1241">
        <v>2395</v>
      </c>
    </row>
    <row r="1242" spans="15:40" x14ac:dyDescent="0.25">
      <c r="O1242" t="s">
        <v>453</v>
      </c>
      <c r="AC1242" t="s">
        <v>455</v>
      </c>
      <c r="AD1242" t="s">
        <v>454</v>
      </c>
      <c r="AE1242">
        <v>50</v>
      </c>
      <c r="AF1242">
        <v>41</v>
      </c>
      <c r="AH1242" t="s">
        <v>372</v>
      </c>
      <c r="AJ1242" t="s">
        <v>238</v>
      </c>
      <c r="AK1242" t="s">
        <v>218</v>
      </c>
      <c r="AM1242">
        <v>3120</v>
      </c>
      <c r="AN1242">
        <v>757</v>
      </c>
    </row>
    <row r="1243" spans="15:40" x14ac:dyDescent="0.25">
      <c r="O1243" t="s">
        <v>453</v>
      </c>
      <c r="AC1243" t="s">
        <v>455</v>
      </c>
      <c r="AD1243" t="s">
        <v>454</v>
      </c>
      <c r="AE1243">
        <v>50</v>
      </c>
      <c r="AF1243">
        <v>42</v>
      </c>
      <c r="AH1243" t="s">
        <v>372</v>
      </c>
      <c r="AJ1243" t="s">
        <v>238</v>
      </c>
      <c r="AK1243" t="s">
        <v>218</v>
      </c>
      <c r="AM1243">
        <v>3031</v>
      </c>
      <c r="AN1243">
        <v>1227</v>
      </c>
    </row>
    <row r="1244" spans="15:40" x14ac:dyDescent="0.25">
      <c r="O1244" t="s">
        <v>453</v>
      </c>
      <c r="AC1244" t="s">
        <v>455</v>
      </c>
      <c r="AD1244" t="s">
        <v>454</v>
      </c>
      <c r="AE1244">
        <v>50</v>
      </c>
      <c r="AF1244">
        <v>43</v>
      </c>
      <c r="AH1244" t="s">
        <v>372</v>
      </c>
      <c r="AJ1244" t="s">
        <v>238</v>
      </c>
      <c r="AK1244" t="s">
        <v>218</v>
      </c>
      <c r="AM1244">
        <v>3246</v>
      </c>
      <c r="AN1244">
        <v>1423</v>
      </c>
    </row>
    <row r="1245" spans="15:40" x14ac:dyDescent="0.25">
      <c r="O1245" t="s">
        <v>453</v>
      </c>
      <c r="AC1245" t="s">
        <v>455</v>
      </c>
      <c r="AD1245" t="s">
        <v>454</v>
      </c>
      <c r="AE1245">
        <v>50</v>
      </c>
      <c r="AF1245">
        <v>44</v>
      </c>
      <c r="AH1245" t="s">
        <v>386</v>
      </c>
      <c r="AJ1245" t="s">
        <v>273</v>
      </c>
      <c r="AK1245" t="s">
        <v>224</v>
      </c>
      <c r="AM1245">
        <v>3197</v>
      </c>
      <c r="AN1245">
        <v>1770</v>
      </c>
    </row>
    <row r="1246" spans="15:40" x14ac:dyDescent="0.25">
      <c r="O1246" t="s">
        <v>453</v>
      </c>
      <c r="AC1246" t="s">
        <v>455</v>
      </c>
      <c r="AD1246" t="s">
        <v>454</v>
      </c>
      <c r="AE1246">
        <v>50</v>
      </c>
      <c r="AF1246">
        <v>45</v>
      </c>
      <c r="AH1246" t="s">
        <v>372</v>
      </c>
      <c r="AJ1246" t="s">
        <v>238</v>
      </c>
      <c r="AK1246" t="s">
        <v>218</v>
      </c>
      <c r="AM1246">
        <v>3073</v>
      </c>
      <c r="AN1246">
        <v>2430</v>
      </c>
    </row>
    <row r="1247" spans="15:40" x14ac:dyDescent="0.25">
      <c r="O1247" t="s">
        <v>453</v>
      </c>
      <c r="AC1247" t="s">
        <v>455</v>
      </c>
      <c r="AD1247" t="s">
        <v>454</v>
      </c>
      <c r="AE1247">
        <v>50</v>
      </c>
      <c r="AF1247">
        <v>46</v>
      </c>
      <c r="AH1247" t="s">
        <v>372</v>
      </c>
      <c r="AJ1247" t="s">
        <v>238</v>
      </c>
      <c r="AK1247" t="s">
        <v>218</v>
      </c>
      <c r="AM1247">
        <v>3414</v>
      </c>
      <c r="AN1247">
        <v>608</v>
      </c>
    </row>
    <row r="1248" spans="15:40" x14ac:dyDescent="0.25">
      <c r="O1248" t="s">
        <v>453</v>
      </c>
      <c r="AC1248" t="s">
        <v>455</v>
      </c>
      <c r="AD1248" t="s">
        <v>454</v>
      </c>
      <c r="AE1248">
        <v>50</v>
      </c>
      <c r="AF1248">
        <v>47</v>
      </c>
      <c r="AH1248" t="s">
        <v>372</v>
      </c>
      <c r="AJ1248" t="s">
        <v>238</v>
      </c>
      <c r="AK1248" t="s">
        <v>218</v>
      </c>
      <c r="AM1248">
        <v>3433</v>
      </c>
      <c r="AN1248">
        <v>1054</v>
      </c>
    </row>
    <row r="1249" spans="1:40" x14ac:dyDescent="0.25">
      <c r="O1249" t="s">
        <v>453</v>
      </c>
      <c r="AC1249" t="s">
        <v>455</v>
      </c>
      <c r="AD1249" t="s">
        <v>454</v>
      </c>
      <c r="AE1249">
        <v>50</v>
      </c>
      <c r="AF1249">
        <v>48</v>
      </c>
      <c r="AH1249" t="s">
        <v>372</v>
      </c>
      <c r="AJ1249" t="s">
        <v>238</v>
      </c>
      <c r="AK1249" t="s">
        <v>218</v>
      </c>
      <c r="AM1249">
        <v>3401</v>
      </c>
      <c r="AN1249">
        <v>1474</v>
      </c>
    </row>
    <row r="1250" spans="1:40" x14ac:dyDescent="0.25">
      <c r="O1250" t="s">
        <v>453</v>
      </c>
      <c r="AC1250" t="s">
        <v>455</v>
      </c>
      <c r="AD1250" t="s">
        <v>454</v>
      </c>
      <c r="AE1250">
        <v>50</v>
      </c>
      <c r="AF1250">
        <v>49</v>
      </c>
      <c r="AH1250" t="s">
        <v>386</v>
      </c>
      <c r="AJ1250" t="s">
        <v>273</v>
      </c>
      <c r="AK1250" t="s">
        <v>224</v>
      </c>
      <c r="AM1250">
        <v>3288</v>
      </c>
      <c r="AN1250">
        <v>2033</v>
      </c>
    </row>
    <row r="1251" spans="1:40" x14ac:dyDescent="0.25">
      <c r="O1251" t="s">
        <v>453</v>
      </c>
      <c r="AC1251" t="s">
        <v>455</v>
      </c>
      <c r="AD1251" t="s">
        <v>454</v>
      </c>
      <c r="AE1251">
        <v>50</v>
      </c>
      <c r="AF1251">
        <v>50</v>
      </c>
      <c r="AH1251" t="s">
        <v>374</v>
      </c>
      <c r="AJ1251" t="s">
        <v>255</v>
      </c>
      <c r="AK1251" t="s">
        <v>221</v>
      </c>
      <c r="AM1251">
        <v>3262</v>
      </c>
      <c r="AN1251">
        <v>2202</v>
      </c>
    </row>
    <row r="1252" spans="1:40" x14ac:dyDescent="0.25">
      <c r="A1252" t="s">
        <v>414</v>
      </c>
      <c r="B1252" t="s">
        <v>414</v>
      </c>
      <c r="C1252" t="s">
        <v>414</v>
      </c>
      <c r="D1252" t="s">
        <v>414</v>
      </c>
      <c r="E1252" t="s">
        <v>414</v>
      </c>
      <c r="F1252" t="s">
        <v>414</v>
      </c>
      <c r="G1252" t="s">
        <v>414</v>
      </c>
      <c r="H1252" t="s">
        <v>414</v>
      </c>
      <c r="I1252" t="s">
        <v>414</v>
      </c>
      <c r="J1252" t="s">
        <v>414</v>
      </c>
      <c r="K1252" t="s">
        <v>414</v>
      </c>
      <c r="L1252" t="s">
        <v>414</v>
      </c>
      <c r="M1252" t="s">
        <v>414</v>
      </c>
      <c r="N1252" t="s">
        <v>414</v>
      </c>
      <c r="O1252" t="s">
        <v>414</v>
      </c>
      <c r="P1252" t="s">
        <v>414</v>
      </c>
      <c r="Q1252" t="s">
        <v>414</v>
      </c>
      <c r="R1252" t="s">
        <v>414</v>
      </c>
      <c r="S1252" t="s">
        <v>414</v>
      </c>
      <c r="T1252" t="s">
        <v>414</v>
      </c>
      <c r="U1252" t="s">
        <v>414</v>
      </c>
      <c r="V1252" t="s">
        <v>414</v>
      </c>
      <c r="W1252" t="s">
        <v>414</v>
      </c>
      <c r="X1252" t="s">
        <v>414</v>
      </c>
      <c r="Y1252" t="s">
        <v>414</v>
      </c>
      <c r="Z1252" t="s">
        <v>414</v>
      </c>
      <c r="AA1252" t="s">
        <v>414</v>
      </c>
      <c r="AB1252" t="s">
        <v>414</v>
      </c>
      <c r="AC1252" t="s">
        <v>457</v>
      </c>
      <c r="AD1252" t="s">
        <v>456</v>
      </c>
      <c r="AE1252">
        <v>50</v>
      </c>
      <c r="AF1252">
        <v>1</v>
      </c>
      <c r="AH1252" t="s">
        <v>375</v>
      </c>
      <c r="AJ1252" t="s">
        <v>265</v>
      </c>
      <c r="AK1252" t="s">
        <v>222</v>
      </c>
      <c r="AM1252">
        <v>558</v>
      </c>
      <c r="AN1252">
        <v>761</v>
      </c>
    </row>
    <row r="1253" spans="1:40" x14ac:dyDescent="0.25">
      <c r="A1253" t="s">
        <v>414</v>
      </c>
      <c r="B1253" t="s">
        <v>414</v>
      </c>
      <c r="C1253" t="s">
        <v>414</v>
      </c>
      <c r="D1253" t="s">
        <v>414</v>
      </c>
      <c r="E1253" t="s">
        <v>414</v>
      </c>
      <c r="F1253" t="s">
        <v>414</v>
      </c>
      <c r="G1253" t="s">
        <v>414</v>
      </c>
      <c r="H1253" t="s">
        <v>414</v>
      </c>
      <c r="I1253" t="s">
        <v>414</v>
      </c>
      <c r="J1253" t="s">
        <v>414</v>
      </c>
      <c r="K1253" t="s">
        <v>414</v>
      </c>
      <c r="L1253" t="s">
        <v>414</v>
      </c>
      <c r="M1253" t="s">
        <v>414</v>
      </c>
      <c r="N1253" t="s">
        <v>414</v>
      </c>
      <c r="O1253" t="s">
        <v>414</v>
      </c>
      <c r="P1253" t="s">
        <v>414</v>
      </c>
      <c r="Q1253" t="s">
        <v>414</v>
      </c>
      <c r="R1253" t="s">
        <v>414</v>
      </c>
      <c r="S1253" t="s">
        <v>414</v>
      </c>
      <c r="T1253" t="s">
        <v>414</v>
      </c>
      <c r="U1253" t="s">
        <v>414</v>
      </c>
      <c r="V1253" t="s">
        <v>414</v>
      </c>
      <c r="W1253" t="s">
        <v>414</v>
      </c>
      <c r="X1253" t="s">
        <v>414</v>
      </c>
      <c r="Y1253" t="s">
        <v>414</v>
      </c>
      <c r="Z1253" t="s">
        <v>414</v>
      </c>
      <c r="AA1253" t="s">
        <v>414</v>
      </c>
      <c r="AB1253" t="s">
        <v>414</v>
      </c>
      <c r="AC1253" t="s">
        <v>457</v>
      </c>
      <c r="AD1253" t="s">
        <v>456</v>
      </c>
      <c r="AE1253">
        <v>50</v>
      </c>
      <c r="AF1253">
        <v>2</v>
      </c>
      <c r="AH1253" t="s">
        <v>443</v>
      </c>
      <c r="AJ1253" t="s">
        <v>261</v>
      </c>
      <c r="AK1253" t="s">
        <v>222</v>
      </c>
      <c r="AM1253">
        <v>584</v>
      </c>
      <c r="AN1253">
        <v>951</v>
      </c>
    </row>
    <row r="1254" spans="1:40" x14ac:dyDescent="0.25">
      <c r="A1254" t="s">
        <v>414</v>
      </c>
      <c r="B1254" t="s">
        <v>414</v>
      </c>
      <c r="C1254" t="s">
        <v>414</v>
      </c>
      <c r="D1254" t="s">
        <v>414</v>
      </c>
      <c r="E1254" t="s">
        <v>414</v>
      </c>
      <c r="F1254" t="s">
        <v>414</v>
      </c>
      <c r="G1254" t="s">
        <v>414</v>
      </c>
      <c r="H1254" t="s">
        <v>414</v>
      </c>
      <c r="I1254" t="s">
        <v>414</v>
      </c>
      <c r="J1254" t="s">
        <v>414</v>
      </c>
      <c r="K1254" t="s">
        <v>414</v>
      </c>
      <c r="L1254" t="s">
        <v>414</v>
      </c>
      <c r="M1254" t="s">
        <v>414</v>
      </c>
      <c r="N1254" t="s">
        <v>414</v>
      </c>
      <c r="O1254" t="s">
        <v>414</v>
      </c>
      <c r="P1254" t="s">
        <v>414</v>
      </c>
      <c r="Q1254" t="s">
        <v>414</v>
      </c>
      <c r="R1254" t="s">
        <v>414</v>
      </c>
      <c r="S1254" t="s">
        <v>414</v>
      </c>
      <c r="T1254" t="s">
        <v>414</v>
      </c>
      <c r="U1254" t="s">
        <v>414</v>
      </c>
      <c r="V1254" t="s">
        <v>414</v>
      </c>
      <c r="W1254" t="s">
        <v>414</v>
      </c>
      <c r="X1254" t="s">
        <v>414</v>
      </c>
      <c r="Y1254" t="s">
        <v>414</v>
      </c>
      <c r="Z1254" t="s">
        <v>414</v>
      </c>
      <c r="AA1254" t="s">
        <v>414</v>
      </c>
      <c r="AB1254" t="s">
        <v>414</v>
      </c>
      <c r="AC1254" t="s">
        <v>457</v>
      </c>
      <c r="AD1254" t="s">
        <v>456</v>
      </c>
      <c r="AE1254">
        <v>50</v>
      </c>
      <c r="AF1254">
        <v>3</v>
      </c>
      <c r="AH1254" t="s">
        <v>443</v>
      </c>
      <c r="AJ1254" t="s">
        <v>261</v>
      </c>
      <c r="AK1254" t="s">
        <v>222</v>
      </c>
      <c r="AM1254">
        <v>546</v>
      </c>
      <c r="AN1254">
        <v>1248</v>
      </c>
    </row>
    <row r="1255" spans="1:40" x14ac:dyDescent="0.25">
      <c r="A1255" t="s">
        <v>414</v>
      </c>
      <c r="B1255" t="s">
        <v>414</v>
      </c>
      <c r="C1255" t="s">
        <v>414</v>
      </c>
      <c r="D1255" t="s">
        <v>414</v>
      </c>
      <c r="E1255" t="s">
        <v>414</v>
      </c>
      <c r="F1255" t="s">
        <v>414</v>
      </c>
      <c r="G1255" t="s">
        <v>414</v>
      </c>
      <c r="H1255" t="s">
        <v>414</v>
      </c>
      <c r="I1255" t="s">
        <v>414</v>
      </c>
      <c r="J1255" t="s">
        <v>414</v>
      </c>
      <c r="K1255" t="s">
        <v>414</v>
      </c>
      <c r="L1255" t="s">
        <v>414</v>
      </c>
      <c r="M1255" t="s">
        <v>414</v>
      </c>
      <c r="N1255" t="s">
        <v>414</v>
      </c>
      <c r="O1255" t="s">
        <v>414</v>
      </c>
      <c r="P1255" t="s">
        <v>414</v>
      </c>
      <c r="Q1255" t="s">
        <v>414</v>
      </c>
      <c r="R1255" t="s">
        <v>414</v>
      </c>
      <c r="S1255" t="s">
        <v>414</v>
      </c>
      <c r="T1255" t="s">
        <v>414</v>
      </c>
      <c r="U1255" t="s">
        <v>414</v>
      </c>
      <c r="V1255" t="s">
        <v>414</v>
      </c>
      <c r="W1255" t="s">
        <v>414</v>
      </c>
      <c r="X1255" t="s">
        <v>414</v>
      </c>
      <c r="Y1255" t="s">
        <v>414</v>
      </c>
      <c r="Z1255" t="s">
        <v>414</v>
      </c>
      <c r="AA1255" t="s">
        <v>414</v>
      </c>
      <c r="AB1255" t="s">
        <v>414</v>
      </c>
      <c r="AC1255" t="s">
        <v>457</v>
      </c>
      <c r="AD1255" t="s">
        <v>456</v>
      </c>
      <c r="AE1255">
        <v>50</v>
      </c>
      <c r="AF1255">
        <v>4</v>
      </c>
      <c r="AH1255" t="s">
        <v>386</v>
      </c>
      <c r="AJ1255" t="s">
        <v>273</v>
      </c>
      <c r="AK1255" t="s">
        <v>224</v>
      </c>
      <c r="AM1255">
        <v>489</v>
      </c>
      <c r="AN1255">
        <v>1583</v>
      </c>
    </row>
    <row r="1256" spans="1:40" x14ac:dyDescent="0.25">
      <c r="A1256" t="s">
        <v>414</v>
      </c>
      <c r="B1256" t="s">
        <v>414</v>
      </c>
      <c r="C1256" t="s">
        <v>414</v>
      </c>
      <c r="D1256" t="s">
        <v>414</v>
      </c>
      <c r="E1256" t="s">
        <v>414</v>
      </c>
      <c r="F1256" t="s">
        <v>414</v>
      </c>
      <c r="G1256" t="s">
        <v>414</v>
      </c>
      <c r="H1256" t="s">
        <v>414</v>
      </c>
      <c r="I1256" t="s">
        <v>414</v>
      </c>
      <c r="J1256" t="s">
        <v>414</v>
      </c>
      <c r="K1256" t="s">
        <v>414</v>
      </c>
      <c r="L1256" t="s">
        <v>414</v>
      </c>
      <c r="M1256" t="s">
        <v>414</v>
      </c>
      <c r="N1256" t="s">
        <v>414</v>
      </c>
      <c r="O1256" t="s">
        <v>414</v>
      </c>
      <c r="P1256" t="s">
        <v>414</v>
      </c>
      <c r="Q1256" t="s">
        <v>414</v>
      </c>
      <c r="R1256" t="s">
        <v>414</v>
      </c>
      <c r="S1256" t="s">
        <v>414</v>
      </c>
      <c r="T1256" t="s">
        <v>414</v>
      </c>
      <c r="U1256" t="s">
        <v>414</v>
      </c>
      <c r="V1256" t="s">
        <v>414</v>
      </c>
      <c r="W1256" t="s">
        <v>414</v>
      </c>
      <c r="X1256" t="s">
        <v>414</v>
      </c>
      <c r="Y1256" t="s">
        <v>414</v>
      </c>
      <c r="Z1256" t="s">
        <v>414</v>
      </c>
      <c r="AA1256" t="s">
        <v>414</v>
      </c>
      <c r="AB1256" t="s">
        <v>414</v>
      </c>
      <c r="AC1256" t="s">
        <v>457</v>
      </c>
      <c r="AD1256" t="s">
        <v>456</v>
      </c>
      <c r="AE1256">
        <v>50</v>
      </c>
      <c r="AF1256">
        <v>5</v>
      </c>
      <c r="AH1256" t="s">
        <v>386</v>
      </c>
      <c r="AJ1256" t="s">
        <v>273</v>
      </c>
      <c r="AK1256" t="s">
        <v>224</v>
      </c>
      <c r="AM1256">
        <v>455</v>
      </c>
      <c r="AN1256">
        <v>1645</v>
      </c>
    </row>
    <row r="1257" spans="1:40" x14ac:dyDescent="0.25">
      <c r="A1257" t="s">
        <v>414</v>
      </c>
      <c r="B1257" t="s">
        <v>414</v>
      </c>
      <c r="C1257" t="s">
        <v>414</v>
      </c>
      <c r="D1257" t="s">
        <v>414</v>
      </c>
      <c r="E1257" t="s">
        <v>414</v>
      </c>
      <c r="F1257" t="s">
        <v>414</v>
      </c>
      <c r="G1257" t="s">
        <v>414</v>
      </c>
      <c r="H1257" t="s">
        <v>414</v>
      </c>
      <c r="I1257" t="s">
        <v>414</v>
      </c>
      <c r="J1257" t="s">
        <v>414</v>
      </c>
      <c r="K1257" t="s">
        <v>414</v>
      </c>
      <c r="L1257" t="s">
        <v>414</v>
      </c>
      <c r="M1257" t="s">
        <v>414</v>
      </c>
      <c r="N1257" t="s">
        <v>414</v>
      </c>
      <c r="O1257" t="s">
        <v>414</v>
      </c>
      <c r="P1257" t="s">
        <v>414</v>
      </c>
      <c r="Q1257" t="s">
        <v>414</v>
      </c>
      <c r="R1257" t="s">
        <v>414</v>
      </c>
      <c r="S1257" t="s">
        <v>414</v>
      </c>
      <c r="T1257" t="s">
        <v>414</v>
      </c>
      <c r="U1257" t="s">
        <v>414</v>
      </c>
      <c r="V1257" t="s">
        <v>414</v>
      </c>
      <c r="W1257" t="s">
        <v>414</v>
      </c>
      <c r="X1257" t="s">
        <v>414</v>
      </c>
      <c r="Y1257" t="s">
        <v>414</v>
      </c>
      <c r="Z1257" t="s">
        <v>414</v>
      </c>
      <c r="AA1257" t="s">
        <v>414</v>
      </c>
      <c r="AB1257" t="s">
        <v>414</v>
      </c>
      <c r="AC1257" t="s">
        <v>457</v>
      </c>
      <c r="AD1257" t="s">
        <v>456</v>
      </c>
      <c r="AE1257">
        <v>50</v>
      </c>
      <c r="AF1257">
        <v>6</v>
      </c>
      <c r="AH1257" t="s">
        <v>386</v>
      </c>
      <c r="AJ1257" t="s">
        <v>273</v>
      </c>
      <c r="AK1257" t="s">
        <v>224</v>
      </c>
      <c r="AM1257">
        <v>965</v>
      </c>
      <c r="AN1257">
        <v>709</v>
      </c>
    </row>
    <row r="1258" spans="1:40" x14ac:dyDescent="0.25">
      <c r="A1258" t="s">
        <v>414</v>
      </c>
      <c r="B1258" t="s">
        <v>414</v>
      </c>
      <c r="C1258" t="s">
        <v>414</v>
      </c>
      <c r="D1258" t="s">
        <v>414</v>
      </c>
      <c r="E1258" t="s">
        <v>414</v>
      </c>
      <c r="F1258" t="s">
        <v>414</v>
      </c>
      <c r="G1258" t="s">
        <v>414</v>
      </c>
      <c r="H1258" t="s">
        <v>414</v>
      </c>
      <c r="I1258" t="s">
        <v>414</v>
      </c>
      <c r="J1258" t="s">
        <v>414</v>
      </c>
      <c r="K1258" t="s">
        <v>414</v>
      </c>
      <c r="L1258" t="s">
        <v>414</v>
      </c>
      <c r="M1258" t="s">
        <v>414</v>
      </c>
      <c r="N1258" t="s">
        <v>414</v>
      </c>
      <c r="O1258" t="s">
        <v>414</v>
      </c>
      <c r="P1258" t="s">
        <v>414</v>
      </c>
      <c r="Q1258" t="s">
        <v>414</v>
      </c>
      <c r="R1258" t="s">
        <v>414</v>
      </c>
      <c r="S1258" t="s">
        <v>414</v>
      </c>
      <c r="T1258" t="s">
        <v>414</v>
      </c>
      <c r="U1258" t="s">
        <v>414</v>
      </c>
      <c r="V1258" t="s">
        <v>414</v>
      </c>
      <c r="W1258" t="s">
        <v>414</v>
      </c>
      <c r="X1258" t="s">
        <v>414</v>
      </c>
      <c r="Y1258" t="s">
        <v>414</v>
      </c>
      <c r="Z1258" t="s">
        <v>414</v>
      </c>
      <c r="AA1258" t="s">
        <v>414</v>
      </c>
      <c r="AB1258" t="s">
        <v>414</v>
      </c>
      <c r="AC1258" t="s">
        <v>457</v>
      </c>
      <c r="AD1258" t="s">
        <v>456</v>
      </c>
      <c r="AE1258">
        <v>50</v>
      </c>
      <c r="AF1258">
        <v>7</v>
      </c>
      <c r="AH1258" t="s">
        <v>443</v>
      </c>
      <c r="AJ1258" t="s">
        <v>261</v>
      </c>
      <c r="AK1258" t="s">
        <v>222</v>
      </c>
      <c r="AM1258">
        <v>842</v>
      </c>
      <c r="AN1258">
        <v>1043</v>
      </c>
    </row>
    <row r="1259" spans="1:40" x14ac:dyDescent="0.25">
      <c r="A1259" t="s">
        <v>414</v>
      </c>
      <c r="B1259" t="s">
        <v>414</v>
      </c>
      <c r="C1259" t="s">
        <v>414</v>
      </c>
      <c r="D1259" t="s">
        <v>414</v>
      </c>
      <c r="E1259" t="s">
        <v>414</v>
      </c>
      <c r="F1259" t="s">
        <v>414</v>
      </c>
      <c r="G1259" t="s">
        <v>414</v>
      </c>
      <c r="H1259" t="s">
        <v>414</v>
      </c>
      <c r="I1259" t="s">
        <v>414</v>
      </c>
      <c r="J1259" t="s">
        <v>414</v>
      </c>
      <c r="K1259" t="s">
        <v>414</v>
      </c>
      <c r="L1259" t="s">
        <v>414</v>
      </c>
      <c r="M1259" t="s">
        <v>414</v>
      </c>
      <c r="N1259" t="s">
        <v>414</v>
      </c>
      <c r="O1259" t="s">
        <v>414</v>
      </c>
      <c r="P1259" t="s">
        <v>414</v>
      </c>
      <c r="Q1259" t="s">
        <v>414</v>
      </c>
      <c r="R1259" t="s">
        <v>414</v>
      </c>
      <c r="S1259" t="s">
        <v>414</v>
      </c>
      <c r="T1259" t="s">
        <v>414</v>
      </c>
      <c r="U1259" t="s">
        <v>414</v>
      </c>
      <c r="V1259" t="s">
        <v>414</v>
      </c>
      <c r="W1259" t="s">
        <v>414</v>
      </c>
      <c r="X1259" t="s">
        <v>414</v>
      </c>
      <c r="Y1259" t="s">
        <v>414</v>
      </c>
      <c r="Z1259" t="s">
        <v>414</v>
      </c>
      <c r="AA1259" t="s">
        <v>414</v>
      </c>
      <c r="AB1259" t="s">
        <v>414</v>
      </c>
      <c r="AC1259" t="s">
        <v>457</v>
      </c>
      <c r="AD1259" t="s">
        <v>456</v>
      </c>
      <c r="AE1259">
        <v>50</v>
      </c>
      <c r="AF1259">
        <v>8</v>
      </c>
      <c r="AH1259" t="s">
        <v>443</v>
      </c>
      <c r="AJ1259" t="s">
        <v>261</v>
      </c>
      <c r="AK1259" t="s">
        <v>222</v>
      </c>
      <c r="AM1259">
        <v>997</v>
      </c>
      <c r="AN1259">
        <v>1149</v>
      </c>
    </row>
    <row r="1260" spans="1:40" x14ac:dyDescent="0.25">
      <c r="A1260" t="s">
        <v>414</v>
      </c>
      <c r="B1260" t="s">
        <v>414</v>
      </c>
      <c r="C1260" t="s">
        <v>414</v>
      </c>
      <c r="D1260" t="s">
        <v>414</v>
      </c>
      <c r="E1260" t="s">
        <v>414</v>
      </c>
      <c r="F1260" t="s">
        <v>414</v>
      </c>
      <c r="G1260" t="s">
        <v>414</v>
      </c>
      <c r="H1260" t="s">
        <v>414</v>
      </c>
      <c r="I1260" t="s">
        <v>414</v>
      </c>
      <c r="J1260" t="s">
        <v>414</v>
      </c>
      <c r="K1260" t="s">
        <v>414</v>
      </c>
      <c r="L1260" t="s">
        <v>414</v>
      </c>
      <c r="M1260" t="s">
        <v>414</v>
      </c>
      <c r="N1260" t="s">
        <v>414</v>
      </c>
      <c r="O1260" t="s">
        <v>414</v>
      </c>
      <c r="P1260" t="s">
        <v>414</v>
      </c>
      <c r="Q1260" t="s">
        <v>414</v>
      </c>
      <c r="R1260" t="s">
        <v>414</v>
      </c>
      <c r="S1260" t="s">
        <v>414</v>
      </c>
      <c r="T1260" t="s">
        <v>414</v>
      </c>
      <c r="U1260" t="s">
        <v>414</v>
      </c>
      <c r="V1260" t="s">
        <v>414</v>
      </c>
      <c r="W1260" t="s">
        <v>414</v>
      </c>
      <c r="X1260" t="s">
        <v>414</v>
      </c>
      <c r="Y1260" t="s">
        <v>414</v>
      </c>
      <c r="Z1260" t="s">
        <v>414</v>
      </c>
      <c r="AA1260" t="s">
        <v>414</v>
      </c>
      <c r="AB1260" t="s">
        <v>414</v>
      </c>
      <c r="AC1260" t="s">
        <v>457</v>
      </c>
      <c r="AD1260" t="s">
        <v>456</v>
      </c>
      <c r="AE1260">
        <v>50</v>
      </c>
      <c r="AF1260">
        <v>9</v>
      </c>
      <c r="AH1260" t="s">
        <v>375</v>
      </c>
      <c r="AJ1260" t="s">
        <v>265</v>
      </c>
      <c r="AK1260" t="s">
        <v>222</v>
      </c>
      <c r="AM1260">
        <v>753</v>
      </c>
      <c r="AN1260">
        <v>1461</v>
      </c>
    </row>
    <row r="1261" spans="1:40" x14ac:dyDescent="0.25">
      <c r="A1261" t="s">
        <v>414</v>
      </c>
      <c r="B1261" t="s">
        <v>414</v>
      </c>
      <c r="C1261" t="s">
        <v>414</v>
      </c>
      <c r="D1261" t="s">
        <v>414</v>
      </c>
      <c r="E1261" t="s">
        <v>414</v>
      </c>
      <c r="F1261" t="s">
        <v>414</v>
      </c>
      <c r="G1261" t="s">
        <v>414</v>
      </c>
      <c r="H1261" t="s">
        <v>414</v>
      </c>
      <c r="I1261" t="s">
        <v>414</v>
      </c>
      <c r="J1261" t="s">
        <v>414</v>
      </c>
      <c r="K1261" t="s">
        <v>414</v>
      </c>
      <c r="L1261" t="s">
        <v>414</v>
      </c>
      <c r="M1261" t="s">
        <v>414</v>
      </c>
      <c r="N1261" t="s">
        <v>414</v>
      </c>
      <c r="O1261" t="s">
        <v>414</v>
      </c>
      <c r="P1261" t="s">
        <v>414</v>
      </c>
      <c r="Q1261" t="s">
        <v>414</v>
      </c>
      <c r="R1261" t="s">
        <v>414</v>
      </c>
      <c r="S1261" t="s">
        <v>414</v>
      </c>
      <c r="T1261" t="s">
        <v>414</v>
      </c>
      <c r="U1261" t="s">
        <v>414</v>
      </c>
      <c r="V1261" t="s">
        <v>414</v>
      </c>
      <c r="W1261" t="s">
        <v>414</v>
      </c>
      <c r="X1261" t="s">
        <v>414</v>
      </c>
      <c r="Y1261" t="s">
        <v>414</v>
      </c>
      <c r="Z1261" t="s">
        <v>414</v>
      </c>
      <c r="AA1261" t="s">
        <v>414</v>
      </c>
      <c r="AB1261" t="s">
        <v>414</v>
      </c>
      <c r="AC1261" t="s">
        <v>457</v>
      </c>
      <c r="AD1261" t="s">
        <v>456</v>
      </c>
      <c r="AE1261">
        <v>50</v>
      </c>
      <c r="AF1261">
        <v>10</v>
      </c>
      <c r="AH1261" t="s">
        <v>375</v>
      </c>
      <c r="AJ1261" t="s">
        <v>265</v>
      </c>
      <c r="AK1261" t="s">
        <v>222</v>
      </c>
      <c r="AM1261">
        <v>975</v>
      </c>
      <c r="AN1261">
        <v>1867</v>
      </c>
    </row>
    <row r="1262" spans="1:40" x14ac:dyDescent="0.25">
      <c r="A1262" t="s">
        <v>414</v>
      </c>
      <c r="B1262" t="s">
        <v>414</v>
      </c>
      <c r="C1262" t="s">
        <v>414</v>
      </c>
      <c r="D1262" t="s">
        <v>414</v>
      </c>
      <c r="E1262" t="s">
        <v>414</v>
      </c>
      <c r="F1262" t="s">
        <v>414</v>
      </c>
      <c r="G1262" t="s">
        <v>414</v>
      </c>
      <c r="H1262" t="s">
        <v>414</v>
      </c>
      <c r="I1262" t="s">
        <v>414</v>
      </c>
      <c r="J1262" t="s">
        <v>414</v>
      </c>
      <c r="K1262" t="s">
        <v>414</v>
      </c>
      <c r="L1262" t="s">
        <v>414</v>
      </c>
      <c r="M1262" t="s">
        <v>414</v>
      </c>
      <c r="N1262" t="s">
        <v>414</v>
      </c>
      <c r="O1262" t="s">
        <v>414</v>
      </c>
      <c r="P1262" t="s">
        <v>414</v>
      </c>
      <c r="Q1262" t="s">
        <v>414</v>
      </c>
      <c r="R1262" t="s">
        <v>414</v>
      </c>
      <c r="S1262" t="s">
        <v>414</v>
      </c>
      <c r="T1262" t="s">
        <v>414</v>
      </c>
      <c r="U1262" t="s">
        <v>414</v>
      </c>
      <c r="V1262" t="s">
        <v>414</v>
      </c>
      <c r="W1262" t="s">
        <v>414</v>
      </c>
      <c r="X1262" t="s">
        <v>414</v>
      </c>
      <c r="Y1262" t="s">
        <v>414</v>
      </c>
      <c r="Z1262" t="s">
        <v>414</v>
      </c>
      <c r="AA1262" t="s">
        <v>414</v>
      </c>
      <c r="AB1262" t="s">
        <v>414</v>
      </c>
      <c r="AC1262" t="s">
        <v>457</v>
      </c>
      <c r="AD1262" t="s">
        <v>456</v>
      </c>
      <c r="AE1262">
        <v>50</v>
      </c>
      <c r="AF1262">
        <v>11</v>
      </c>
      <c r="AH1262" t="s">
        <v>386</v>
      </c>
      <c r="AJ1262" t="s">
        <v>273</v>
      </c>
      <c r="AK1262" t="s">
        <v>224</v>
      </c>
      <c r="AM1262">
        <v>1088</v>
      </c>
      <c r="AN1262">
        <v>722</v>
      </c>
    </row>
    <row r="1263" spans="1:40" x14ac:dyDescent="0.25">
      <c r="A1263" t="s">
        <v>414</v>
      </c>
      <c r="B1263" t="s">
        <v>414</v>
      </c>
      <c r="C1263" t="s">
        <v>414</v>
      </c>
      <c r="D1263" t="s">
        <v>414</v>
      </c>
      <c r="E1263" t="s">
        <v>414</v>
      </c>
      <c r="F1263" t="s">
        <v>414</v>
      </c>
      <c r="G1263" t="s">
        <v>414</v>
      </c>
      <c r="H1263" t="s">
        <v>414</v>
      </c>
      <c r="I1263" t="s">
        <v>414</v>
      </c>
      <c r="J1263" t="s">
        <v>414</v>
      </c>
      <c r="K1263" t="s">
        <v>414</v>
      </c>
      <c r="L1263" t="s">
        <v>414</v>
      </c>
      <c r="M1263" t="s">
        <v>414</v>
      </c>
      <c r="N1263" t="s">
        <v>414</v>
      </c>
      <c r="O1263" t="s">
        <v>414</v>
      </c>
      <c r="P1263" t="s">
        <v>414</v>
      </c>
      <c r="Q1263" t="s">
        <v>414</v>
      </c>
      <c r="R1263" t="s">
        <v>414</v>
      </c>
      <c r="S1263" t="s">
        <v>414</v>
      </c>
      <c r="T1263" t="s">
        <v>414</v>
      </c>
      <c r="U1263" t="s">
        <v>414</v>
      </c>
      <c r="V1263" t="s">
        <v>414</v>
      </c>
      <c r="W1263" t="s">
        <v>414</v>
      </c>
      <c r="X1263" t="s">
        <v>414</v>
      </c>
      <c r="Y1263" t="s">
        <v>414</v>
      </c>
      <c r="Z1263" t="s">
        <v>414</v>
      </c>
      <c r="AA1263" t="s">
        <v>414</v>
      </c>
      <c r="AB1263" t="s">
        <v>414</v>
      </c>
      <c r="AC1263" t="s">
        <v>457</v>
      </c>
      <c r="AD1263" t="s">
        <v>456</v>
      </c>
      <c r="AE1263">
        <v>50</v>
      </c>
      <c r="AF1263">
        <v>12</v>
      </c>
      <c r="AH1263" t="s">
        <v>443</v>
      </c>
      <c r="AJ1263" t="s">
        <v>261</v>
      </c>
      <c r="AK1263" t="s">
        <v>222</v>
      </c>
      <c r="AM1263">
        <v>1298</v>
      </c>
      <c r="AN1263">
        <v>863</v>
      </c>
    </row>
    <row r="1264" spans="1:40" x14ac:dyDescent="0.25">
      <c r="A1264" t="s">
        <v>414</v>
      </c>
      <c r="B1264" t="s">
        <v>414</v>
      </c>
      <c r="C1264" t="s">
        <v>414</v>
      </c>
      <c r="D1264" t="s">
        <v>414</v>
      </c>
      <c r="E1264" t="s">
        <v>414</v>
      </c>
      <c r="F1264" t="s">
        <v>414</v>
      </c>
      <c r="G1264" t="s">
        <v>414</v>
      </c>
      <c r="H1264" t="s">
        <v>414</v>
      </c>
      <c r="I1264" t="s">
        <v>414</v>
      </c>
      <c r="J1264" t="s">
        <v>414</v>
      </c>
      <c r="K1264" t="s">
        <v>414</v>
      </c>
      <c r="L1264" t="s">
        <v>414</v>
      </c>
      <c r="M1264" t="s">
        <v>414</v>
      </c>
      <c r="N1264" t="s">
        <v>414</v>
      </c>
      <c r="O1264" t="s">
        <v>414</v>
      </c>
      <c r="P1264" t="s">
        <v>414</v>
      </c>
      <c r="Q1264" t="s">
        <v>414</v>
      </c>
      <c r="R1264" t="s">
        <v>414</v>
      </c>
      <c r="S1264" t="s">
        <v>414</v>
      </c>
      <c r="T1264" t="s">
        <v>414</v>
      </c>
      <c r="U1264" t="s">
        <v>414</v>
      </c>
      <c r="V1264" t="s">
        <v>414</v>
      </c>
      <c r="W1264" t="s">
        <v>414</v>
      </c>
      <c r="X1264" t="s">
        <v>414</v>
      </c>
      <c r="Y1264" t="s">
        <v>414</v>
      </c>
      <c r="Z1264" t="s">
        <v>414</v>
      </c>
      <c r="AA1264" t="s">
        <v>414</v>
      </c>
      <c r="AB1264" t="s">
        <v>414</v>
      </c>
      <c r="AC1264" t="s">
        <v>457</v>
      </c>
      <c r="AD1264" t="s">
        <v>456</v>
      </c>
      <c r="AE1264">
        <v>50</v>
      </c>
      <c r="AF1264">
        <v>13</v>
      </c>
      <c r="AH1264" t="s">
        <v>386</v>
      </c>
      <c r="AJ1264" t="s">
        <v>273</v>
      </c>
      <c r="AK1264" t="s">
        <v>224</v>
      </c>
      <c r="AM1264">
        <v>1181</v>
      </c>
      <c r="AN1264">
        <v>1082</v>
      </c>
    </row>
    <row r="1265" spans="1:40" x14ac:dyDescent="0.25">
      <c r="A1265" t="s">
        <v>414</v>
      </c>
      <c r="B1265" t="s">
        <v>414</v>
      </c>
      <c r="C1265" t="s">
        <v>414</v>
      </c>
      <c r="D1265" t="s">
        <v>414</v>
      </c>
      <c r="E1265" t="s">
        <v>414</v>
      </c>
      <c r="F1265" t="s">
        <v>414</v>
      </c>
      <c r="G1265" t="s">
        <v>414</v>
      </c>
      <c r="H1265" t="s">
        <v>414</v>
      </c>
      <c r="I1265" t="s">
        <v>414</v>
      </c>
      <c r="J1265" t="s">
        <v>414</v>
      </c>
      <c r="K1265" t="s">
        <v>414</v>
      </c>
      <c r="L1265" t="s">
        <v>414</v>
      </c>
      <c r="M1265" t="s">
        <v>414</v>
      </c>
      <c r="N1265" t="s">
        <v>414</v>
      </c>
      <c r="O1265" t="s">
        <v>414</v>
      </c>
      <c r="P1265" t="s">
        <v>414</v>
      </c>
      <c r="Q1265" t="s">
        <v>414</v>
      </c>
      <c r="R1265" t="s">
        <v>414</v>
      </c>
      <c r="S1265" t="s">
        <v>414</v>
      </c>
      <c r="T1265" t="s">
        <v>414</v>
      </c>
      <c r="U1265" t="s">
        <v>414</v>
      </c>
      <c r="V1265" t="s">
        <v>414</v>
      </c>
      <c r="W1265" t="s">
        <v>414</v>
      </c>
      <c r="X1265" t="s">
        <v>414</v>
      </c>
      <c r="Y1265" t="s">
        <v>414</v>
      </c>
      <c r="Z1265" t="s">
        <v>414</v>
      </c>
      <c r="AA1265" t="s">
        <v>414</v>
      </c>
      <c r="AB1265" t="s">
        <v>414</v>
      </c>
      <c r="AC1265" t="s">
        <v>457</v>
      </c>
      <c r="AD1265" t="s">
        <v>456</v>
      </c>
      <c r="AE1265">
        <v>50</v>
      </c>
      <c r="AF1265">
        <v>14</v>
      </c>
      <c r="AH1265" t="s">
        <v>375</v>
      </c>
      <c r="AJ1265" t="s">
        <v>265</v>
      </c>
      <c r="AK1265" t="s">
        <v>222</v>
      </c>
      <c r="AM1265">
        <v>1226</v>
      </c>
      <c r="AN1265">
        <v>1440</v>
      </c>
    </row>
    <row r="1266" spans="1:40" x14ac:dyDescent="0.25">
      <c r="A1266" t="s">
        <v>414</v>
      </c>
      <c r="B1266" t="s">
        <v>414</v>
      </c>
      <c r="C1266" t="s">
        <v>414</v>
      </c>
      <c r="D1266" t="s">
        <v>414</v>
      </c>
      <c r="E1266" t="s">
        <v>414</v>
      </c>
      <c r="F1266" t="s">
        <v>414</v>
      </c>
      <c r="G1266" t="s">
        <v>414</v>
      </c>
      <c r="H1266" t="s">
        <v>414</v>
      </c>
      <c r="I1266" t="s">
        <v>414</v>
      </c>
      <c r="J1266" t="s">
        <v>414</v>
      </c>
      <c r="K1266" t="s">
        <v>414</v>
      </c>
      <c r="L1266" t="s">
        <v>414</v>
      </c>
      <c r="M1266" t="s">
        <v>414</v>
      </c>
      <c r="N1266" t="s">
        <v>414</v>
      </c>
      <c r="O1266" t="s">
        <v>414</v>
      </c>
      <c r="P1266" t="s">
        <v>414</v>
      </c>
      <c r="Q1266" t="s">
        <v>414</v>
      </c>
      <c r="R1266" t="s">
        <v>414</v>
      </c>
      <c r="S1266" t="s">
        <v>414</v>
      </c>
      <c r="T1266" t="s">
        <v>414</v>
      </c>
      <c r="U1266" t="s">
        <v>414</v>
      </c>
      <c r="V1266" t="s">
        <v>414</v>
      </c>
      <c r="W1266" t="s">
        <v>414</v>
      </c>
      <c r="X1266" t="s">
        <v>414</v>
      </c>
      <c r="Y1266" t="s">
        <v>414</v>
      </c>
      <c r="Z1266" t="s">
        <v>414</v>
      </c>
      <c r="AA1266" t="s">
        <v>414</v>
      </c>
      <c r="AB1266" t="s">
        <v>414</v>
      </c>
      <c r="AC1266" t="s">
        <v>457</v>
      </c>
      <c r="AD1266" t="s">
        <v>456</v>
      </c>
      <c r="AE1266">
        <v>50</v>
      </c>
      <c r="AF1266">
        <v>15</v>
      </c>
      <c r="AH1266" t="s">
        <v>386</v>
      </c>
      <c r="AJ1266" t="s">
        <v>273</v>
      </c>
      <c r="AK1266" t="s">
        <v>224</v>
      </c>
      <c r="AM1266">
        <v>1194</v>
      </c>
      <c r="AN1266">
        <v>1821</v>
      </c>
    </row>
    <row r="1267" spans="1:40" x14ac:dyDescent="0.25">
      <c r="A1267" t="s">
        <v>414</v>
      </c>
      <c r="B1267" t="s">
        <v>414</v>
      </c>
      <c r="C1267" t="s">
        <v>414</v>
      </c>
      <c r="D1267" t="s">
        <v>414</v>
      </c>
      <c r="E1267" t="s">
        <v>414</v>
      </c>
      <c r="F1267" t="s">
        <v>414</v>
      </c>
      <c r="G1267" t="s">
        <v>414</v>
      </c>
      <c r="H1267" t="s">
        <v>414</v>
      </c>
      <c r="I1267" t="s">
        <v>414</v>
      </c>
      <c r="J1267" t="s">
        <v>414</v>
      </c>
      <c r="K1267" t="s">
        <v>414</v>
      </c>
      <c r="L1267" t="s">
        <v>414</v>
      </c>
      <c r="M1267" t="s">
        <v>414</v>
      </c>
      <c r="N1267" t="s">
        <v>414</v>
      </c>
      <c r="O1267" t="s">
        <v>414</v>
      </c>
      <c r="P1267" t="s">
        <v>414</v>
      </c>
      <c r="Q1267" t="s">
        <v>414</v>
      </c>
      <c r="R1267" t="s">
        <v>414</v>
      </c>
      <c r="S1267" t="s">
        <v>414</v>
      </c>
      <c r="T1267" t="s">
        <v>414</v>
      </c>
      <c r="U1267" t="s">
        <v>414</v>
      </c>
      <c r="V1267" t="s">
        <v>414</v>
      </c>
      <c r="W1267" t="s">
        <v>414</v>
      </c>
      <c r="X1267" t="s">
        <v>414</v>
      </c>
      <c r="Y1267" t="s">
        <v>414</v>
      </c>
      <c r="Z1267" t="s">
        <v>414</v>
      </c>
      <c r="AA1267" t="s">
        <v>414</v>
      </c>
      <c r="AB1267" t="s">
        <v>414</v>
      </c>
      <c r="AC1267" t="s">
        <v>457</v>
      </c>
      <c r="AD1267" t="s">
        <v>456</v>
      </c>
      <c r="AE1267">
        <v>50</v>
      </c>
      <c r="AF1267">
        <v>16</v>
      </c>
      <c r="AH1267" t="s">
        <v>386</v>
      </c>
      <c r="AJ1267" t="s">
        <v>273</v>
      </c>
      <c r="AK1267" t="s">
        <v>224</v>
      </c>
      <c r="AM1267">
        <v>1550</v>
      </c>
      <c r="AN1267">
        <v>722</v>
      </c>
    </row>
    <row r="1268" spans="1:40" x14ac:dyDescent="0.25">
      <c r="A1268" t="s">
        <v>414</v>
      </c>
      <c r="B1268" t="s">
        <v>414</v>
      </c>
      <c r="C1268" t="s">
        <v>414</v>
      </c>
      <c r="D1268" t="s">
        <v>414</v>
      </c>
      <c r="E1268" t="s">
        <v>414</v>
      </c>
      <c r="F1268" t="s">
        <v>414</v>
      </c>
      <c r="G1268" t="s">
        <v>414</v>
      </c>
      <c r="H1268" t="s">
        <v>414</v>
      </c>
      <c r="I1268" t="s">
        <v>414</v>
      </c>
      <c r="J1268" t="s">
        <v>414</v>
      </c>
      <c r="K1268" t="s">
        <v>414</v>
      </c>
      <c r="L1268" t="s">
        <v>414</v>
      </c>
      <c r="M1268" t="s">
        <v>414</v>
      </c>
      <c r="N1268" t="s">
        <v>414</v>
      </c>
      <c r="O1268" t="s">
        <v>414</v>
      </c>
      <c r="P1268" t="s">
        <v>414</v>
      </c>
      <c r="Q1268" t="s">
        <v>414</v>
      </c>
      <c r="R1268" t="s">
        <v>414</v>
      </c>
      <c r="S1268" t="s">
        <v>414</v>
      </c>
      <c r="T1268" t="s">
        <v>414</v>
      </c>
      <c r="U1268" t="s">
        <v>414</v>
      </c>
      <c r="V1268" t="s">
        <v>414</v>
      </c>
      <c r="W1268" t="s">
        <v>414</v>
      </c>
      <c r="X1268" t="s">
        <v>414</v>
      </c>
      <c r="Y1268" t="s">
        <v>414</v>
      </c>
      <c r="Z1268" t="s">
        <v>414</v>
      </c>
      <c r="AA1268" t="s">
        <v>414</v>
      </c>
      <c r="AB1268" t="s">
        <v>414</v>
      </c>
      <c r="AC1268" t="s">
        <v>457</v>
      </c>
      <c r="AD1268" t="s">
        <v>456</v>
      </c>
      <c r="AE1268">
        <v>50</v>
      </c>
      <c r="AF1268">
        <v>17</v>
      </c>
      <c r="AH1268" t="s">
        <v>375</v>
      </c>
      <c r="AJ1268" t="s">
        <v>265</v>
      </c>
      <c r="AK1268" t="s">
        <v>222</v>
      </c>
      <c r="AM1268">
        <v>1394</v>
      </c>
      <c r="AN1268">
        <v>869</v>
      </c>
    </row>
    <row r="1269" spans="1:40" x14ac:dyDescent="0.25">
      <c r="A1269" t="s">
        <v>414</v>
      </c>
      <c r="B1269" t="s">
        <v>414</v>
      </c>
      <c r="C1269" t="s">
        <v>414</v>
      </c>
      <c r="D1269" t="s">
        <v>414</v>
      </c>
      <c r="E1269" t="s">
        <v>414</v>
      </c>
      <c r="F1269" t="s">
        <v>414</v>
      </c>
      <c r="G1269" t="s">
        <v>414</v>
      </c>
      <c r="H1269" t="s">
        <v>414</v>
      </c>
      <c r="I1269" t="s">
        <v>414</v>
      </c>
      <c r="J1269" t="s">
        <v>414</v>
      </c>
      <c r="K1269" t="s">
        <v>414</v>
      </c>
      <c r="L1269" t="s">
        <v>414</v>
      </c>
      <c r="M1269" t="s">
        <v>414</v>
      </c>
      <c r="N1269" t="s">
        <v>414</v>
      </c>
      <c r="O1269" t="s">
        <v>414</v>
      </c>
      <c r="P1269" t="s">
        <v>414</v>
      </c>
      <c r="Q1269" t="s">
        <v>414</v>
      </c>
      <c r="R1269" t="s">
        <v>414</v>
      </c>
      <c r="S1269" t="s">
        <v>414</v>
      </c>
      <c r="T1269" t="s">
        <v>414</v>
      </c>
      <c r="U1269" t="s">
        <v>414</v>
      </c>
      <c r="V1269" t="s">
        <v>414</v>
      </c>
      <c r="W1269" t="s">
        <v>414</v>
      </c>
      <c r="X1269" t="s">
        <v>414</v>
      </c>
      <c r="Y1269" t="s">
        <v>414</v>
      </c>
      <c r="Z1269" t="s">
        <v>414</v>
      </c>
      <c r="AA1269" t="s">
        <v>414</v>
      </c>
      <c r="AB1269" t="s">
        <v>414</v>
      </c>
      <c r="AC1269" t="s">
        <v>457</v>
      </c>
      <c r="AD1269" t="s">
        <v>456</v>
      </c>
      <c r="AE1269">
        <v>50</v>
      </c>
      <c r="AF1269">
        <v>18</v>
      </c>
      <c r="AH1269" t="s">
        <v>375</v>
      </c>
      <c r="AJ1269" t="s">
        <v>265</v>
      </c>
      <c r="AK1269" t="s">
        <v>222</v>
      </c>
      <c r="AM1269">
        <v>1668</v>
      </c>
      <c r="AN1269">
        <v>1086</v>
      </c>
    </row>
    <row r="1270" spans="1:40" x14ac:dyDescent="0.25">
      <c r="A1270" t="s">
        <v>414</v>
      </c>
      <c r="B1270" t="s">
        <v>414</v>
      </c>
      <c r="C1270" t="s">
        <v>414</v>
      </c>
      <c r="D1270" t="s">
        <v>414</v>
      </c>
      <c r="E1270" t="s">
        <v>414</v>
      </c>
      <c r="F1270" t="s">
        <v>414</v>
      </c>
      <c r="G1270" t="s">
        <v>414</v>
      </c>
      <c r="H1270" t="s">
        <v>414</v>
      </c>
      <c r="I1270" t="s">
        <v>414</v>
      </c>
      <c r="J1270" t="s">
        <v>414</v>
      </c>
      <c r="K1270" t="s">
        <v>414</v>
      </c>
      <c r="L1270" t="s">
        <v>414</v>
      </c>
      <c r="M1270" t="s">
        <v>414</v>
      </c>
      <c r="N1270" t="s">
        <v>414</v>
      </c>
      <c r="O1270" t="s">
        <v>414</v>
      </c>
      <c r="P1270" t="s">
        <v>414</v>
      </c>
      <c r="Q1270" t="s">
        <v>414</v>
      </c>
      <c r="R1270" t="s">
        <v>414</v>
      </c>
      <c r="S1270" t="s">
        <v>414</v>
      </c>
      <c r="T1270" t="s">
        <v>414</v>
      </c>
      <c r="U1270" t="s">
        <v>414</v>
      </c>
      <c r="V1270" t="s">
        <v>414</v>
      </c>
      <c r="W1270" t="s">
        <v>414</v>
      </c>
      <c r="X1270" t="s">
        <v>414</v>
      </c>
      <c r="Y1270" t="s">
        <v>414</v>
      </c>
      <c r="Z1270" t="s">
        <v>414</v>
      </c>
      <c r="AA1270" t="s">
        <v>414</v>
      </c>
      <c r="AB1270" t="s">
        <v>414</v>
      </c>
      <c r="AC1270" t="s">
        <v>457</v>
      </c>
      <c r="AD1270" t="s">
        <v>456</v>
      </c>
      <c r="AE1270">
        <v>50</v>
      </c>
      <c r="AF1270">
        <v>19</v>
      </c>
      <c r="AH1270" t="s">
        <v>443</v>
      </c>
      <c r="AJ1270" t="s">
        <v>261</v>
      </c>
      <c r="AK1270" t="s">
        <v>222</v>
      </c>
      <c r="AM1270">
        <v>1434</v>
      </c>
      <c r="AN1270">
        <v>1627</v>
      </c>
    </row>
    <row r="1271" spans="1:40" x14ac:dyDescent="0.25">
      <c r="A1271" t="s">
        <v>414</v>
      </c>
      <c r="B1271" t="s">
        <v>414</v>
      </c>
      <c r="C1271" t="s">
        <v>414</v>
      </c>
      <c r="D1271" t="s">
        <v>414</v>
      </c>
      <c r="E1271" t="s">
        <v>414</v>
      </c>
      <c r="F1271" t="s">
        <v>414</v>
      </c>
      <c r="G1271" t="s">
        <v>414</v>
      </c>
      <c r="H1271" t="s">
        <v>414</v>
      </c>
      <c r="I1271" t="s">
        <v>414</v>
      </c>
      <c r="J1271" t="s">
        <v>414</v>
      </c>
      <c r="K1271" t="s">
        <v>414</v>
      </c>
      <c r="L1271" t="s">
        <v>414</v>
      </c>
      <c r="M1271" t="s">
        <v>414</v>
      </c>
      <c r="N1271" t="s">
        <v>414</v>
      </c>
      <c r="O1271" t="s">
        <v>414</v>
      </c>
      <c r="P1271" t="s">
        <v>414</v>
      </c>
      <c r="Q1271" t="s">
        <v>414</v>
      </c>
      <c r="R1271" t="s">
        <v>414</v>
      </c>
      <c r="S1271" t="s">
        <v>414</v>
      </c>
      <c r="T1271" t="s">
        <v>414</v>
      </c>
      <c r="U1271" t="s">
        <v>414</v>
      </c>
      <c r="V1271" t="s">
        <v>414</v>
      </c>
      <c r="W1271" t="s">
        <v>414</v>
      </c>
      <c r="X1271" t="s">
        <v>414</v>
      </c>
      <c r="Y1271" t="s">
        <v>414</v>
      </c>
      <c r="Z1271" t="s">
        <v>414</v>
      </c>
      <c r="AA1271" t="s">
        <v>414</v>
      </c>
      <c r="AB1271" t="s">
        <v>414</v>
      </c>
      <c r="AC1271" t="s">
        <v>457</v>
      </c>
      <c r="AD1271" t="s">
        <v>456</v>
      </c>
      <c r="AE1271">
        <v>50</v>
      </c>
      <c r="AF1271">
        <v>20</v>
      </c>
      <c r="AH1271" t="s">
        <v>386</v>
      </c>
      <c r="AJ1271" t="s">
        <v>273</v>
      </c>
      <c r="AK1271" t="s">
        <v>224</v>
      </c>
      <c r="AM1271">
        <v>1391</v>
      </c>
      <c r="AN1271">
        <v>1878</v>
      </c>
    </row>
    <row r="1272" spans="1:40" x14ac:dyDescent="0.25">
      <c r="A1272" t="s">
        <v>414</v>
      </c>
      <c r="B1272" t="s">
        <v>414</v>
      </c>
      <c r="C1272" t="s">
        <v>414</v>
      </c>
      <c r="D1272" t="s">
        <v>414</v>
      </c>
      <c r="E1272" t="s">
        <v>414</v>
      </c>
      <c r="F1272" t="s">
        <v>414</v>
      </c>
      <c r="G1272" t="s">
        <v>414</v>
      </c>
      <c r="H1272" t="s">
        <v>414</v>
      </c>
      <c r="I1272" t="s">
        <v>414</v>
      </c>
      <c r="J1272" t="s">
        <v>414</v>
      </c>
      <c r="K1272" t="s">
        <v>414</v>
      </c>
      <c r="L1272" t="s">
        <v>414</v>
      </c>
      <c r="M1272" t="s">
        <v>414</v>
      </c>
      <c r="N1272" t="s">
        <v>414</v>
      </c>
      <c r="O1272" t="s">
        <v>414</v>
      </c>
      <c r="P1272" t="s">
        <v>414</v>
      </c>
      <c r="Q1272" t="s">
        <v>414</v>
      </c>
      <c r="R1272" t="s">
        <v>414</v>
      </c>
      <c r="S1272" t="s">
        <v>414</v>
      </c>
      <c r="T1272" t="s">
        <v>414</v>
      </c>
      <c r="U1272" t="s">
        <v>414</v>
      </c>
      <c r="V1272" t="s">
        <v>414</v>
      </c>
      <c r="W1272" t="s">
        <v>414</v>
      </c>
      <c r="X1272" t="s">
        <v>414</v>
      </c>
      <c r="Y1272" t="s">
        <v>414</v>
      </c>
      <c r="Z1272" t="s">
        <v>414</v>
      </c>
      <c r="AA1272" t="s">
        <v>414</v>
      </c>
      <c r="AB1272" t="s">
        <v>414</v>
      </c>
      <c r="AC1272" t="s">
        <v>457</v>
      </c>
      <c r="AD1272" t="s">
        <v>456</v>
      </c>
      <c r="AE1272">
        <v>50</v>
      </c>
      <c r="AF1272">
        <v>21</v>
      </c>
      <c r="AH1272" t="s">
        <v>399</v>
      </c>
      <c r="AJ1272" t="s">
        <v>233</v>
      </c>
      <c r="AK1272" t="s">
        <v>218</v>
      </c>
      <c r="AM1272">
        <v>1737</v>
      </c>
      <c r="AN1272">
        <v>621</v>
      </c>
    </row>
    <row r="1273" spans="1:40" x14ac:dyDescent="0.25">
      <c r="A1273" t="s">
        <v>414</v>
      </c>
      <c r="B1273" t="s">
        <v>414</v>
      </c>
      <c r="C1273" t="s">
        <v>414</v>
      </c>
      <c r="D1273" t="s">
        <v>414</v>
      </c>
      <c r="E1273" t="s">
        <v>414</v>
      </c>
      <c r="F1273" t="s">
        <v>414</v>
      </c>
      <c r="G1273" t="s">
        <v>414</v>
      </c>
      <c r="H1273" t="s">
        <v>414</v>
      </c>
      <c r="I1273" t="s">
        <v>414</v>
      </c>
      <c r="J1273" t="s">
        <v>414</v>
      </c>
      <c r="K1273" t="s">
        <v>414</v>
      </c>
      <c r="L1273" t="s">
        <v>414</v>
      </c>
      <c r="M1273" t="s">
        <v>414</v>
      </c>
      <c r="N1273" t="s">
        <v>414</v>
      </c>
      <c r="O1273" t="s">
        <v>414</v>
      </c>
      <c r="P1273" t="s">
        <v>414</v>
      </c>
      <c r="Q1273" t="s">
        <v>414</v>
      </c>
      <c r="R1273" t="s">
        <v>414</v>
      </c>
      <c r="S1273" t="s">
        <v>414</v>
      </c>
      <c r="T1273" t="s">
        <v>414</v>
      </c>
      <c r="U1273" t="s">
        <v>414</v>
      </c>
      <c r="V1273" t="s">
        <v>414</v>
      </c>
      <c r="W1273" t="s">
        <v>414</v>
      </c>
      <c r="X1273" t="s">
        <v>414</v>
      </c>
      <c r="Y1273" t="s">
        <v>414</v>
      </c>
      <c r="Z1273" t="s">
        <v>414</v>
      </c>
      <c r="AA1273" t="s">
        <v>414</v>
      </c>
      <c r="AB1273" t="s">
        <v>414</v>
      </c>
      <c r="AC1273" t="s">
        <v>457</v>
      </c>
      <c r="AD1273" t="s">
        <v>456</v>
      </c>
      <c r="AE1273">
        <v>50</v>
      </c>
      <c r="AF1273">
        <v>22</v>
      </c>
      <c r="AH1273" t="s">
        <v>370</v>
      </c>
      <c r="AJ1273" t="s">
        <v>246</v>
      </c>
      <c r="AK1273" t="s">
        <v>220</v>
      </c>
      <c r="AM1273">
        <v>1700</v>
      </c>
      <c r="AN1273">
        <v>932</v>
      </c>
    </row>
    <row r="1274" spans="1:40" x14ac:dyDescent="0.25">
      <c r="A1274" t="s">
        <v>414</v>
      </c>
      <c r="B1274" t="s">
        <v>414</v>
      </c>
      <c r="C1274" t="s">
        <v>414</v>
      </c>
      <c r="D1274" t="s">
        <v>414</v>
      </c>
      <c r="E1274" t="s">
        <v>414</v>
      </c>
      <c r="F1274" t="s">
        <v>414</v>
      </c>
      <c r="G1274" t="s">
        <v>414</v>
      </c>
      <c r="H1274" t="s">
        <v>414</v>
      </c>
      <c r="I1274" t="s">
        <v>414</v>
      </c>
      <c r="J1274" t="s">
        <v>414</v>
      </c>
      <c r="K1274" t="s">
        <v>414</v>
      </c>
      <c r="L1274" t="s">
        <v>414</v>
      </c>
      <c r="M1274" t="s">
        <v>414</v>
      </c>
      <c r="N1274" t="s">
        <v>414</v>
      </c>
      <c r="O1274" t="s">
        <v>414</v>
      </c>
      <c r="P1274" t="s">
        <v>414</v>
      </c>
      <c r="Q1274" t="s">
        <v>414</v>
      </c>
      <c r="R1274" t="s">
        <v>414</v>
      </c>
      <c r="S1274" t="s">
        <v>414</v>
      </c>
      <c r="T1274" t="s">
        <v>414</v>
      </c>
      <c r="U1274" t="s">
        <v>414</v>
      </c>
      <c r="V1274" t="s">
        <v>414</v>
      </c>
      <c r="W1274" t="s">
        <v>414</v>
      </c>
      <c r="X1274" t="s">
        <v>414</v>
      </c>
      <c r="Y1274" t="s">
        <v>414</v>
      </c>
      <c r="Z1274" t="s">
        <v>414</v>
      </c>
      <c r="AA1274" t="s">
        <v>414</v>
      </c>
      <c r="AB1274" t="s">
        <v>414</v>
      </c>
      <c r="AC1274" t="s">
        <v>457</v>
      </c>
      <c r="AD1274" t="s">
        <v>456</v>
      </c>
      <c r="AE1274">
        <v>50</v>
      </c>
      <c r="AF1274">
        <v>23</v>
      </c>
      <c r="AH1274" t="s">
        <v>386</v>
      </c>
      <c r="AJ1274" t="s">
        <v>273</v>
      </c>
      <c r="AK1274" t="s">
        <v>224</v>
      </c>
      <c r="AM1274">
        <v>1790</v>
      </c>
      <c r="AN1274">
        <v>1064</v>
      </c>
    </row>
    <row r="1275" spans="1:40" x14ac:dyDescent="0.25">
      <c r="A1275" t="s">
        <v>414</v>
      </c>
      <c r="B1275" t="s">
        <v>414</v>
      </c>
      <c r="C1275" t="s">
        <v>414</v>
      </c>
      <c r="D1275" t="s">
        <v>414</v>
      </c>
      <c r="E1275" t="s">
        <v>414</v>
      </c>
      <c r="F1275" t="s">
        <v>414</v>
      </c>
      <c r="G1275" t="s">
        <v>414</v>
      </c>
      <c r="H1275" t="s">
        <v>414</v>
      </c>
      <c r="I1275" t="s">
        <v>414</v>
      </c>
      <c r="J1275" t="s">
        <v>414</v>
      </c>
      <c r="K1275" t="s">
        <v>414</v>
      </c>
      <c r="L1275" t="s">
        <v>414</v>
      </c>
      <c r="M1275" t="s">
        <v>414</v>
      </c>
      <c r="N1275" t="s">
        <v>414</v>
      </c>
      <c r="O1275" t="s">
        <v>414</v>
      </c>
      <c r="P1275" t="s">
        <v>414</v>
      </c>
      <c r="Q1275" t="s">
        <v>414</v>
      </c>
      <c r="R1275" t="s">
        <v>414</v>
      </c>
      <c r="S1275" t="s">
        <v>414</v>
      </c>
      <c r="T1275" t="s">
        <v>414</v>
      </c>
      <c r="U1275" t="s">
        <v>414</v>
      </c>
      <c r="V1275" t="s">
        <v>414</v>
      </c>
      <c r="W1275" t="s">
        <v>414</v>
      </c>
      <c r="X1275" t="s">
        <v>414</v>
      </c>
      <c r="Y1275" t="s">
        <v>414</v>
      </c>
      <c r="Z1275" t="s">
        <v>414</v>
      </c>
      <c r="AA1275" t="s">
        <v>414</v>
      </c>
      <c r="AB1275" t="s">
        <v>414</v>
      </c>
      <c r="AC1275" t="s">
        <v>457</v>
      </c>
      <c r="AD1275" t="s">
        <v>456</v>
      </c>
      <c r="AE1275">
        <v>50</v>
      </c>
      <c r="AF1275">
        <v>24</v>
      </c>
      <c r="AH1275" t="s">
        <v>386</v>
      </c>
      <c r="AJ1275" t="s">
        <v>273</v>
      </c>
      <c r="AK1275" t="s">
        <v>224</v>
      </c>
      <c r="AM1275">
        <v>1889</v>
      </c>
      <c r="AN1275">
        <v>1501</v>
      </c>
    </row>
    <row r="1276" spans="1:40" x14ac:dyDescent="0.25">
      <c r="A1276" t="s">
        <v>414</v>
      </c>
      <c r="B1276" t="s">
        <v>414</v>
      </c>
      <c r="C1276" t="s">
        <v>414</v>
      </c>
      <c r="D1276" t="s">
        <v>414</v>
      </c>
      <c r="E1276" t="s">
        <v>414</v>
      </c>
      <c r="F1276" t="s">
        <v>414</v>
      </c>
      <c r="G1276" t="s">
        <v>414</v>
      </c>
      <c r="H1276" t="s">
        <v>414</v>
      </c>
      <c r="I1276" t="s">
        <v>414</v>
      </c>
      <c r="J1276" t="s">
        <v>414</v>
      </c>
      <c r="K1276" t="s">
        <v>414</v>
      </c>
      <c r="L1276" t="s">
        <v>414</v>
      </c>
      <c r="M1276" t="s">
        <v>414</v>
      </c>
      <c r="N1276" t="s">
        <v>414</v>
      </c>
      <c r="O1276" t="s">
        <v>414</v>
      </c>
      <c r="P1276" t="s">
        <v>414</v>
      </c>
      <c r="Q1276" t="s">
        <v>414</v>
      </c>
      <c r="R1276" t="s">
        <v>414</v>
      </c>
      <c r="S1276" t="s">
        <v>414</v>
      </c>
      <c r="T1276" t="s">
        <v>414</v>
      </c>
      <c r="U1276" t="s">
        <v>414</v>
      </c>
      <c r="V1276" t="s">
        <v>414</v>
      </c>
      <c r="W1276" t="s">
        <v>414</v>
      </c>
      <c r="X1276" t="s">
        <v>414</v>
      </c>
      <c r="Y1276" t="s">
        <v>414</v>
      </c>
      <c r="Z1276" t="s">
        <v>414</v>
      </c>
      <c r="AA1276" t="s">
        <v>414</v>
      </c>
      <c r="AB1276" t="s">
        <v>414</v>
      </c>
      <c r="AC1276" t="s">
        <v>457</v>
      </c>
      <c r="AD1276" t="s">
        <v>456</v>
      </c>
      <c r="AE1276">
        <v>50</v>
      </c>
      <c r="AF1276">
        <v>25</v>
      </c>
      <c r="AH1276" t="s">
        <v>443</v>
      </c>
      <c r="AJ1276" t="s">
        <v>261</v>
      </c>
      <c r="AK1276" t="s">
        <v>222</v>
      </c>
      <c r="AM1276">
        <v>1964</v>
      </c>
      <c r="AN1276">
        <v>1869</v>
      </c>
    </row>
    <row r="1277" spans="1:40" x14ac:dyDescent="0.25">
      <c r="A1277" t="s">
        <v>414</v>
      </c>
      <c r="B1277" t="s">
        <v>414</v>
      </c>
      <c r="C1277" t="s">
        <v>414</v>
      </c>
      <c r="D1277" t="s">
        <v>414</v>
      </c>
      <c r="E1277" t="s">
        <v>414</v>
      </c>
      <c r="F1277" t="s">
        <v>414</v>
      </c>
      <c r="G1277" t="s">
        <v>414</v>
      </c>
      <c r="H1277" t="s">
        <v>414</v>
      </c>
      <c r="I1277" t="s">
        <v>414</v>
      </c>
      <c r="J1277" t="s">
        <v>414</v>
      </c>
      <c r="K1277" t="s">
        <v>414</v>
      </c>
      <c r="L1277" t="s">
        <v>414</v>
      </c>
      <c r="M1277" t="s">
        <v>414</v>
      </c>
      <c r="N1277" t="s">
        <v>414</v>
      </c>
      <c r="O1277" t="s">
        <v>414</v>
      </c>
      <c r="P1277" t="s">
        <v>414</v>
      </c>
      <c r="Q1277" t="s">
        <v>414</v>
      </c>
      <c r="R1277" t="s">
        <v>414</v>
      </c>
      <c r="S1277" t="s">
        <v>414</v>
      </c>
      <c r="T1277" t="s">
        <v>414</v>
      </c>
      <c r="U1277" t="s">
        <v>414</v>
      </c>
      <c r="V1277" t="s">
        <v>414</v>
      </c>
      <c r="W1277" t="s">
        <v>414</v>
      </c>
      <c r="X1277" t="s">
        <v>414</v>
      </c>
      <c r="Y1277" t="s">
        <v>414</v>
      </c>
      <c r="Z1277" t="s">
        <v>414</v>
      </c>
      <c r="AA1277" t="s">
        <v>414</v>
      </c>
      <c r="AB1277" t="s">
        <v>414</v>
      </c>
      <c r="AC1277" t="s">
        <v>457</v>
      </c>
      <c r="AD1277" t="s">
        <v>456</v>
      </c>
      <c r="AE1277">
        <v>50</v>
      </c>
      <c r="AF1277">
        <v>26</v>
      </c>
      <c r="AH1277" t="s">
        <v>386</v>
      </c>
      <c r="AJ1277" t="s">
        <v>273</v>
      </c>
      <c r="AK1277" t="s">
        <v>224</v>
      </c>
      <c r="AM1277">
        <v>2015</v>
      </c>
      <c r="AN1277">
        <v>588</v>
      </c>
    </row>
    <row r="1278" spans="1:40" x14ac:dyDescent="0.25">
      <c r="A1278" t="s">
        <v>414</v>
      </c>
      <c r="B1278" t="s">
        <v>414</v>
      </c>
      <c r="C1278" t="s">
        <v>414</v>
      </c>
      <c r="D1278" t="s">
        <v>414</v>
      </c>
      <c r="E1278" t="s">
        <v>414</v>
      </c>
      <c r="F1278" t="s">
        <v>414</v>
      </c>
      <c r="G1278" t="s">
        <v>414</v>
      </c>
      <c r="H1278" t="s">
        <v>414</v>
      </c>
      <c r="I1278" t="s">
        <v>414</v>
      </c>
      <c r="J1278" t="s">
        <v>414</v>
      </c>
      <c r="K1278" t="s">
        <v>414</v>
      </c>
      <c r="L1278" t="s">
        <v>414</v>
      </c>
      <c r="M1278" t="s">
        <v>414</v>
      </c>
      <c r="N1278" t="s">
        <v>414</v>
      </c>
      <c r="O1278" t="s">
        <v>414</v>
      </c>
      <c r="P1278" t="s">
        <v>414</v>
      </c>
      <c r="Q1278" t="s">
        <v>414</v>
      </c>
      <c r="R1278" t="s">
        <v>414</v>
      </c>
      <c r="S1278" t="s">
        <v>414</v>
      </c>
      <c r="T1278" t="s">
        <v>414</v>
      </c>
      <c r="U1278" t="s">
        <v>414</v>
      </c>
      <c r="V1278" t="s">
        <v>414</v>
      </c>
      <c r="W1278" t="s">
        <v>414</v>
      </c>
      <c r="X1278" t="s">
        <v>414</v>
      </c>
      <c r="Y1278" t="s">
        <v>414</v>
      </c>
      <c r="Z1278" t="s">
        <v>414</v>
      </c>
      <c r="AA1278" t="s">
        <v>414</v>
      </c>
      <c r="AB1278" t="s">
        <v>414</v>
      </c>
      <c r="AC1278" t="s">
        <v>457</v>
      </c>
      <c r="AD1278" t="s">
        <v>456</v>
      </c>
      <c r="AE1278">
        <v>50</v>
      </c>
      <c r="AF1278">
        <v>27</v>
      </c>
      <c r="AH1278" t="s">
        <v>443</v>
      </c>
      <c r="AJ1278" t="s">
        <v>261</v>
      </c>
      <c r="AK1278" t="s">
        <v>222</v>
      </c>
      <c r="AM1278">
        <v>2179</v>
      </c>
      <c r="AN1278">
        <v>947</v>
      </c>
    </row>
    <row r="1279" spans="1:40" x14ac:dyDescent="0.25">
      <c r="A1279" t="s">
        <v>414</v>
      </c>
      <c r="B1279" t="s">
        <v>414</v>
      </c>
      <c r="C1279" t="s">
        <v>414</v>
      </c>
      <c r="D1279" t="s">
        <v>414</v>
      </c>
      <c r="E1279" t="s">
        <v>414</v>
      </c>
      <c r="F1279" t="s">
        <v>414</v>
      </c>
      <c r="G1279" t="s">
        <v>414</v>
      </c>
      <c r="H1279" t="s">
        <v>414</v>
      </c>
      <c r="I1279" t="s">
        <v>414</v>
      </c>
      <c r="J1279" t="s">
        <v>414</v>
      </c>
      <c r="K1279" t="s">
        <v>414</v>
      </c>
      <c r="L1279" t="s">
        <v>414</v>
      </c>
      <c r="M1279" t="s">
        <v>414</v>
      </c>
      <c r="N1279" t="s">
        <v>414</v>
      </c>
      <c r="O1279" t="s">
        <v>414</v>
      </c>
      <c r="P1279" t="s">
        <v>414</v>
      </c>
      <c r="Q1279" t="s">
        <v>414</v>
      </c>
      <c r="R1279" t="s">
        <v>414</v>
      </c>
      <c r="S1279" t="s">
        <v>414</v>
      </c>
      <c r="T1279" t="s">
        <v>414</v>
      </c>
      <c r="U1279" t="s">
        <v>414</v>
      </c>
      <c r="V1279" t="s">
        <v>414</v>
      </c>
      <c r="W1279" t="s">
        <v>414</v>
      </c>
      <c r="X1279" t="s">
        <v>414</v>
      </c>
      <c r="Y1279" t="s">
        <v>414</v>
      </c>
      <c r="Z1279" t="s">
        <v>414</v>
      </c>
      <c r="AA1279" t="s">
        <v>414</v>
      </c>
      <c r="AB1279" t="s">
        <v>414</v>
      </c>
      <c r="AC1279" t="s">
        <v>457</v>
      </c>
      <c r="AD1279" t="s">
        <v>456</v>
      </c>
      <c r="AE1279">
        <v>50</v>
      </c>
      <c r="AF1279">
        <v>28</v>
      </c>
      <c r="AH1279" t="s">
        <v>386</v>
      </c>
      <c r="AJ1279" t="s">
        <v>273</v>
      </c>
      <c r="AK1279" t="s">
        <v>224</v>
      </c>
      <c r="AM1279">
        <v>2082</v>
      </c>
      <c r="AN1279">
        <v>1195</v>
      </c>
    </row>
    <row r="1280" spans="1:40" x14ac:dyDescent="0.25">
      <c r="A1280" t="s">
        <v>414</v>
      </c>
      <c r="B1280" t="s">
        <v>414</v>
      </c>
      <c r="C1280" t="s">
        <v>414</v>
      </c>
      <c r="D1280" t="s">
        <v>414</v>
      </c>
      <c r="E1280" t="s">
        <v>414</v>
      </c>
      <c r="F1280" t="s">
        <v>414</v>
      </c>
      <c r="G1280" t="s">
        <v>414</v>
      </c>
      <c r="H1280" t="s">
        <v>414</v>
      </c>
      <c r="I1280" t="s">
        <v>414</v>
      </c>
      <c r="J1280" t="s">
        <v>414</v>
      </c>
      <c r="K1280" t="s">
        <v>414</v>
      </c>
      <c r="L1280" t="s">
        <v>414</v>
      </c>
      <c r="M1280" t="s">
        <v>414</v>
      </c>
      <c r="N1280" t="s">
        <v>414</v>
      </c>
      <c r="O1280" t="s">
        <v>414</v>
      </c>
      <c r="P1280" t="s">
        <v>414</v>
      </c>
      <c r="Q1280" t="s">
        <v>414</v>
      </c>
      <c r="R1280" t="s">
        <v>414</v>
      </c>
      <c r="S1280" t="s">
        <v>414</v>
      </c>
      <c r="T1280" t="s">
        <v>414</v>
      </c>
      <c r="U1280" t="s">
        <v>414</v>
      </c>
      <c r="V1280" t="s">
        <v>414</v>
      </c>
      <c r="W1280" t="s">
        <v>414</v>
      </c>
      <c r="X1280" t="s">
        <v>414</v>
      </c>
      <c r="Y1280" t="s">
        <v>414</v>
      </c>
      <c r="Z1280" t="s">
        <v>414</v>
      </c>
      <c r="AA1280" t="s">
        <v>414</v>
      </c>
      <c r="AB1280" t="s">
        <v>414</v>
      </c>
      <c r="AC1280" t="s">
        <v>457</v>
      </c>
      <c r="AD1280" t="s">
        <v>456</v>
      </c>
      <c r="AE1280">
        <v>50</v>
      </c>
      <c r="AF1280">
        <v>29</v>
      </c>
      <c r="AH1280" t="s">
        <v>386</v>
      </c>
      <c r="AJ1280" t="s">
        <v>273</v>
      </c>
      <c r="AK1280" t="s">
        <v>224</v>
      </c>
      <c r="AM1280">
        <v>2013</v>
      </c>
      <c r="AN1280">
        <v>1614</v>
      </c>
    </row>
    <row r="1281" spans="1:40" x14ac:dyDescent="0.25">
      <c r="A1281" t="s">
        <v>414</v>
      </c>
      <c r="B1281" t="s">
        <v>414</v>
      </c>
      <c r="C1281" t="s">
        <v>414</v>
      </c>
      <c r="D1281" t="s">
        <v>414</v>
      </c>
      <c r="E1281" t="s">
        <v>414</v>
      </c>
      <c r="F1281" t="s">
        <v>414</v>
      </c>
      <c r="G1281" t="s">
        <v>414</v>
      </c>
      <c r="H1281" t="s">
        <v>414</v>
      </c>
      <c r="I1281" t="s">
        <v>414</v>
      </c>
      <c r="J1281" t="s">
        <v>414</v>
      </c>
      <c r="K1281" t="s">
        <v>414</v>
      </c>
      <c r="L1281" t="s">
        <v>414</v>
      </c>
      <c r="M1281" t="s">
        <v>414</v>
      </c>
      <c r="N1281" t="s">
        <v>414</v>
      </c>
      <c r="O1281" t="s">
        <v>414</v>
      </c>
      <c r="P1281" t="s">
        <v>414</v>
      </c>
      <c r="Q1281" t="s">
        <v>414</v>
      </c>
      <c r="R1281" t="s">
        <v>414</v>
      </c>
      <c r="S1281" t="s">
        <v>414</v>
      </c>
      <c r="T1281" t="s">
        <v>414</v>
      </c>
      <c r="U1281" t="s">
        <v>414</v>
      </c>
      <c r="V1281" t="s">
        <v>414</v>
      </c>
      <c r="W1281" t="s">
        <v>414</v>
      </c>
      <c r="X1281" t="s">
        <v>414</v>
      </c>
      <c r="Y1281" t="s">
        <v>414</v>
      </c>
      <c r="Z1281" t="s">
        <v>414</v>
      </c>
      <c r="AA1281" t="s">
        <v>414</v>
      </c>
      <c r="AB1281" t="s">
        <v>414</v>
      </c>
      <c r="AC1281" t="s">
        <v>457</v>
      </c>
      <c r="AD1281" t="s">
        <v>456</v>
      </c>
      <c r="AE1281">
        <v>50</v>
      </c>
      <c r="AF1281">
        <v>30</v>
      </c>
      <c r="AH1281" t="s">
        <v>386</v>
      </c>
      <c r="AJ1281" t="s">
        <v>273</v>
      </c>
      <c r="AK1281" t="s">
        <v>224</v>
      </c>
      <c r="AM1281">
        <v>2093</v>
      </c>
      <c r="AN1281">
        <v>1766</v>
      </c>
    </row>
    <row r="1282" spans="1:40" x14ac:dyDescent="0.25">
      <c r="A1282" t="s">
        <v>414</v>
      </c>
      <c r="B1282" t="s">
        <v>414</v>
      </c>
      <c r="C1282" t="s">
        <v>414</v>
      </c>
      <c r="D1282" t="s">
        <v>414</v>
      </c>
      <c r="E1282" t="s">
        <v>414</v>
      </c>
      <c r="F1282" t="s">
        <v>414</v>
      </c>
      <c r="G1282" t="s">
        <v>414</v>
      </c>
      <c r="H1282" t="s">
        <v>414</v>
      </c>
      <c r="I1282" t="s">
        <v>414</v>
      </c>
      <c r="J1282" t="s">
        <v>414</v>
      </c>
      <c r="K1282" t="s">
        <v>414</v>
      </c>
      <c r="L1282" t="s">
        <v>414</v>
      </c>
      <c r="M1282" t="s">
        <v>414</v>
      </c>
      <c r="N1282" t="s">
        <v>414</v>
      </c>
      <c r="O1282" t="s">
        <v>414</v>
      </c>
      <c r="P1282" t="s">
        <v>414</v>
      </c>
      <c r="Q1282" t="s">
        <v>414</v>
      </c>
      <c r="R1282" t="s">
        <v>414</v>
      </c>
      <c r="S1282" t="s">
        <v>414</v>
      </c>
      <c r="T1282" t="s">
        <v>414</v>
      </c>
      <c r="U1282" t="s">
        <v>414</v>
      </c>
      <c r="V1282" t="s">
        <v>414</v>
      </c>
      <c r="W1282" t="s">
        <v>414</v>
      </c>
      <c r="X1282" t="s">
        <v>414</v>
      </c>
      <c r="Y1282" t="s">
        <v>414</v>
      </c>
      <c r="Z1282" t="s">
        <v>414</v>
      </c>
      <c r="AA1282" t="s">
        <v>414</v>
      </c>
      <c r="AB1282" t="s">
        <v>414</v>
      </c>
      <c r="AC1282" t="s">
        <v>457</v>
      </c>
      <c r="AD1282" t="s">
        <v>456</v>
      </c>
      <c r="AE1282">
        <v>50</v>
      </c>
      <c r="AF1282">
        <v>31</v>
      </c>
      <c r="AH1282" t="s">
        <v>375</v>
      </c>
      <c r="AJ1282" t="s">
        <v>265</v>
      </c>
      <c r="AK1282" t="s">
        <v>222</v>
      </c>
      <c r="AM1282">
        <v>2471</v>
      </c>
      <c r="AN1282">
        <v>609</v>
      </c>
    </row>
    <row r="1283" spans="1:40" x14ac:dyDescent="0.25">
      <c r="A1283" t="s">
        <v>414</v>
      </c>
      <c r="B1283" t="s">
        <v>414</v>
      </c>
      <c r="C1283" t="s">
        <v>414</v>
      </c>
      <c r="D1283" t="s">
        <v>414</v>
      </c>
      <c r="E1283" t="s">
        <v>414</v>
      </c>
      <c r="F1283" t="s">
        <v>414</v>
      </c>
      <c r="G1283" t="s">
        <v>414</v>
      </c>
      <c r="H1283" t="s">
        <v>414</v>
      </c>
      <c r="I1283" t="s">
        <v>414</v>
      </c>
      <c r="J1283" t="s">
        <v>414</v>
      </c>
      <c r="K1283" t="s">
        <v>414</v>
      </c>
      <c r="L1283" t="s">
        <v>414</v>
      </c>
      <c r="M1283" t="s">
        <v>414</v>
      </c>
      <c r="N1283" t="s">
        <v>414</v>
      </c>
      <c r="O1283" t="s">
        <v>414</v>
      </c>
      <c r="P1283" t="s">
        <v>414</v>
      </c>
      <c r="Q1283" t="s">
        <v>414</v>
      </c>
      <c r="R1283" t="s">
        <v>414</v>
      </c>
      <c r="S1283" t="s">
        <v>414</v>
      </c>
      <c r="T1283" t="s">
        <v>414</v>
      </c>
      <c r="U1283" t="s">
        <v>414</v>
      </c>
      <c r="V1283" t="s">
        <v>414</v>
      </c>
      <c r="W1283" t="s">
        <v>414</v>
      </c>
      <c r="X1283" t="s">
        <v>414</v>
      </c>
      <c r="Y1283" t="s">
        <v>414</v>
      </c>
      <c r="Z1283" t="s">
        <v>414</v>
      </c>
      <c r="AA1283" t="s">
        <v>414</v>
      </c>
      <c r="AB1283" t="s">
        <v>414</v>
      </c>
      <c r="AC1283" t="s">
        <v>457</v>
      </c>
      <c r="AD1283" t="s">
        <v>456</v>
      </c>
      <c r="AE1283">
        <v>50</v>
      </c>
      <c r="AF1283">
        <v>32</v>
      </c>
      <c r="AH1283" t="s">
        <v>386</v>
      </c>
      <c r="AJ1283" t="s">
        <v>273</v>
      </c>
      <c r="AK1283" t="s">
        <v>224</v>
      </c>
      <c r="AM1283">
        <v>2473</v>
      </c>
      <c r="AN1283">
        <v>874</v>
      </c>
    </row>
    <row r="1284" spans="1:40" x14ac:dyDescent="0.25">
      <c r="A1284" t="s">
        <v>414</v>
      </c>
      <c r="B1284" t="s">
        <v>414</v>
      </c>
      <c r="C1284" t="s">
        <v>414</v>
      </c>
      <c r="D1284" t="s">
        <v>414</v>
      </c>
      <c r="E1284" t="s">
        <v>414</v>
      </c>
      <c r="F1284" t="s">
        <v>414</v>
      </c>
      <c r="G1284" t="s">
        <v>414</v>
      </c>
      <c r="H1284" t="s">
        <v>414</v>
      </c>
      <c r="I1284" t="s">
        <v>414</v>
      </c>
      <c r="J1284" t="s">
        <v>414</v>
      </c>
      <c r="K1284" t="s">
        <v>414</v>
      </c>
      <c r="L1284" t="s">
        <v>414</v>
      </c>
      <c r="M1284" t="s">
        <v>414</v>
      </c>
      <c r="N1284" t="s">
        <v>414</v>
      </c>
      <c r="O1284" t="s">
        <v>414</v>
      </c>
      <c r="P1284" t="s">
        <v>414</v>
      </c>
      <c r="Q1284" t="s">
        <v>414</v>
      </c>
      <c r="R1284" t="s">
        <v>414</v>
      </c>
      <c r="S1284" t="s">
        <v>414</v>
      </c>
      <c r="T1284" t="s">
        <v>414</v>
      </c>
      <c r="U1284" t="s">
        <v>414</v>
      </c>
      <c r="V1284" t="s">
        <v>414</v>
      </c>
      <c r="W1284" t="s">
        <v>414</v>
      </c>
      <c r="X1284" t="s">
        <v>414</v>
      </c>
      <c r="Y1284" t="s">
        <v>414</v>
      </c>
      <c r="Z1284" t="s">
        <v>414</v>
      </c>
      <c r="AA1284" t="s">
        <v>414</v>
      </c>
      <c r="AB1284" t="s">
        <v>414</v>
      </c>
      <c r="AC1284" t="s">
        <v>457</v>
      </c>
      <c r="AD1284" t="s">
        <v>456</v>
      </c>
      <c r="AE1284">
        <v>50</v>
      </c>
      <c r="AF1284">
        <v>33</v>
      </c>
      <c r="AH1284" t="s">
        <v>386</v>
      </c>
      <c r="AJ1284" t="s">
        <v>273</v>
      </c>
      <c r="AK1284" t="s">
        <v>224</v>
      </c>
      <c r="AM1284">
        <v>2495</v>
      </c>
      <c r="AN1284">
        <v>1310</v>
      </c>
    </row>
    <row r="1285" spans="1:40" x14ac:dyDescent="0.25">
      <c r="A1285" t="s">
        <v>414</v>
      </c>
      <c r="B1285" t="s">
        <v>414</v>
      </c>
      <c r="C1285" t="s">
        <v>414</v>
      </c>
      <c r="D1285" t="s">
        <v>414</v>
      </c>
      <c r="E1285" t="s">
        <v>414</v>
      </c>
      <c r="F1285" t="s">
        <v>414</v>
      </c>
      <c r="G1285" t="s">
        <v>414</v>
      </c>
      <c r="H1285" t="s">
        <v>414</v>
      </c>
      <c r="I1285" t="s">
        <v>414</v>
      </c>
      <c r="J1285" t="s">
        <v>414</v>
      </c>
      <c r="K1285" t="s">
        <v>414</v>
      </c>
      <c r="L1285" t="s">
        <v>414</v>
      </c>
      <c r="M1285" t="s">
        <v>414</v>
      </c>
      <c r="N1285" t="s">
        <v>414</v>
      </c>
      <c r="O1285" t="s">
        <v>414</v>
      </c>
      <c r="P1285" t="s">
        <v>414</v>
      </c>
      <c r="Q1285" t="s">
        <v>414</v>
      </c>
      <c r="R1285" t="s">
        <v>414</v>
      </c>
      <c r="S1285" t="s">
        <v>414</v>
      </c>
      <c r="T1285" t="s">
        <v>414</v>
      </c>
      <c r="U1285" t="s">
        <v>414</v>
      </c>
      <c r="V1285" t="s">
        <v>414</v>
      </c>
      <c r="W1285" t="s">
        <v>414</v>
      </c>
      <c r="X1285" t="s">
        <v>414</v>
      </c>
      <c r="Y1285" t="s">
        <v>414</v>
      </c>
      <c r="Z1285" t="s">
        <v>414</v>
      </c>
      <c r="AA1285" t="s">
        <v>414</v>
      </c>
      <c r="AB1285" t="s">
        <v>414</v>
      </c>
      <c r="AC1285" t="s">
        <v>457</v>
      </c>
      <c r="AD1285" t="s">
        <v>456</v>
      </c>
      <c r="AE1285">
        <v>50</v>
      </c>
      <c r="AF1285">
        <v>34</v>
      </c>
      <c r="AH1285" t="s">
        <v>375</v>
      </c>
      <c r="AJ1285" t="s">
        <v>265</v>
      </c>
      <c r="AK1285" t="s">
        <v>222</v>
      </c>
      <c r="AM1285">
        <v>2493</v>
      </c>
      <c r="AN1285">
        <v>1385</v>
      </c>
    </row>
    <row r="1286" spans="1:40" x14ac:dyDescent="0.25">
      <c r="A1286" t="s">
        <v>414</v>
      </c>
      <c r="B1286" t="s">
        <v>414</v>
      </c>
      <c r="C1286" t="s">
        <v>414</v>
      </c>
      <c r="D1286" t="s">
        <v>414</v>
      </c>
      <c r="E1286" t="s">
        <v>414</v>
      </c>
      <c r="F1286" t="s">
        <v>414</v>
      </c>
      <c r="G1286" t="s">
        <v>414</v>
      </c>
      <c r="H1286" t="s">
        <v>414</v>
      </c>
      <c r="I1286" t="s">
        <v>414</v>
      </c>
      <c r="J1286" t="s">
        <v>414</v>
      </c>
      <c r="K1286" t="s">
        <v>414</v>
      </c>
      <c r="L1286" t="s">
        <v>414</v>
      </c>
      <c r="M1286" t="s">
        <v>414</v>
      </c>
      <c r="N1286" t="s">
        <v>414</v>
      </c>
      <c r="O1286" t="s">
        <v>414</v>
      </c>
      <c r="P1286" t="s">
        <v>414</v>
      </c>
      <c r="Q1286" t="s">
        <v>414</v>
      </c>
      <c r="R1286" t="s">
        <v>414</v>
      </c>
      <c r="S1286" t="s">
        <v>414</v>
      </c>
      <c r="T1286" t="s">
        <v>414</v>
      </c>
      <c r="U1286" t="s">
        <v>414</v>
      </c>
      <c r="V1286" t="s">
        <v>414</v>
      </c>
      <c r="W1286" t="s">
        <v>414</v>
      </c>
      <c r="X1286" t="s">
        <v>414</v>
      </c>
      <c r="Y1286" t="s">
        <v>414</v>
      </c>
      <c r="Z1286" t="s">
        <v>414</v>
      </c>
      <c r="AA1286" t="s">
        <v>414</v>
      </c>
      <c r="AB1286" t="s">
        <v>414</v>
      </c>
      <c r="AC1286" t="s">
        <v>457</v>
      </c>
      <c r="AD1286" t="s">
        <v>456</v>
      </c>
      <c r="AE1286">
        <v>50</v>
      </c>
      <c r="AF1286">
        <v>35</v>
      </c>
      <c r="AH1286" t="s">
        <v>375</v>
      </c>
      <c r="AJ1286" t="s">
        <v>265</v>
      </c>
      <c r="AK1286" t="s">
        <v>222</v>
      </c>
      <c r="AM1286">
        <v>2619</v>
      </c>
      <c r="AN1286">
        <v>1833</v>
      </c>
    </row>
    <row r="1287" spans="1:40" x14ac:dyDescent="0.25">
      <c r="A1287" t="s">
        <v>414</v>
      </c>
      <c r="B1287" t="s">
        <v>414</v>
      </c>
      <c r="C1287" t="s">
        <v>414</v>
      </c>
      <c r="D1287" t="s">
        <v>414</v>
      </c>
      <c r="E1287" t="s">
        <v>414</v>
      </c>
      <c r="F1287" t="s">
        <v>414</v>
      </c>
      <c r="G1287" t="s">
        <v>414</v>
      </c>
      <c r="H1287" t="s">
        <v>414</v>
      </c>
      <c r="I1287" t="s">
        <v>414</v>
      </c>
      <c r="J1287" t="s">
        <v>414</v>
      </c>
      <c r="K1287" t="s">
        <v>414</v>
      </c>
      <c r="L1287" t="s">
        <v>414</v>
      </c>
      <c r="M1287" t="s">
        <v>414</v>
      </c>
      <c r="N1287" t="s">
        <v>414</v>
      </c>
      <c r="O1287" t="s">
        <v>414</v>
      </c>
      <c r="P1287" t="s">
        <v>414</v>
      </c>
      <c r="Q1287" t="s">
        <v>414</v>
      </c>
      <c r="R1287" t="s">
        <v>414</v>
      </c>
      <c r="S1287" t="s">
        <v>414</v>
      </c>
      <c r="T1287" t="s">
        <v>414</v>
      </c>
      <c r="U1287" t="s">
        <v>414</v>
      </c>
      <c r="V1287" t="s">
        <v>414</v>
      </c>
      <c r="W1287" t="s">
        <v>414</v>
      </c>
      <c r="X1287" t="s">
        <v>414</v>
      </c>
      <c r="Y1287" t="s">
        <v>414</v>
      </c>
      <c r="Z1287" t="s">
        <v>414</v>
      </c>
      <c r="AA1287" t="s">
        <v>414</v>
      </c>
      <c r="AB1287" t="s">
        <v>414</v>
      </c>
      <c r="AC1287" t="s">
        <v>457</v>
      </c>
      <c r="AD1287" t="s">
        <v>456</v>
      </c>
      <c r="AE1287">
        <v>50</v>
      </c>
      <c r="AF1287">
        <v>36</v>
      </c>
      <c r="AH1287" t="s">
        <v>375</v>
      </c>
      <c r="AJ1287" t="s">
        <v>265</v>
      </c>
      <c r="AK1287" t="s">
        <v>222</v>
      </c>
      <c r="AM1287">
        <v>2917</v>
      </c>
      <c r="AN1287">
        <v>512</v>
      </c>
    </row>
    <row r="1288" spans="1:40" x14ac:dyDescent="0.25">
      <c r="A1288" t="s">
        <v>414</v>
      </c>
      <c r="B1288" t="s">
        <v>414</v>
      </c>
      <c r="C1288" t="s">
        <v>414</v>
      </c>
      <c r="D1288" t="s">
        <v>414</v>
      </c>
      <c r="E1288" t="s">
        <v>414</v>
      </c>
      <c r="F1288" t="s">
        <v>414</v>
      </c>
      <c r="G1288" t="s">
        <v>414</v>
      </c>
      <c r="H1288" t="s">
        <v>414</v>
      </c>
      <c r="I1288" t="s">
        <v>414</v>
      </c>
      <c r="J1288" t="s">
        <v>414</v>
      </c>
      <c r="K1288" t="s">
        <v>414</v>
      </c>
      <c r="L1288" t="s">
        <v>414</v>
      </c>
      <c r="M1288" t="s">
        <v>414</v>
      </c>
      <c r="N1288" t="s">
        <v>414</v>
      </c>
      <c r="O1288" t="s">
        <v>414</v>
      </c>
      <c r="P1288" t="s">
        <v>414</v>
      </c>
      <c r="Q1288" t="s">
        <v>414</v>
      </c>
      <c r="R1288" t="s">
        <v>414</v>
      </c>
      <c r="S1288" t="s">
        <v>414</v>
      </c>
      <c r="T1288" t="s">
        <v>414</v>
      </c>
      <c r="U1288" t="s">
        <v>414</v>
      </c>
      <c r="V1288" t="s">
        <v>414</v>
      </c>
      <c r="W1288" t="s">
        <v>414</v>
      </c>
      <c r="X1288" t="s">
        <v>414</v>
      </c>
      <c r="Y1288" t="s">
        <v>414</v>
      </c>
      <c r="Z1288" t="s">
        <v>414</v>
      </c>
      <c r="AA1288" t="s">
        <v>414</v>
      </c>
      <c r="AB1288" t="s">
        <v>414</v>
      </c>
      <c r="AC1288" t="s">
        <v>457</v>
      </c>
      <c r="AD1288" t="s">
        <v>456</v>
      </c>
      <c r="AE1288">
        <v>50</v>
      </c>
      <c r="AF1288">
        <v>37</v>
      </c>
      <c r="AH1288" t="s">
        <v>443</v>
      </c>
      <c r="AJ1288" t="s">
        <v>261</v>
      </c>
      <c r="AK1288" t="s">
        <v>222</v>
      </c>
      <c r="AM1288">
        <v>2729</v>
      </c>
      <c r="AN1288">
        <v>1014</v>
      </c>
    </row>
    <row r="1289" spans="1:40" x14ac:dyDescent="0.25">
      <c r="A1289" t="s">
        <v>414</v>
      </c>
      <c r="B1289" t="s">
        <v>414</v>
      </c>
      <c r="C1289" t="s">
        <v>414</v>
      </c>
      <c r="D1289" t="s">
        <v>414</v>
      </c>
      <c r="E1289" t="s">
        <v>414</v>
      </c>
      <c r="F1289" t="s">
        <v>414</v>
      </c>
      <c r="G1289" t="s">
        <v>414</v>
      </c>
      <c r="H1289" t="s">
        <v>414</v>
      </c>
      <c r="I1289" t="s">
        <v>414</v>
      </c>
      <c r="J1289" t="s">
        <v>414</v>
      </c>
      <c r="K1289" t="s">
        <v>414</v>
      </c>
      <c r="L1289" t="s">
        <v>414</v>
      </c>
      <c r="M1289" t="s">
        <v>414</v>
      </c>
      <c r="N1289" t="s">
        <v>414</v>
      </c>
      <c r="O1289" t="s">
        <v>414</v>
      </c>
      <c r="P1289" t="s">
        <v>414</v>
      </c>
      <c r="Q1289" t="s">
        <v>414</v>
      </c>
      <c r="R1289" t="s">
        <v>414</v>
      </c>
      <c r="S1289" t="s">
        <v>414</v>
      </c>
      <c r="T1289" t="s">
        <v>414</v>
      </c>
      <c r="U1289" t="s">
        <v>414</v>
      </c>
      <c r="V1289" t="s">
        <v>414</v>
      </c>
      <c r="W1289" t="s">
        <v>414</v>
      </c>
      <c r="X1289" t="s">
        <v>414</v>
      </c>
      <c r="Y1289" t="s">
        <v>414</v>
      </c>
      <c r="Z1289" t="s">
        <v>414</v>
      </c>
      <c r="AA1289" t="s">
        <v>414</v>
      </c>
      <c r="AB1289" t="s">
        <v>414</v>
      </c>
      <c r="AC1289" t="s">
        <v>457</v>
      </c>
      <c r="AD1289" t="s">
        <v>456</v>
      </c>
      <c r="AE1289">
        <v>50</v>
      </c>
      <c r="AF1289">
        <v>38</v>
      </c>
      <c r="AH1289" t="s">
        <v>375</v>
      </c>
      <c r="AJ1289" t="s">
        <v>265</v>
      </c>
      <c r="AK1289" t="s">
        <v>222</v>
      </c>
      <c r="AM1289">
        <v>2718</v>
      </c>
      <c r="AN1289">
        <v>1091</v>
      </c>
    </row>
    <row r="1290" spans="1:40" x14ac:dyDescent="0.25">
      <c r="A1290" t="s">
        <v>414</v>
      </c>
      <c r="B1290" t="s">
        <v>414</v>
      </c>
      <c r="C1290" t="s">
        <v>414</v>
      </c>
      <c r="D1290" t="s">
        <v>414</v>
      </c>
      <c r="E1290" t="s">
        <v>414</v>
      </c>
      <c r="F1290" t="s">
        <v>414</v>
      </c>
      <c r="G1290" t="s">
        <v>414</v>
      </c>
      <c r="H1290" t="s">
        <v>414</v>
      </c>
      <c r="I1290" t="s">
        <v>414</v>
      </c>
      <c r="J1290" t="s">
        <v>414</v>
      </c>
      <c r="K1290" t="s">
        <v>414</v>
      </c>
      <c r="L1290" t="s">
        <v>414</v>
      </c>
      <c r="M1290" t="s">
        <v>414</v>
      </c>
      <c r="N1290" t="s">
        <v>414</v>
      </c>
      <c r="O1290" t="s">
        <v>414</v>
      </c>
      <c r="P1290" t="s">
        <v>414</v>
      </c>
      <c r="Q1290" t="s">
        <v>414</v>
      </c>
      <c r="R1290" t="s">
        <v>414</v>
      </c>
      <c r="S1290" t="s">
        <v>414</v>
      </c>
      <c r="T1290" t="s">
        <v>414</v>
      </c>
      <c r="U1290" t="s">
        <v>414</v>
      </c>
      <c r="V1290" t="s">
        <v>414</v>
      </c>
      <c r="W1290" t="s">
        <v>414</v>
      </c>
      <c r="X1290" t="s">
        <v>414</v>
      </c>
      <c r="Y1290" t="s">
        <v>414</v>
      </c>
      <c r="Z1290" t="s">
        <v>414</v>
      </c>
      <c r="AA1290" t="s">
        <v>414</v>
      </c>
      <c r="AB1290" t="s">
        <v>414</v>
      </c>
      <c r="AC1290" t="s">
        <v>457</v>
      </c>
      <c r="AD1290" t="s">
        <v>456</v>
      </c>
      <c r="AE1290">
        <v>50</v>
      </c>
      <c r="AF1290">
        <v>39</v>
      </c>
      <c r="AH1290" t="s">
        <v>375</v>
      </c>
      <c r="AJ1290" t="s">
        <v>265</v>
      </c>
      <c r="AK1290" t="s">
        <v>222</v>
      </c>
      <c r="AM1290">
        <v>2733</v>
      </c>
      <c r="AN1290">
        <v>1539</v>
      </c>
    </row>
    <row r="1291" spans="1:40" x14ac:dyDescent="0.25">
      <c r="A1291" t="s">
        <v>414</v>
      </c>
      <c r="B1291" t="s">
        <v>414</v>
      </c>
      <c r="C1291" t="s">
        <v>414</v>
      </c>
      <c r="D1291" t="s">
        <v>414</v>
      </c>
      <c r="E1291" t="s">
        <v>414</v>
      </c>
      <c r="F1291" t="s">
        <v>414</v>
      </c>
      <c r="G1291" t="s">
        <v>414</v>
      </c>
      <c r="H1291" t="s">
        <v>414</v>
      </c>
      <c r="I1291" t="s">
        <v>414</v>
      </c>
      <c r="J1291" t="s">
        <v>414</v>
      </c>
      <c r="K1291" t="s">
        <v>414</v>
      </c>
      <c r="L1291" t="s">
        <v>414</v>
      </c>
      <c r="M1291" t="s">
        <v>414</v>
      </c>
      <c r="N1291" t="s">
        <v>414</v>
      </c>
      <c r="O1291" t="s">
        <v>414</v>
      </c>
      <c r="P1291" t="s">
        <v>414</v>
      </c>
      <c r="Q1291" t="s">
        <v>414</v>
      </c>
      <c r="R1291" t="s">
        <v>414</v>
      </c>
      <c r="S1291" t="s">
        <v>414</v>
      </c>
      <c r="T1291" t="s">
        <v>414</v>
      </c>
      <c r="U1291" t="s">
        <v>414</v>
      </c>
      <c r="V1291" t="s">
        <v>414</v>
      </c>
      <c r="W1291" t="s">
        <v>414</v>
      </c>
      <c r="X1291" t="s">
        <v>414</v>
      </c>
      <c r="Y1291" t="s">
        <v>414</v>
      </c>
      <c r="Z1291" t="s">
        <v>414</v>
      </c>
      <c r="AA1291" t="s">
        <v>414</v>
      </c>
      <c r="AB1291" t="s">
        <v>414</v>
      </c>
      <c r="AC1291" t="s">
        <v>457</v>
      </c>
      <c r="AD1291" t="s">
        <v>456</v>
      </c>
      <c r="AE1291">
        <v>50</v>
      </c>
      <c r="AF1291">
        <v>40</v>
      </c>
      <c r="AH1291" t="s">
        <v>375</v>
      </c>
      <c r="AJ1291" t="s">
        <v>265</v>
      </c>
      <c r="AK1291" t="s">
        <v>222</v>
      </c>
      <c r="AM1291">
        <v>2829</v>
      </c>
      <c r="AN1291">
        <v>1886</v>
      </c>
    </row>
    <row r="1292" spans="1:40" x14ac:dyDescent="0.25">
      <c r="A1292" t="s">
        <v>414</v>
      </c>
      <c r="B1292" t="s">
        <v>414</v>
      </c>
      <c r="C1292" t="s">
        <v>414</v>
      </c>
      <c r="D1292" t="s">
        <v>414</v>
      </c>
      <c r="E1292" t="s">
        <v>414</v>
      </c>
      <c r="F1292" t="s">
        <v>414</v>
      </c>
      <c r="G1292" t="s">
        <v>414</v>
      </c>
      <c r="H1292" t="s">
        <v>414</v>
      </c>
      <c r="I1292" t="s">
        <v>414</v>
      </c>
      <c r="J1292" t="s">
        <v>414</v>
      </c>
      <c r="K1292" t="s">
        <v>414</v>
      </c>
      <c r="L1292" t="s">
        <v>414</v>
      </c>
      <c r="M1292" t="s">
        <v>414</v>
      </c>
      <c r="N1292" t="s">
        <v>414</v>
      </c>
      <c r="O1292" t="s">
        <v>414</v>
      </c>
      <c r="P1292" t="s">
        <v>414</v>
      </c>
      <c r="Q1292" t="s">
        <v>414</v>
      </c>
      <c r="R1292" t="s">
        <v>414</v>
      </c>
      <c r="S1292" t="s">
        <v>414</v>
      </c>
      <c r="T1292" t="s">
        <v>414</v>
      </c>
      <c r="U1292" t="s">
        <v>414</v>
      </c>
      <c r="V1292" t="s">
        <v>414</v>
      </c>
      <c r="W1292" t="s">
        <v>414</v>
      </c>
      <c r="X1292" t="s">
        <v>414</v>
      </c>
      <c r="Y1292" t="s">
        <v>414</v>
      </c>
      <c r="Z1292" t="s">
        <v>414</v>
      </c>
      <c r="AA1292" t="s">
        <v>414</v>
      </c>
      <c r="AB1292" t="s">
        <v>414</v>
      </c>
      <c r="AC1292" t="s">
        <v>457</v>
      </c>
      <c r="AD1292" t="s">
        <v>456</v>
      </c>
      <c r="AE1292">
        <v>50</v>
      </c>
      <c r="AF1292">
        <v>41</v>
      </c>
      <c r="AH1292" t="s">
        <v>443</v>
      </c>
      <c r="AJ1292" t="s">
        <v>261</v>
      </c>
      <c r="AK1292" t="s">
        <v>222</v>
      </c>
      <c r="AM1292">
        <v>3016</v>
      </c>
      <c r="AN1292">
        <v>753</v>
      </c>
    </row>
    <row r="1293" spans="1:40" x14ac:dyDescent="0.25">
      <c r="A1293" t="s">
        <v>414</v>
      </c>
      <c r="B1293" t="s">
        <v>414</v>
      </c>
      <c r="C1293" t="s">
        <v>414</v>
      </c>
      <c r="D1293" t="s">
        <v>414</v>
      </c>
      <c r="E1293" t="s">
        <v>414</v>
      </c>
      <c r="F1293" t="s">
        <v>414</v>
      </c>
      <c r="G1293" t="s">
        <v>414</v>
      </c>
      <c r="H1293" t="s">
        <v>414</v>
      </c>
      <c r="I1293" t="s">
        <v>414</v>
      </c>
      <c r="J1293" t="s">
        <v>414</v>
      </c>
      <c r="K1293" t="s">
        <v>414</v>
      </c>
      <c r="L1293" t="s">
        <v>414</v>
      </c>
      <c r="M1293" t="s">
        <v>414</v>
      </c>
      <c r="N1293" t="s">
        <v>414</v>
      </c>
      <c r="O1293" t="s">
        <v>414</v>
      </c>
      <c r="P1293" t="s">
        <v>414</v>
      </c>
      <c r="Q1293" t="s">
        <v>414</v>
      </c>
      <c r="R1293" t="s">
        <v>414</v>
      </c>
      <c r="S1293" t="s">
        <v>414</v>
      </c>
      <c r="T1293" t="s">
        <v>414</v>
      </c>
      <c r="U1293" t="s">
        <v>414</v>
      </c>
      <c r="V1293" t="s">
        <v>414</v>
      </c>
      <c r="W1293" t="s">
        <v>414</v>
      </c>
      <c r="X1293" t="s">
        <v>414</v>
      </c>
      <c r="Y1293" t="s">
        <v>414</v>
      </c>
      <c r="Z1293" t="s">
        <v>414</v>
      </c>
      <c r="AA1293" t="s">
        <v>414</v>
      </c>
      <c r="AB1293" t="s">
        <v>414</v>
      </c>
      <c r="AC1293" t="s">
        <v>457</v>
      </c>
      <c r="AD1293" t="s">
        <v>456</v>
      </c>
      <c r="AE1293">
        <v>50</v>
      </c>
      <c r="AF1293">
        <v>42</v>
      </c>
      <c r="AH1293" t="s">
        <v>443</v>
      </c>
      <c r="AJ1293" t="s">
        <v>261</v>
      </c>
      <c r="AK1293" t="s">
        <v>222</v>
      </c>
      <c r="AM1293">
        <v>3160</v>
      </c>
      <c r="AN1293">
        <v>1042</v>
      </c>
    </row>
    <row r="1294" spans="1:40" x14ac:dyDescent="0.25">
      <c r="A1294" t="s">
        <v>414</v>
      </c>
      <c r="B1294" t="s">
        <v>414</v>
      </c>
      <c r="C1294" t="s">
        <v>414</v>
      </c>
      <c r="D1294" t="s">
        <v>414</v>
      </c>
      <c r="E1294" t="s">
        <v>414</v>
      </c>
      <c r="F1294" t="s">
        <v>414</v>
      </c>
      <c r="G1294" t="s">
        <v>414</v>
      </c>
      <c r="H1294" t="s">
        <v>414</v>
      </c>
      <c r="I1294" t="s">
        <v>414</v>
      </c>
      <c r="J1294" t="s">
        <v>414</v>
      </c>
      <c r="K1294" t="s">
        <v>414</v>
      </c>
      <c r="L1294" t="s">
        <v>414</v>
      </c>
      <c r="M1294" t="s">
        <v>414</v>
      </c>
      <c r="N1294" t="s">
        <v>414</v>
      </c>
      <c r="O1294" t="s">
        <v>414</v>
      </c>
      <c r="P1294" t="s">
        <v>414</v>
      </c>
      <c r="Q1294" t="s">
        <v>414</v>
      </c>
      <c r="R1294" t="s">
        <v>414</v>
      </c>
      <c r="S1294" t="s">
        <v>414</v>
      </c>
      <c r="T1294" t="s">
        <v>414</v>
      </c>
      <c r="U1294" t="s">
        <v>414</v>
      </c>
      <c r="V1294" t="s">
        <v>414</v>
      </c>
      <c r="W1294" t="s">
        <v>414</v>
      </c>
      <c r="X1294" t="s">
        <v>414</v>
      </c>
      <c r="Y1294" t="s">
        <v>414</v>
      </c>
      <c r="Z1294" t="s">
        <v>414</v>
      </c>
      <c r="AA1294" t="s">
        <v>414</v>
      </c>
      <c r="AB1294" t="s">
        <v>414</v>
      </c>
      <c r="AC1294" t="s">
        <v>457</v>
      </c>
      <c r="AD1294" t="s">
        <v>456</v>
      </c>
      <c r="AE1294">
        <v>50</v>
      </c>
      <c r="AF1294">
        <v>43</v>
      </c>
      <c r="AH1294" t="s">
        <v>375</v>
      </c>
      <c r="AJ1294" t="s">
        <v>265</v>
      </c>
      <c r="AK1294" t="s">
        <v>222</v>
      </c>
      <c r="AM1294">
        <v>3163</v>
      </c>
      <c r="AN1294">
        <v>1235</v>
      </c>
    </row>
    <row r="1295" spans="1:40" x14ac:dyDescent="0.25">
      <c r="A1295" t="s">
        <v>414</v>
      </c>
      <c r="B1295" t="s">
        <v>414</v>
      </c>
      <c r="C1295" t="s">
        <v>414</v>
      </c>
      <c r="D1295" t="s">
        <v>414</v>
      </c>
      <c r="E1295" t="s">
        <v>414</v>
      </c>
      <c r="F1295" t="s">
        <v>414</v>
      </c>
      <c r="G1295" t="s">
        <v>414</v>
      </c>
      <c r="H1295" t="s">
        <v>414</v>
      </c>
      <c r="I1295" t="s">
        <v>414</v>
      </c>
      <c r="J1295" t="s">
        <v>414</v>
      </c>
      <c r="K1295" t="s">
        <v>414</v>
      </c>
      <c r="L1295" t="s">
        <v>414</v>
      </c>
      <c r="M1295" t="s">
        <v>414</v>
      </c>
      <c r="N1295" t="s">
        <v>414</v>
      </c>
      <c r="O1295" t="s">
        <v>414</v>
      </c>
      <c r="P1295" t="s">
        <v>414</v>
      </c>
      <c r="Q1295" t="s">
        <v>414</v>
      </c>
      <c r="R1295" t="s">
        <v>414</v>
      </c>
      <c r="S1295" t="s">
        <v>414</v>
      </c>
      <c r="T1295" t="s">
        <v>414</v>
      </c>
      <c r="U1295" t="s">
        <v>414</v>
      </c>
      <c r="V1295" t="s">
        <v>414</v>
      </c>
      <c r="W1295" t="s">
        <v>414</v>
      </c>
      <c r="X1295" t="s">
        <v>414</v>
      </c>
      <c r="Y1295" t="s">
        <v>414</v>
      </c>
      <c r="Z1295" t="s">
        <v>414</v>
      </c>
      <c r="AA1295" t="s">
        <v>414</v>
      </c>
      <c r="AB1295" t="s">
        <v>414</v>
      </c>
      <c r="AC1295" t="s">
        <v>457</v>
      </c>
      <c r="AD1295" t="s">
        <v>456</v>
      </c>
      <c r="AE1295">
        <v>50</v>
      </c>
      <c r="AF1295">
        <v>44</v>
      </c>
      <c r="AH1295" t="s">
        <v>375</v>
      </c>
      <c r="AJ1295" t="s">
        <v>265</v>
      </c>
      <c r="AK1295" t="s">
        <v>222</v>
      </c>
      <c r="AM1295">
        <v>3057</v>
      </c>
      <c r="AN1295">
        <v>1569</v>
      </c>
    </row>
    <row r="1296" spans="1:40" x14ac:dyDescent="0.25">
      <c r="A1296" t="s">
        <v>414</v>
      </c>
      <c r="B1296" t="s">
        <v>414</v>
      </c>
      <c r="C1296" t="s">
        <v>414</v>
      </c>
      <c r="D1296" t="s">
        <v>414</v>
      </c>
      <c r="E1296" t="s">
        <v>414</v>
      </c>
      <c r="F1296" t="s">
        <v>414</v>
      </c>
      <c r="G1296" t="s">
        <v>414</v>
      </c>
      <c r="H1296" t="s">
        <v>414</v>
      </c>
      <c r="I1296" t="s">
        <v>414</v>
      </c>
      <c r="J1296" t="s">
        <v>414</v>
      </c>
      <c r="K1296" t="s">
        <v>414</v>
      </c>
      <c r="L1296" t="s">
        <v>414</v>
      </c>
      <c r="M1296" t="s">
        <v>414</v>
      </c>
      <c r="N1296" t="s">
        <v>414</v>
      </c>
      <c r="O1296" t="s">
        <v>414</v>
      </c>
      <c r="P1296" t="s">
        <v>414</v>
      </c>
      <c r="Q1296" t="s">
        <v>414</v>
      </c>
      <c r="R1296" t="s">
        <v>414</v>
      </c>
      <c r="S1296" t="s">
        <v>414</v>
      </c>
      <c r="T1296" t="s">
        <v>414</v>
      </c>
      <c r="U1296" t="s">
        <v>414</v>
      </c>
      <c r="V1296" t="s">
        <v>414</v>
      </c>
      <c r="W1296" t="s">
        <v>414</v>
      </c>
      <c r="X1296" t="s">
        <v>414</v>
      </c>
      <c r="Y1296" t="s">
        <v>414</v>
      </c>
      <c r="Z1296" t="s">
        <v>414</v>
      </c>
      <c r="AA1296" t="s">
        <v>414</v>
      </c>
      <c r="AB1296" t="s">
        <v>414</v>
      </c>
      <c r="AC1296" t="s">
        <v>457</v>
      </c>
      <c r="AD1296" t="s">
        <v>456</v>
      </c>
      <c r="AE1296">
        <v>50</v>
      </c>
      <c r="AF1296">
        <v>45</v>
      </c>
      <c r="AH1296" t="s">
        <v>386</v>
      </c>
      <c r="AJ1296" t="s">
        <v>273</v>
      </c>
      <c r="AK1296" t="s">
        <v>224</v>
      </c>
      <c r="AM1296">
        <v>3021</v>
      </c>
      <c r="AN1296">
        <v>1906</v>
      </c>
    </row>
    <row r="1297" spans="1:40" x14ac:dyDescent="0.25">
      <c r="A1297" t="s">
        <v>414</v>
      </c>
      <c r="B1297" t="s">
        <v>414</v>
      </c>
      <c r="C1297" t="s">
        <v>414</v>
      </c>
      <c r="D1297" t="s">
        <v>414</v>
      </c>
      <c r="E1297" t="s">
        <v>414</v>
      </c>
      <c r="F1297" t="s">
        <v>414</v>
      </c>
      <c r="G1297" t="s">
        <v>414</v>
      </c>
      <c r="H1297" t="s">
        <v>414</v>
      </c>
      <c r="I1297" t="s">
        <v>414</v>
      </c>
      <c r="J1297" t="s">
        <v>414</v>
      </c>
      <c r="K1297" t="s">
        <v>414</v>
      </c>
      <c r="L1297" t="s">
        <v>414</v>
      </c>
      <c r="M1297" t="s">
        <v>414</v>
      </c>
      <c r="N1297" t="s">
        <v>414</v>
      </c>
      <c r="O1297" t="s">
        <v>414</v>
      </c>
      <c r="P1297" t="s">
        <v>414</v>
      </c>
      <c r="Q1297" t="s">
        <v>414</v>
      </c>
      <c r="R1297" t="s">
        <v>414</v>
      </c>
      <c r="S1297" t="s">
        <v>414</v>
      </c>
      <c r="T1297" t="s">
        <v>414</v>
      </c>
      <c r="U1297" t="s">
        <v>414</v>
      </c>
      <c r="V1297" t="s">
        <v>414</v>
      </c>
      <c r="W1297" t="s">
        <v>414</v>
      </c>
      <c r="X1297" t="s">
        <v>414</v>
      </c>
      <c r="Y1297" t="s">
        <v>414</v>
      </c>
      <c r="Z1297" t="s">
        <v>414</v>
      </c>
      <c r="AA1297" t="s">
        <v>414</v>
      </c>
      <c r="AB1297" t="s">
        <v>414</v>
      </c>
      <c r="AC1297" t="s">
        <v>457</v>
      </c>
      <c r="AD1297" t="s">
        <v>456</v>
      </c>
      <c r="AE1297">
        <v>50</v>
      </c>
      <c r="AF1297">
        <v>46</v>
      </c>
      <c r="AH1297" t="s">
        <v>386</v>
      </c>
      <c r="AJ1297" t="s">
        <v>273</v>
      </c>
      <c r="AK1297" t="s">
        <v>224</v>
      </c>
      <c r="AM1297">
        <v>3552</v>
      </c>
      <c r="AN1297">
        <v>508</v>
      </c>
    </row>
    <row r="1298" spans="1:40" x14ac:dyDescent="0.25">
      <c r="A1298" t="s">
        <v>414</v>
      </c>
      <c r="B1298" t="s">
        <v>414</v>
      </c>
      <c r="C1298" t="s">
        <v>414</v>
      </c>
      <c r="D1298" t="s">
        <v>414</v>
      </c>
      <c r="E1298" t="s">
        <v>414</v>
      </c>
      <c r="F1298" t="s">
        <v>414</v>
      </c>
      <c r="G1298" t="s">
        <v>414</v>
      </c>
      <c r="H1298" t="s">
        <v>414</v>
      </c>
      <c r="I1298" t="s">
        <v>414</v>
      </c>
      <c r="J1298" t="s">
        <v>414</v>
      </c>
      <c r="K1298" t="s">
        <v>414</v>
      </c>
      <c r="L1298" t="s">
        <v>414</v>
      </c>
      <c r="M1298" t="s">
        <v>414</v>
      </c>
      <c r="N1298" t="s">
        <v>414</v>
      </c>
      <c r="O1298" t="s">
        <v>414</v>
      </c>
      <c r="P1298" t="s">
        <v>414</v>
      </c>
      <c r="Q1298" t="s">
        <v>414</v>
      </c>
      <c r="R1298" t="s">
        <v>414</v>
      </c>
      <c r="S1298" t="s">
        <v>414</v>
      </c>
      <c r="T1298" t="s">
        <v>414</v>
      </c>
      <c r="U1298" t="s">
        <v>414</v>
      </c>
      <c r="V1298" t="s">
        <v>414</v>
      </c>
      <c r="W1298" t="s">
        <v>414</v>
      </c>
      <c r="X1298" t="s">
        <v>414</v>
      </c>
      <c r="Y1298" t="s">
        <v>414</v>
      </c>
      <c r="Z1298" t="s">
        <v>414</v>
      </c>
      <c r="AA1298" t="s">
        <v>414</v>
      </c>
      <c r="AB1298" t="s">
        <v>414</v>
      </c>
      <c r="AC1298" t="s">
        <v>457</v>
      </c>
      <c r="AD1298" t="s">
        <v>456</v>
      </c>
      <c r="AE1298">
        <v>50</v>
      </c>
      <c r="AF1298">
        <v>47</v>
      </c>
      <c r="AH1298" t="s">
        <v>386</v>
      </c>
      <c r="AJ1298" t="s">
        <v>273</v>
      </c>
      <c r="AK1298" t="s">
        <v>224</v>
      </c>
      <c r="AM1298">
        <v>3434</v>
      </c>
      <c r="AN1298">
        <v>945</v>
      </c>
    </row>
    <row r="1299" spans="1:40" x14ac:dyDescent="0.25">
      <c r="A1299" t="s">
        <v>414</v>
      </c>
      <c r="B1299" t="s">
        <v>414</v>
      </c>
      <c r="C1299" t="s">
        <v>414</v>
      </c>
      <c r="D1299" t="s">
        <v>414</v>
      </c>
      <c r="E1299" t="s">
        <v>414</v>
      </c>
      <c r="F1299" t="s">
        <v>414</v>
      </c>
      <c r="G1299" t="s">
        <v>414</v>
      </c>
      <c r="H1299" t="s">
        <v>414</v>
      </c>
      <c r="I1299" t="s">
        <v>414</v>
      </c>
      <c r="J1299" t="s">
        <v>414</v>
      </c>
      <c r="K1299" t="s">
        <v>414</v>
      </c>
      <c r="L1299" t="s">
        <v>414</v>
      </c>
      <c r="M1299" t="s">
        <v>414</v>
      </c>
      <c r="N1299" t="s">
        <v>414</v>
      </c>
      <c r="O1299" t="s">
        <v>414</v>
      </c>
      <c r="P1299" t="s">
        <v>414</v>
      </c>
      <c r="Q1299" t="s">
        <v>414</v>
      </c>
      <c r="R1299" t="s">
        <v>414</v>
      </c>
      <c r="S1299" t="s">
        <v>414</v>
      </c>
      <c r="T1299" t="s">
        <v>414</v>
      </c>
      <c r="U1299" t="s">
        <v>414</v>
      </c>
      <c r="V1299" t="s">
        <v>414</v>
      </c>
      <c r="W1299" t="s">
        <v>414</v>
      </c>
      <c r="X1299" t="s">
        <v>414</v>
      </c>
      <c r="Y1299" t="s">
        <v>414</v>
      </c>
      <c r="Z1299" t="s">
        <v>414</v>
      </c>
      <c r="AA1299" t="s">
        <v>414</v>
      </c>
      <c r="AB1299" t="s">
        <v>414</v>
      </c>
      <c r="AC1299" t="s">
        <v>457</v>
      </c>
      <c r="AD1299" t="s">
        <v>456</v>
      </c>
      <c r="AE1299">
        <v>50</v>
      </c>
      <c r="AF1299">
        <v>48</v>
      </c>
      <c r="AH1299" t="s">
        <v>370</v>
      </c>
      <c r="AJ1299" t="s">
        <v>246</v>
      </c>
      <c r="AK1299" t="s">
        <v>220</v>
      </c>
      <c r="AM1299">
        <v>3526</v>
      </c>
      <c r="AN1299">
        <v>1179</v>
      </c>
    </row>
    <row r="1300" spans="1:40" x14ac:dyDescent="0.25">
      <c r="A1300" t="s">
        <v>414</v>
      </c>
      <c r="B1300" t="s">
        <v>414</v>
      </c>
      <c r="C1300" t="s">
        <v>414</v>
      </c>
      <c r="D1300" t="s">
        <v>414</v>
      </c>
      <c r="E1300" t="s">
        <v>414</v>
      </c>
      <c r="F1300" t="s">
        <v>414</v>
      </c>
      <c r="G1300" t="s">
        <v>414</v>
      </c>
      <c r="H1300" t="s">
        <v>414</v>
      </c>
      <c r="I1300" t="s">
        <v>414</v>
      </c>
      <c r="J1300" t="s">
        <v>414</v>
      </c>
      <c r="K1300" t="s">
        <v>414</v>
      </c>
      <c r="L1300" t="s">
        <v>414</v>
      </c>
      <c r="M1300" t="s">
        <v>414</v>
      </c>
      <c r="N1300" t="s">
        <v>414</v>
      </c>
      <c r="O1300" t="s">
        <v>414</v>
      </c>
      <c r="P1300" t="s">
        <v>414</v>
      </c>
      <c r="Q1300" t="s">
        <v>414</v>
      </c>
      <c r="R1300" t="s">
        <v>414</v>
      </c>
      <c r="S1300" t="s">
        <v>414</v>
      </c>
      <c r="T1300" t="s">
        <v>414</v>
      </c>
      <c r="U1300" t="s">
        <v>414</v>
      </c>
      <c r="V1300" t="s">
        <v>414</v>
      </c>
      <c r="W1300" t="s">
        <v>414</v>
      </c>
      <c r="X1300" t="s">
        <v>414</v>
      </c>
      <c r="Y1300" t="s">
        <v>414</v>
      </c>
      <c r="Z1300" t="s">
        <v>414</v>
      </c>
      <c r="AA1300" t="s">
        <v>414</v>
      </c>
      <c r="AB1300" t="s">
        <v>414</v>
      </c>
      <c r="AC1300" t="s">
        <v>457</v>
      </c>
      <c r="AD1300" t="s">
        <v>456</v>
      </c>
      <c r="AE1300">
        <v>50</v>
      </c>
      <c r="AF1300">
        <v>49</v>
      </c>
      <c r="AH1300" t="s">
        <v>386</v>
      </c>
      <c r="AJ1300" t="s">
        <v>273</v>
      </c>
      <c r="AK1300" t="s">
        <v>224</v>
      </c>
      <c r="AM1300">
        <v>3368</v>
      </c>
      <c r="AN1300">
        <v>1424</v>
      </c>
    </row>
    <row r="1301" spans="1:40" x14ac:dyDescent="0.25">
      <c r="A1301" t="s">
        <v>414</v>
      </c>
      <c r="B1301" t="s">
        <v>414</v>
      </c>
      <c r="C1301" t="s">
        <v>414</v>
      </c>
      <c r="D1301" t="s">
        <v>414</v>
      </c>
      <c r="E1301" t="s">
        <v>414</v>
      </c>
      <c r="F1301" t="s">
        <v>414</v>
      </c>
      <c r="G1301" t="s">
        <v>414</v>
      </c>
      <c r="H1301" t="s">
        <v>414</v>
      </c>
      <c r="I1301" t="s">
        <v>414</v>
      </c>
      <c r="J1301" t="s">
        <v>414</v>
      </c>
      <c r="K1301" t="s">
        <v>414</v>
      </c>
      <c r="L1301" t="s">
        <v>414</v>
      </c>
      <c r="M1301" t="s">
        <v>414</v>
      </c>
      <c r="N1301" t="s">
        <v>414</v>
      </c>
      <c r="O1301" t="s">
        <v>414</v>
      </c>
      <c r="P1301" t="s">
        <v>414</v>
      </c>
      <c r="Q1301" t="s">
        <v>414</v>
      </c>
      <c r="R1301" t="s">
        <v>414</v>
      </c>
      <c r="S1301" t="s">
        <v>414</v>
      </c>
      <c r="T1301" t="s">
        <v>414</v>
      </c>
      <c r="U1301" t="s">
        <v>414</v>
      </c>
      <c r="V1301" t="s">
        <v>414</v>
      </c>
      <c r="W1301" t="s">
        <v>414</v>
      </c>
      <c r="X1301" t="s">
        <v>414</v>
      </c>
      <c r="Y1301" t="s">
        <v>414</v>
      </c>
      <c r="Z1301" t="s">
        <v>414</v>
      </c>
      <c r="AA1301" t="s">
        <v>414</v>
      </c>
      <c r="AB1301" t="s">
        <v>414</v>
      </c>
      <c r="AC1301" t="s">
        <v>457</v>
      </c>
      <c r="AD1301" t="s">
        <v>456</v>
      </c>
      <c r="AE1301">
        <v>50</v>
      </c>
      <c r="AF1301">
        <v>50</v>
      </c>
      <c r="AH1301" t="s">
        <v>386</v>
      </c>
      <c r="AJ1301" t="s">
        <v>273</v>
      </c>
      <c r="AK1301" t="s">
        <v>224</v>
      </c>
      <c r="AM1301">
        <v>3541</v>
      </c>
      <c r="AN1301">
        <v>1645</v>
      </c>
    </row>
    <row r="1302" spans="1:40" x14ac:dyDescent="0.25">
      <c r="A1302" t="s">
        <v>414</v>
      </c>
      <c r="B1302" t="s">
        <v>414</v>
      </c>
      <c r="C1302" t="s">
        <v>414</v>
      </c>
      <c r="D1302" t="s">
        <v>414</v>
      </c>
      <c r="E1302" t="s">
        <v>414</v>
      </c>
      <c r="F1302" t="s">
        <v>414</v>
      </c>
      <c r="G1302" t="s">
        <v>414</v>
      </c>
      <c r="H1302" t="s">
        <v>414</v>
      </c>
      <c r="I1302" t="s">
        <v>414</v>
      </c>
      <c r="J1302" t="s">
        <v>414</v>
      </c>
      <c r="K1302" t="s">
        <v>414</v>
      </c>
      <c r="L1302" t="s">
        <v>414</v>
      </c>
      <c r="M1302" t="s">
        <v>414</v>
      </c>
      <c r="N1302" t="s">
        <v>414</v>
      </c>
      <c r="O1302" t="s">
        <v>414</v>
      </c>
      <c r="P1302" t="s">
        <v>414</v>
      </c>
      <c r="Q1302" t="s">
        <v>414</v>
      </c>
      <c r="R1302" t="s">
        <v>414</v>
      </c>
      <c r="S1302" t="s">
        <v>414</v>
      </c>
      <c r="T1302" t="s">
        <v>414</v>
      </c>
      <c r="U1302" t="s">
        <v>414</v>
      </c>
      <c r="V1302" t="s">
        <v>414</v>
      </c>
      <c r="W1302" t="s">
        <v>414</v>
      </c>
      <c r="X1302" t="s">
        <v>414</v>
      </c>
      <c r="Y1302" t="s">
        <v>414</v>
      </c>
      <c r="Z1302" t="s">
        <v>414</v>
      </c>
      <c r="AA1302" t="s">
        <v>414</v>
      </c>
      <c r="AB1302" t="s">
        <v>414</v>
      </c>
      <c r="AC1302" t="s">
        <v>459</v>
      </c>
      <c r="AD1302" t="s">
        <v>458</v>
      </c>
      <c r="AE1302">
        <v>50</v>
      </c>
      <c r="AF1302">
        <v>1</v>
      </c>
      <c r="AH1302" t="s">
        <v>443</v>
      </c>
      <c r="AJ1302" t="s">
        <v>261</v>
      </c>
      <c r="AK1302" t="s">
        <v>222</v>
      </c>
      <c r="AM1302">
        <v>500</v>
      </c>
      <c r="AN1302">
        <v>683</v>
      </c>
    </row>
    <row r="1303" spans="1:40" x14ac:dyDescent="0.25">
      <c r="A1303" t="s">
        <v>414</v>
      </c>
      <c r="B1303" t="s">
        <v>414</v>
      </c>
      <c r="C1303" t="s">
        <v>414</v>
      </c>
      <c r="D1303" t="s">
        <v>414</v>
      </c>
      <c r="E1303" t="s">
        <v>414</v>
      </c>
      <c r="F1303" t="s">
        <v>414</v>
      </c>
      <c r="G1303" t="s">
        <v>414</v>
      </c>
      <c r="H1303" t="s">
        <v>414</v>
      </c>
      <c r="I1303" t="s">
        <v>414</v>
      </c>
      <c r="J1303" t="s">
        <v>414</v>
      </c>
      <c r="K1303" t="s">
        <v>414</v>
      </c>
      <c r="L1303" t="s">
        <v>414</v>
      </c>
      <c r="M1303" t="s">
        <v>414</v>
      </c>
      <c r="N1303" t="s">
        <v>414</v>
      </c>
      <c r="O1303" t="s">
        <v>414</v>
      </c>
      <c r="P1303" t="s">
        <v>414</v>
      </c>
      <c r="Q1303" t="s">
        <v>414</v>
      </c>
      <c r="R1303" t="s">
        <v>414</v>
      </c>
      <c r="S1303" t="s">
        <v>414</v>
      </c>
      <c r="T1303" t="s">
        <v>414</v>
      </c>
      <c r="U1303" t="s">
        <v>414</v>
      </c>
      <c r="V1303" t="s">
        <v>414</v>
      </c>
      <c r="W1303" t="s">
        <v>414</v>
      </c>
      <c r="X1303" t="s">
        <v>414</v>
      </c>
      <c r="Y1303" t="s">
        <v>414</v>
      </c>
      <c r="Z1303" t="s">
        <v>414</v>
      </c>
      <c r="AA1303" t="s">
        <v>414</v>
      </c>
      <c r="AB1303" t="s">
        <v>414</v>
      </c>
      <c r="AC1303" t="s">
        <v>459</v>
      </c>
      <c r="AD1303" t="s">
        <v>458</v>
      </c>
      <c r="AE1303">
        <v>50</v>
      </c>
      <c r="AF1303">
        <v>2</v>
      </c>
      <c r="AH1303" t="s">
        <v>375</v>
      </c>
      <c r="AJ1303" t="s">
        <v>265</v>
      </c>
      <c r="AK1303" t="s">
        <v>222</v>
      </c>
      <c r="AM1303">
        <v>454</v>
      </c>
      <c r="AN1303">
        <v>935</v>
      </c>
    </row>
    <row r="1304" spans="1:40" x14ac:dyDescent="0.25">
      <c r="A1304" t="s">
        <v>414</v>
      </c>
      <c r="B1304" t="s">
        <v>414</v>
      </c>
      <c r="C1304" t="s">
        <v>414</v>
      </c>
      <c r="D1304" t="s">
        <v>414</v>
      </c>
      <c r="E1304" t="s">
        <v>414</v>
      </c>
      <c r="F1304" t="s">
        <v>414</v>
      </c>
      <c r="G1304" t="s">
        <v>414</v>
      </c>
      <c r="H1304" t="s">
        <v>414</v>
      </c>
      <c r="I1304" t="s">
        <v>414</v>
      </c>
      <c r="J1304" t="s">
        <v>414</v>
      </c>
      <c r="K1304" t="s">
        <v>414</v>
      </c>
      <c r="L1304" t="s">
        <v>414</v>
      </c>
      <c r="M1304" t="s">
        <v>414</v>
      </c>
      <c r="N1304" t="s">
        <v>414</v>
      </c>
      <c r="O1304" t="s">
        <v>414</v>
      </c>
      <c r="P1304" t="s">
        <v>414</v>
      </c>
      <c r="Q1304" t="s">
        <v>414</v>
      </c>
      <c r="R1304" t="s">
        <v>414</v>
      </c>
      <c r="S1304" t="s">
        <v>414</v>
      </c>
      <c r="T1304" t="s">
        <v>414</v>
      </c>
      <c r="U1304" t="s">
        <v>414</v>
      </c>
      <c r="V1304" t="s">
        <v>414</v>
      </c>
      <c r="W1304" t="s">
        <v>414</v>
      </c>
      <c r="X1304" t="s">
        <v>414</v>
      </c>
      <c r="Y1304" t="s">
        <v>414</v>
      </c>
      <c r="Z1304" t="s">
        <v>414</v>
      </c>
      <c r="AA1304" t="s">
        <v>414</v>
      </c>
      <c r="AB1304" t="s">
        <v>414</v>
      </c>
      <c r="AC1304" t="s">
        <v>459</v>
      </c>
      <c r="AD1304" t="s">
        <v>458</v>
      </c>
      <c r="AE1304">
        <v>50</v>
      </c>
      <c r="AF1304">
        <v>3</v>
      </c>
      <c r="AH1304" t="s">
        <v>386</v>
      </c>
      <c r="AJ1304" t="s">
        <v>273</v>
      </c>
      <c r="AK1304" t="s">
        <v>224</v>
      </c>
      <c r="AM1304">
        <v>376</v>
      </c>
      <c r="AN1304">
        <v>1196</v>
      </c>
    </row>
    <row r="1305" spans="1:40" x14ac:dyDescent="0.25">
      <c r="A1305" t="s">
        <v>414</v>
      </c>
      <c r="B1305" t="s">
        <v>414</v>
      </c>
      <c r="C1305" t="s">
        <v>414</v>
      </c>
      <c r="D1305" t="s">
        <v>414</v>
      </c>
      <c r="E1305" t="s">
        <v>414</v>
      </c>
      <c r="F1305" t="s">
        <v>414</v>
      </c>
      <c r="G1305" t="s">
        <v>414</v>
      </c>
      <c r="H1305" t="s">
        <v>414</v>
      </c>
      <c r="I1305" t="s">
        <v>414</v>
      </c>
      <c r="J1305" t="s">
        <v>414</v>
      </c>
      <c r="K1305" t="s">
        <v>414</v>
      </c>
      <c r="L1305" t="s">
        <v>414</v>
      </c>
      <c r="M1305" t="s">
        <v>414</v>
      </c>
      <c r="N1305" t="s">
        <v>414</v>
      </c>
      <c r="O1305" t="s">
        <v>414</v>
      </c>
      <c r="P1305" t="s">
        <v>414</v>
      </c>
      <c r="Q1305" t="s">
        <v>414</v>
      </c>
      <c r="R1305" t="s">
        <v>414</v>
      </c>
      <c r="S1305" t="s">
        <v>414</v>
      </c>
      <c r="T1305" t="s">
        <v>414</v>
      </c>
      <c r="U1305" t="s">
        <v>414</v>
      </c>
      <c r="V1305" t="s">
        <v>414</v>
      </c>
      <c r="W1305" t="s">
        <v>414</v>
      </c>
      <c r="X1305" t="s">
        <v>414</v>
      </c>
      <c r="Y1305" t="s">
        <v>414</v>
      </c>
      <c r="Z1305" t="s">
        <v>414</v>
      </c>
      <c r="AA1305" t="s">
        <v>414</v>
      </c>
      <c r="AB1305" t="s">
        <v>414</v>
      </c>
      <c r="AC1305" t="s">
        <v>459</v>
      </c>
      <c r="AD1305" t="s">
        <v>458</v>
      </c>
      <c r="AE1305">
        <v>50</v>
      </c>
      <c r="AF1305">
        <v>4</v>
      </c>
      <c r="AH1305" t="s">
        <v>375</v>
      </c>
      <c r="AJ1305" t="s">
        <v>265</v>
      </c>
      <c r="AK1305" t="s">
        <v>222</v>
      </c>
      <c r="AM1305">
        <v>629</v>
      </c>
      <c r="AN1305">
        <v>1667</v>
      </c>
    </row>
    <row r="1306" spans="1:40" x14ac:dyDescent="0.25">
      <c r="A1306" t="s">
        <v>414</v>
      </c>
      <c r="B1306" t="s">
        <v>414</v>
      </c>
      <c r="C1306" t="s">
        <v>414</v>
      </c>
      <c r="D1306" t="s">
        <v>414</v>
      </c>
      <c r="E1306" t="s">
        <v>414</v>
      </c>
      <c r="F1306" t="s">
        <v>414</v>
      </c>
      <c r="G1306" t="s">
        <v>414</v>
      </c>
      <c r="H1306" t="s">
        <v>414</v>
      </c>
      <c r="I1306" t="s">
        <v>414</v>
      </c>
      <c r="J1306" t="s">
        <v>414</v>
      </c>
      <c r="K1306" t="s">
        <v>414</v>
      </c>
      <c r="L1306" t="s">
        <v>414</v>
      </c>
      <c r="M1306" t="s">
        <v>414</v>
      </c>
      <c r="N1306" t="s">
        <v>414</v>
      </c>
      <c r="O1306" t="s">
        <v>414</v>
      </c>
      <c r="P1306" t="s">
        <v>414</v>
      </c>
      <c r="Q1306" t="s">
        <v>414</v>
      </c>
      <c r="R1306" t="s">
        <v>414</v>
      </c>
      <c r="S1306" t="s">
        <v>414</v>
      </c>
      <c r="T1306" t="s">
        <v>414</v>
      </c>
      <c r="U1306" t="s">
        <v>414</v>
      </c>
      <c r="V1306" t="s">
        <v>414</v>
      </c>
      <c r="W1306" t="s">
        <v>414</v>
      </c>
      <c r="X1306" t="s">
        <v>414</v>
      </c>
      <c r="Y1306" t="s">
        <v>414</v>
      </c>
      <c r="Z1306" t="s">
        <v>414</v>
      </c>
      <c r="AA1306" t="s">
        <v>414</v>
      </c>
      <c r="AB1306" t="s">
        <v>414</v>
      </c>
      <c r="AC1306" t="s">
        <v>459</v>
      </c>
      <c r="AD1306" t="s">
        <v>458</v>
      </c>
      <c r="AE1306">
        <v>50</v>
      </c>
      <c r="AF1306">
        <v>5</v>
      </c>
      <c r="AH1306" t="s">
        <v>443</v>
      </c>
      <c r="AJ1306" t="s">
        <v>261</v>
      </c>
      <c r="AK1306" t="s">
        <v>222</v>
      </c>
      <c r="AM1306">
        <v>491</v>
      </c>
      <c r="AN1306">
        <v>1850</v>
      </c>
    </row>
    <row r="1307" spans="1:40" x14ac:dyDescent="0.25">
      <c r="A1307" t="s">
        <v>414</v>
      </c>
      <c r="B1307" t="s">
        <v>414</v>
      </c>
      <c r="C1307" t="s">
        <v>414</v>
      </c>
      <c r="D1307" t="s">
        <v>414</v>
      </c>
      <c r="E1307" t="s">
        <v>414</v>
      </c>
      <c r="F1307" t="s">
        <v>414</v>
      </c>
      <c r="G1307" t="s">
        <v>414</v>
      </c>
      <c r="H1307" t="s">
        <v>414</v>
      </c>
      <c r="I1307" t="s">
        <v>414</v>
      </c>
      <c r="J1307" t="s">
        <v>414</v>
      </c>
      <c r="K1307" t="s">
        <v>414</v>
      </c>
      <c r="L1307" t="s">
        <v>414</v>
      </c>
      <c r="M1307" t="s">
        <v>414</v>
      </c>
      <c r="N1307" t="s">
        <v>414</v>
      </c>
      <c r="O1307" t="s">
        <v>414</v>
      </c>
      <c r="P1307" t="s">
        <v>414</v>
      </c>
      <c r="Q1307" t="s">
        <v>414</v>
      </c>
      <c r="R1307" t="s">
        <v>414</v>
      </c>
      <c r="S1307" t="s">
        <v>414</v>
      </c>
      <c r="T1307" t="s">
        <v>414</v>
      </c>
      <c r="U1307" t="s">
        <v>414</v>
      </c>
      <c r="V1307" t="s">
        <v>414</v>
      </c>
      <c r="W1307" t="s">
        <v>414</v>
      </c>
      <c r="X1307" t="s">
        <v>414</v>
      </c>
      <c r="Y1307" t="s">
        <v>414</v>
      </c>
      <c r="Z1307" t="s">
        <v>414</v>
      </c>
      <c r="AA1307" t="s">
        <v>414</v>
      </c>
      <c r="AB1307" t="s">
        <v>414</v>
      </c>
      <c r="AC1307" t="s">
        <v>459</v>
      </c>
      <c r="AD1307" t="s">
        <v>458</v>
      </c>
      <c r="AE1307">
        <v>50</v>
      </c>
      <c r="AF1307">
        <v>6</v>
      </c>
      <c r="AH1307" t="s">
        <v>443</v>
      </c>
      <c r="AJ1307" t="s">
        <v>261</v>
      </c>
      <c r="AK1307" t="s">
        <v>222</v>
      </c>
      <c r="AM1307">
        <v>889</v>
      </c>
      <c r="AN1307">
        <v>607</v>
      </c>
    </row>
    <row r="1308" spans="1:40" x14ac:dyDescent="0.25">
      <c r="A1308" t="s">
        <v>414</v>
      </c>
      <c r="B1308" t="s">
        <v>414</v>
      </c>
      <c r="C1308" t="s">
        <v>414</v>
      </c>
      <c r="D1308" t="s">
        <v>414</v>
      </c>
      <c r="E1308" t="s">
        <v>414</v>
      </c>
      <c r="F1308" t="s">
        <v>414</v>
      </c>
      <c r="G1308" t="s">
        <v>414</v>
      </c>
      <c r="H1308" t="s">
        <v>414</v>
      </c>
      <c r="I1308" t="s">
        <v>414</v>
      </c>
      <c r="J1308" t="s">
        <v>414</v>
      </c>
      <c r="K1308" t="s">
        <v>414</v>
      </c>
      <c r="L1308" t="s">
        <v>414</v>
      </c>
      <c r="M1308" t="s">
        <v>414</v>
      </c>
      <c r="N1308" t="s">
        <v>414</v>
      </c>
      <c r="O1308" t="s">
        <v>414</v>
      </c>
      <c r="P1308" t="s">
        <v>414</v>
      </c>
      <c r="Q1308" t="s">
        <v>414</v>
      </c>
      <c r="R1308" t="s">
        <v>414</v>
      </c>
      <c r="S1308" t="s">
        <v>414</v>
      </c>
      <c r="T1308" t="s">
        <v>414</v>
      </c>
      <c r="U1308" t="s">
        <v>414</v>
      </c>
      <c r="V1308" t="s">
        <v>414</v>
      </c>
      <c r="W1308" t="s">
        <v>414</v>
      </c>
      <c r="X1308" t="s">
        <v>414</v>
      </c>
      <c r="Y1308" t="s">
        <v>414</v>
      </c>
      <c r="Z1308" t="s">
        <v>414</v>
      </c>
      <c r="AA1308" t="s">
        <v>414</v>
      </c>
      <c r="AB1308" t="s">
        <v>414</v>
      </c>
      <c r="AC1308" t="s">
        <v>459</v>
      </c>
      <c r="AD1308" t="s">
        <v>458</v>
      </c>
      <c r="AE1308">
        <v>50</v>
      </c>
      <c r="AF1308">
        <v>7</v>
      </c>
      <c r="AH1308" t="s">
        <v>443</v>
      </c>
      <c r="AJ1308" t="s">
        <v>261</v>
      </c>
      <c r="AK1308" t="s">
        <v>222</v>
      </c>
      <c r="AM1308">
        <v>788</v>
      </c>
      <c r="AN1308">
        <v>1030</v>
      </c>
    </row>
    <row r="1309" spans="1:40" x14ac:dyDescent="0.25">
      <c r="A1309" t="s">
        <v>414</v>
      </c>
      <c r="B1309" t="s">
        <v>414</v>
      </c>
      <c r="C1309" t="s">
        <v>414</v>
      </c>
      <c r="D1309" t="s">
        <v>414</v>
      </c>
      <c r="E1309" t="s">
        <v>414</v>
      </c>
      <c r="F1309" t="s">
        <v>414</v>
      </c>
      <c r="G1309" t="s">
        <v>414</v>
      </c>
      <c r="H1309" t="s">
        <v>414</v>
      </c>
      <c r="I1309" t="s">
        <v>414</v>
      </c>
      <c r="J1309" t="s">
        <v>414</v>
      </c>
      <c r="K1309" t="s">
        <v>414</v>
      </c>
      <c r="L1309" t="s">
        <v>414</v>
      </c>
      <c r="M1309" t="s">
        <v>414</v>
      </c>
      <c r="N1309" t="s">
        <v>414</v>
      </c>
      <c r="O1309" t="s">
        <v>414</v>
      </c>
      <c r="P1309" t="s">
        <v>414</v>
      </c>
      <c r="Q1309" t="s">
        <v>414</v>
      </c>
      <c r="R1309" t="s">
        <v>414</v>
      </c>
      <c r="S1309" t="s">
        <v>414</v>
      </c>
      <c r="T1309" t="s">
        <v>414</v>
      </c>
      <c r="U1309" t="s">
        <v>414</v>
      </c>
      <c r="V1309" t="s">
        <v>414</v>
      </c>
      <c r="W1309" t="s">
        <v>414</v>
      </c>
      <c r="X1309" t="s">
        <v>414</v>
      </c>
      <c r="Y1309" t="s">
        <v>414</v>
      </c>
      <c r="Z1309" t="s">
        <v>414</v>
      </c>
      <c r="AA1309" t="s">
        <v>414</v>
      </c>
      <c r="AB1309" t="s">
        <v>414</v>
      </c>
      <c r="AC1309" t="s">
        <v>459</v>
      </c>
      <c r="AD1309" t="s">
        <v>458</v>
      </c>
      <c r="AE1309">
        <v>50</v>
      </c>
      <c r="AF1309">
        <v>8</v>
      </c>
      <c r="AH1309" t="s">
        <v>375</v>
      </c>
      <c r="AJ1309" t="s">
        <v>265</v>
      </c>
      <c r="AK1309" t="s">
        <v>222</v>
      </c>
      <c r="AM1309">
        <v>758</v>
      </c>
      <c r="AN1309">
        <v>1122</v>
      </c>
    </row>
    <row r="1310" spans="1:40" x14ac:dyDescent="0.25">
      <c r="A1310" t="s">
        <v>414</v>
      </c>
      <c r="B1310" t="s">
        <v>414</v>
      </c>
      <c r="C1310" t="s">
        <v>414</v>
      </c>
      <c r="D1310" t="s">
        <v>414</v>
      </c>
      <c r="E1310" t="s">
        <v>414</v>
      </c>
      <c r="F1310" t="s">
        <v>414</v>
      </c>
      <c r="G1310" t="s">
        <v>414</v>
      </c>
      <c r="H1310" t="s">
        <v>414</v>
      </c>
      <c r="I1310" t="s">
        <v>414</v>
      </c>
      <c r="J1310" t="s">
        <v>414</v>
      </c>
      <c r="K1310" t="s">
        <v>414</v>
      </c>
      <c r="L1310" t="s">
        <v>414</v>
      </c>
      <c r="M1310" t="s">
        <v>414</v>
      </c>
      <c r="N1310" t="s">
        <v>414</v>
      </c>
      <c r="O1310" t="s">
        <v>414</v>
      </c>
      <c r="P1310" t="s">
        <v>414</v>
      </c>
      <c r="Q1310" t="s">
        <v>414</v>
      </c>
      <c r="R1310" t="s">
        <v>414</v>
      </c>
      <c r="S1310" t="s">
        <v>414</v>
      </c>
      <c r="T1310" t="s">
        <v>414</v>
      </c>
      <c r="U1310" t="s">
        <v>414</v>
      </c>
      <c r="V1310" t="s">
        <v>414</v>
      </c>
      <c r="W1310" t="s">
        <v>414</v>
      </c>
      <c r="X1310" t="s">
        <v>414</v>
      </c>
      <c r="Y1310" t="s">
        <v>414</v>
      </c>
      <c r="Z1310" t="s">
        <v>414</v>
      </c>
      <c r="AA1310" t="s">
        <v>414</v>
      </c>
      <c r="AB1310" t="s">
        <v>414</v>
      </c>
      <c r="AC1310" t="s">
        <v>459</v>
      </c>
      <c r="AD1310" t="s">
        <v>458</v>
      </c>
      <c r="AE1310">
        <v>50</v>
      </c>
      <c r="AF1310">
        <v>9</v>
      </c>
      <c r="AH1310" t="s">
        <v>375</v>
      </c>
      <c r="AJ1310" t="s">
        <v>265</v>
      </c>
      <c r="AK1310" t="s">
        <v>222</v>
      </c>
      <c r="AM1310">
        <v>745</v>
      </c>
      <c r="AN1310">
        <v>1614</v>
      </c>
    </row>
    <row r="1311" spans="1:40" x14ac:dyDescent="0.25">
      <c r="A1311" t="s">
        <v>414</v>
      </c>
      <c r="B1311" t="s">
        <v>414</v>
      </c>
      <c r="C1311" t="s">
        <v>414</v>
      </c>
      <c r="D1311" t="s">
        <v>414</v>
      </c>
      <c r="E1311" t="s">
        <v>414</v>
      </c>
      <c r="F1311" t="s">
        <v>414</v>
      </c>
      <c r="G1311" t="s">
        <v>414</v>
      </c>
      <c r="H1311" t="s">
        <v>414</v>
      </c>
      <c r="I1311" t="s">
        <v>414</v>
      </c>
      <c r="J1311" t="s">
        <v>414</v>
      </c>
      <c r="K1311" t="s">
        <v>414</v>
      </c>
      <c r="L1311" t="s">
        <v>414</v>
      </c>
      <c r="M1311" t="s">
        <v>414</v>
      </c>
      <c r="N1311" t="s">
        <v>414</v>
      </c>
      <c r="O1311" t="s">
        <v>414</v>
      </c>
      <c r="P1311" t="s">
        <v>414</v>
      </c>
      <c r="Q1311" t="s">
        <v>414</v>
      </c>
      <c r="R1311" t="s">
        <v>414</v>
      </c>
      <c r="S1311" t="s">
        <v>414</v>
      </c>
      <c r="T1311" t="s">
        <v>414</v>
      </c>
      <c r="U1311" t="s">
        <v>414</v>
      </c>
      <c r="V1311" t="s">
        <v>414</v>
      </c>
      <c r="W1311" t="s">
        <v>414</v>
      </c>
      <c r="X1311" t="s">
        <v>414</v>
      </c>
      <c r="Y1311" t="s">
        <v>414</v>
      </c>
      <c r="Z1311" t="s">
        <v>414</v>
      </c>
      <c r="AA1311" t="s">
        <v>414</v>
      </c>
      <c r="AB1311" t="s">
        <v>414</v>
      </c>
      <c r="AC1311" t="s">
        <v>459</v>
      </c>
      <c r="AD1311" t="s">
        <v>458</v>
      </c>
      <c r="AE1311">
        <v>50</v>
      </c>
      <c r="AF1311">
        <v>10</v>
      </c>
      <c r="AH1311" t="s">
        <v>370</v>
      </c>
      <c r="AJ1311" t="s">
        <v>246</v>
      </c>
      <c r="AK1311" t="s">
        <v>220</v>
      </c>
      <c r="AM1311">
        <v>929</v>
      </c>
      <c r="AN1311">
        <v>1772</v>
      </c>
    </row>
    <row r="1312" spans="1:40" x14ac:dyDescent="0.25">
      <c r="A1312" t="s">
        <v>414</v>
      </c>
      <c r="B1312" t="s">
        <v>414</v>
      </c>
      <c r="C1312" t="s">
        <v>414</v>
      </c>
      <c r="D1312" t="s">
        <v>414</v>
      </c>
      <c r="E1312" t="s">
        <v>414</v>
      </c>
      <c r="F1312" t="s">
        <v>414</v>
      </c>
      <c r="G1312" t="s">
        <v>414</v>
      </c>
      <c r="H1312" t="s">
        <v>414</v>
      </c>
      <c r="I1312" t="s">
        <v>414</v>
      </c>
      <c r="J1312" t="s">
        <v>414</v>
      </c>
      <c r="K1312" t="s">
        <v>414</v>
      </c>
      <c r="L1312" t="s">
        <v>414</v>
      </c>
      <c r="M1312" t="s">
        <v>414</v>
      </c>
      <c r="N1312" t="s">
        <v>414</v>
      </c>
      <c r="O1312" t="s">
        <v>414</v>
      </c>
      <c r="P1312" t="s">
        <v>414</v>
      </c>
      <c r="Q1312" t="s">
        <v>414</v>
      </c>
      <c r="R1312" t="s">
        <v>414</v>
      </c>
      <c r="S1312" t="s">
        <v>414</v>
      </c>
      <c r="T1312" t="s">
        <v>414</v>
      </c>
      <c r="U1312" t="s">
        <v>414</v>
      </c>
      <c r="V1312" t="s">
        <v>414</v>
      </c>
      <c r="W1312" t="s">
        <v>414</v>
      </c>
      <c r="X1312" t="s">
        <v>414</v>
      </c>
      <c r="Y1312" t="s">
        <v>414</v>
      </c>
      <c r="Z1312" t="s">
        <v>414</v>
      </c>
      <c r="AA1312" t="s">
        <v>414</v>
      </c>
      <c r="AB1312" t="s">
        <v>414</v>
      </c>
      <c r="AC1312" t="s">
        <v>459</v>
      </c>
      <c r="AD1312" t="s">
        <v>458</v>
      </c>
      <c r="AE1312">
        <v>50</v>
      </c>
      <c r="AF1312">
        <v>11</v>
      </c>
      <c r="AH1312" t="s">
        <v>443</v>
      </c>
      <c r="AJ1312" t="s">
        <v>261</v>
      </c>
      <c r="AK1312" t="s">
        <v>222</v>
      </c>
      <c r="AM1312">
        <v>1205</v>
      </c>
      <c r="AN1312">
        <v>527</v>
      </c>
    </row>
    <row r="1313" spans="1:40" x14ac:dyDescent="0.25">
      <c r="A1313" t="s">
        <v>414</v>
      </c>
      <c r="B1313" t="s">
        <v>414</v>
      </c>
      <c r="C1313" t="s">
        <v>414</v>
      </c>
      <c r="D1313" t="s">
        <v>414</v>
      </c>
      <c r="E1313" t="s">
        <v>414</v>
      </c>
      <c r="F1313" t="s">
        <v>414</v>
      </c>
      <c r="G1313" t="s">
        <v>414</v>
      </c>
      <c r="H1313" t="s">
        <v>414</v>
      </c>
      <c r="I1313" t="s">
        <v>414</v>
      </c>
      <c r="J1313" t="s">
        <v>414</v>
      </c>
      <c r="K1313" t="s">
        <v>414</v>
      </c>
      <c r="L1313" t="s">
        <v>414</v>
      </c>
      <c r="M1313" t="s">
        <v>414</v>
      </c>
      <c r="N1313" t="s">
        <v>414</v>
      </c>
      <c r="O1313" t="s">
        <v>414</v>
      </c>
      <c r="P1313" t="s">
        <v>414</v>
      </c>
      <c r="Q1313" t="s">
        <v>414</v>
      </c>
      <c r="R1313" t="s">
        <v>414</v>
      </c>
      <c r="S1313" t="s">
        <v>414</v>
      </c>
      <c r="T1313" t="s">
        <v>414</v>
      </c>
      <c r="U1313" t="s">
        <v>414</v>
      </c>
      <c r="V1313" t="s">
        <v>414</v>
      </c>
      <c r="W1313" t="s">
        <v>414</v>
      </c>
      <c r="X1313" t="s">
        <v>414</v>
      </c>
      <c r="Y1313" t="s">
        <v>414</v>
      </c>
      <c r="Z1313" t="s">
        <v>414</v>
      </c>
      <c r="AA1313" t="s">
        <v>414</v>
      </c>
      <c r="AB1313" t="s">
        <v>414</v>
      </c>
      <c r="AC1313" t="s">
        <v>459</v>
      </c>
      <c r="AD1313" t="s">
        <v>458</v>
      </c>
      <c r="AE1313">
        <v>50</v>
      </c>
      <c r="AF1313">
        <v>12</v>
      </c>
      <c r="AH1313" t="s">
        <v>443</v>
      </c>
      <c r="AJ1313" t="s">
        <v>261</v>
      </c>
      <c r="AK1313" t="s">
        <v>222</v>
      </c>
      <c r="AM1313">
        <v>1116</v>
      </c>
      <c r="AN1313">
        <v>961</v>
      </c>
    </row>
    <row r="1314" spans="1:40" x14ac:dyDescent="0.25">
      <c r="A1314" t="s">
        <v>414</v>
      </c>
      <c r="B1314" t="s">
        <v>414</v>
      </c>
      <c r="C1314" t="s">
        <v>414</v>
      </c>
      <c r="D1314" t="s">
        <v>414</v>
      </c>
      <c r="E1314" t="s">
        <v>414</v>
      </c>
      <c r="F1314" t="s">
        <v>414</v>
      </c>
      <c r="G1314" t="s">
        <v>414</v>
      </c>
      <c r="H1314" t="s">
        <v>414</v>
      </c>
      <c r="I1314" t="s">
        <v>414</v>
      </c>
      <c r="J1314" t="s">
        <v>414</v>
      </c>
      <c r="K1314" t="s">
        <v>414</v>
      </c>
      <c r="L1314" t="s">
        <v>414</v>
      </c>
      <c r="M1314" t="s">
        <v>414</v>
      </c>
      <c r="N1314" t="s">
        <v>414</v>
      </c>
      <c r="O1314" t="s">
        <v>414</v>
      </c>
      <c r="P1314" t="s">
        <v>414</v>
      </c>
      <c r="Q1314" t="s">
        <v>414</v>
      </c>
      <c r="R1314" t="s">
        <v>414</v>
      </c>
      <c r="S1314" t="s">
        <v>414</v>
      </c>
      <c r="T1314" t="s">
        <v>414</v>
      </c>
      <c r="U1314" t="s">
        <v>414</v>
      </c>
      <c r="V1314" t="s">
        <v>414</v>
      </c>
      <c r="W1314" t="s">
        <v>414</v>
      </c>
      <c r="X1314" t="s">
        <v>414</v>
      </c>
      <c r="Y1314" t="s">
        <v>414</v>
      </c>
      <c r="Z1314" t="s">
        <v>414</v>
      </c>
      <c r="AA1314" t="s">
        <v>414</v>
      </c>
      <c r="AB1314" t="s">
        <v>414</v>
      </c>
      <c r="AC1314" t="s">
        <v>459</v>
      </c>
      <c r="AD1314" t="s">
        <v>458</v>
      </c>
      <c r="AE1314">
        <v>50</v>
      </c>
      <c r="AF1314">
        <v>13</v>
      </c>
      <c r="AH1314" t="s">
        <v>370</v>
      </c>
      <c r="AJ1314" t="s">
        <v>246</v>
      </c>
      <c r="AK1314" t="s">
        <v>220</v>
      </c>
      <c r="AM1314">
        <v>1059</v>
      </c>
      <c r="AN1314">
        <v>1158</v>
      </c>
    </row>
    <row r="1315" spans="1:40" x14ac:dyDescent="0.25">
      <c r="A1315" t="s">
        <v>414</v>
      </c>
      <c r="B1315" t="s">
        <v>414</v>
      </c>
      <c r="C1315" t="s">
        <v>414</v>
      </c>
      <c r="D1315" t="s">
        <v>414</v>
      </c>
      <c r="E1315" t="s">
        <v>414</v>
      </c>
      <c r="F1315" t="s">
        <v>414</v>
      </c>
      <c r="G1315" t="s">
        <v>414</v>
      </c>
      <c r="H1315" t="s">
        <v>414</v>
      </c>
      <c r="I1315" t="s">
        <v>414</v>
      </c>
      <c r="J1315" t="s">
        <v>414</v>
      </c>
      <c r="K1315" t="s">
        <v>414</v>
      </c>
      <c r="L1315" t="s">
        <v>414</v>
      </c>
      <c r="M1315" t="s">
        <v>414</v>
      </c>
      <c r="N1315" t="s">
        <v>414</v>
      </c>
      <c r="O1315" t="s">
        <v>414</v>
      </c>
      <c r="P1315" t="s">
        <v>414</v>
      </c>
      <c r="Q1315" t="s">
        <v>414</v>
      </c>
      <c r="R1315" t="s">
        <v>414</v>
      </c>
      <c r="S1315" t="s">
        <v>414</v>
      </c>
      <c r="T1315" t="s">
        <v>414</v>
      </c>
      <c r="U1315" t="s">
        <v>414</v>
      </c>
      <c r="V1315" t="s">
        <v>414</v>
      </c>
      <c r="W1315" t="s">
        <v>414</v>
      </c>
      <c r="X1315" t="s">
        <v>414</v>
      </c>
      <c r="Y1315" t="s">
        <v>414</v>
      </c>
      <c r="Z1315" t="s">
        <v>414</v>
      </c>
      <c r="AA1315" t="s">
        <v>414</v>
      </c>
      <c r="AB1315" t="s">
        <v>414</v>
      </c>
      <c r="AC1315" t="s">
        <v>459</v>
      </c>
      <c r="AD1315" t="s">
        <v>458</v>
      </c>
      <c r="AE1315">
        <v>50</v>
      </c>
      <c r="AF1315">
        <v>14</v>
      </c>
      <c r="AH1315" t="s">
        <v>386</v>
      </c>
      <c r="AJ1315" t="s">
        <v>273</v>
      </c>
      <c r="AK1315" t="s">
        <v>224</v>
      </c>
      <c r="AM1315">
        <v>987</v>
      </c>
      <c r="AN1315">
        <v>1631</v>
      </c>
    </row>
    <row r="1316" spans="1:40" x14ac:dyDescent="0.25">
      <c r="A1316" t="s">
        <v>414</v>
      </c>
      <c r="B1316" t="s">
        <v>414</v>
      </c>
      <c r="C1316" t="s">
        <v>414</v>
      </c>
      <c r="D1316" t="s">
        <v>414</v>
      </c>
      <c r="E1316" t="s">
        <v>414</v>
      </c>
      <c r="F1316" t="s">
        <v>414</v>
      </c>
      <c r="G1316" t="s">
        <v>414</v>
      </c>
      <c r="H1316" t="s">
        <v>414</v>
      </c>
      <c r="I1316" t="s">
        <v>414</v>
      </c>
      <c r="J1316" t="s">
        <v>414</v>
      </c>
      <c r="K1316" t="s">
        <v>414</v>
      </c>
      <c r="L1316" t="s">
        <v>414</v>
      </c>
      <c r="M1316" t="s">
        <v>414</v>
      </c>
      <c r="N1316" t="s">
        <v>414</v>
      </c>
      <c r="O1316" t="s">
        <v>414</v>
      </c>
      <c r="P1316" t="s">
        <v>414</v>
      </c>
      <c r="Q1316" t="s">
        <v>414</v>
      </c>
      <c r="R1316" t="s">
        <v>414</v>
      </c>
      <c r="S1316" t="s">
        <v>414</v>
      </c>
      <c r="T1316" t="s">
        <v>414</v>
      </c>
      <c r="U1316" t="s">
        <v>414</v>
      </c>
      <c r="V1316" t="s">
        <v>414</v>
      </c>
      <c r="W1316" t="s">
        <v>414</v>
      </c>
      <c r="X1316" t="s">
        <v>414</v>
      </c>
      <c r="Y1316" t="s">
        <v>414</v>
      </c>
      <c r="Z1316" t="s">
        <v>414</v>
      </c>
      <c r="AA1316" t="s">
        <v>414</v>
      </c>
      <c r="AB1316" t="s">
        <v>414</v>
      </c>
      <c r="AC1316" t="s">
        <v>459</v>
      </c>
      <c r="AD1316" t="s">
        <v>458</v>
      </c>
      <c r="AE1316">
        <v>50</v>
      </c>
      <c r="AF1316">
        <v>15</v>
      </c>
      <c r="AH1316" t="s">
        <v>370</v>
      </c>
      <c r="AJ1316" t="s">
        <v>246</v>
      </c>
      <c r="AK1316" t="s">
        <v>220</v>
      </c>
      <c r="AM1316">
        <v>1067</v>
      </c>
      <c r="AN1316">
        <v>1880</v>
      </c>
    </row>
    <row r="1317" spans="1:40" x14ac:dyDescent="0.25">
      <c r="A1317" t="s">
        <v>414</v>
      </c>
      <c r="B1317" t="s">
        <v>414</v>
      </c>
      <c r="C1317" t="s">
        <v>414</v>
      </c>
      <c r="D1317" t="s">
        <v>414</v>
      </c>
      <c r="E1317" t="s">
        <v>414</v>
      </c>
      <c r="F1317" t="s">
        <v>414</v>
      </c>
      <c r="G1317" t="s">
        <v>414</v>
      </c>
      <c r="H1317" t="s">
        <v>414</v>
      </c>
      <c r="I1317" t="s">
        <v>414</v>
      </c>
      <c r="J1317" t="s">
        <v>414</v>
      </c>
      <c r="K1317" t="s">
        <v>414</v>
      </c>
      <c r="L1317" t="s">
        <v>414</v>
      </c>
      <c r="M1317" t="s">
        <v>414</v>
      </c>
      <c r="N1317" t="s">
        <v>414</v>
      </c>
      <c r="O1317" t="s">
        <v>414</v>
      </c>
      <c r="P1317" t="s">
        <v>414</v>
      </c>
      <c r="Q1317" t="s">
        <v>414</v>
      </c>
      <c r="R1317" t="s">
        <v>414</v>
      </c>
      <c r="S1317" t="s">
        <v>414</v>
      </c>
      <c r="T1317" t="s">
        <v>414</v>
      </c>
      <c r="U1317" t="s">
        <v>414</v>
      </c>
      <c r="V1317" t="s">
        <v>414</v>
      </c>
      <c r="W1317" t="s">
        <v>414</v>
      </c>
      <c r="X1317" t="s">
        <v>414</v>
      </c>
      <c r="Y1317" t="s">
        <v>414</v>
      </c>
      <c r="Z1317" t="s">
        <v>414</v>
      </c>
      <c r="AA1317" t="s">
        <v>414</v>
      </c>
      <c r="AB1317" t="s">
        <v>414</v>
      </c>
      <c r="AC1317" t="s">
        <v>459</v>
      </c>
      <c r="AD1317" t="s">
        <v>458</v>
      </c>
      <c r="AE1317">
        <v>50</v>
      </c>
      <c r="AF1317">
        <v>16</v>
      </c>
      <c r="AH1317" t="s">
        <v>443</v>
      </c>
      <c r="AJ1317" t="s">
        <v>261</v>
      </c>
      <c r="AK1317" t="s">
        <v>222</v>
      </c>
      <c r="AM1317">
        <v>1386</v>
      </c>
      <c r="AN1317">
        <v>605</v>
      </c>
    </row>
    <row r="1318" spans="1:40" x14ac:dyDescent="0.25">
      <c r="A1318" t="s">
        <v>414</v>
      </c>
      <c r="B1318" t="s">
        <v>414</v>
      </c>
      <c r="C1318" t="s">
        <v>414</v>
      </c>
      <c r="D1318" t="s">
        <v>414</v>
      </c>
      <c r="E1318" t="s">
        <v>414</v>
      </c>
      <c r="F1318" t="s">
        <v>414</v>
      </c>
      <c r="G1318" t="s">
        <v>414</v>
      </c>
      <c r="H1318" t="s">
        <v>414</v>
      </c>
      <c r="I1318" t="s">
        <v>414</v>
      </c>
      <c r="J1318" t="s">
        <v>414</v>
      </c>
      <c r="K1318" t="s">
        <v>414</v>
      </c>
      <c r="L1318" t="s">
        <v>414</v>
      </c>
      <c r="M1318" t="s">
        <v>414</v>
      </c>
      <c r="N1318" t="s">
        <v>414</v>
      </c>
      <c r="O1318" t="s">
        <v>414</v>
      </c>
      <c r="P1318" t="s">
        <v>414</v>
      </c>
      <c r="Q1318" t="s">
        <v>414</v>
      </c>
      <c r="R1318" t="s">
        <v>414</v>
      </c>
      <c r="S1318" t="s">
        <v>414</v>
      </c>
      <c r="T1318" t="s">
        <v>414</v>
      </c>
      <c r="U1318" t="s">
        <v>414</v>
      </c>
      <c r="V1318" t="s">
        <v>414</v>
      </c>
      <c r="W1318" t="s">
        <v>414</v>
      </c>
      <c r="X1318" t="s">
        <v>414</v>
      </c>
      <c r="Y1318" t="s">
        <v>414</v>
      </c>
      <c r="Z1318" t="s">
        <v>414</v>
      </c>
      <c r="AA1318" t="s">
        <v>414</v>
      </c>
      <c r="AB1318" t="s">
        <v>414</v>
      </c>
      <c r="AC1318" t="s">
        <v>459</v>
      </c>
      <c r="AD1318" t="s">
        <v>458</v>
      </c>
      <c r="AE1318">
        <v>50</v>
      </c>
      <c r="AF1318">
        <v>17</v>
      </c>
      <c r="AH1318" t="s">
        <v>443</v>
      </c>
      <c r="AJ1318" t="s">
        <v>261</v>
      </c>
      <c r="AK1318" t="s">
        <v>222</v>
      </c>
      <c r="AM1318">
        <v>1530</v>
      </c>
      <c r="AN1318">
        <v>875</v>
      </c>
    </row>
    <row r="1319" spans="1:40" x14ac:dyDescent="0.25">
      <c r="A1319" t="s">
        <v>414</v>
      </c>
      <c r="B1319" t="s">
        <v>414</v>
      </c>
      <c r="C1319" t="s">
        <v>414</v>
      </c>
      <c r="D1319" t="s">
        <v>414</v>
      </c>
      <c r="E1319" t="s">
        <v>414</v>
      </c>
      <c r="F1319" t="s">
        <v>414</v>
      </c>
      <c r="G1319" t="s">
        <v>414</v>
      </c>
      <c r="H1319" t="s">
        <v>414</v>
      </c>
      <c r="I1319" t="s">
        <v>414</v>
      </c>
      <c r="J1319" t="s">
        <v>414</v>
      </c>
      <c r="K1319" t="s">
        <v>414</v>
      </c>
      <c r="L1319" t="s">
        <v>414</v>
      </c>
      <c r="M1319" t="s">
        <v>414</v>
      </c>
      <c r="N1319" t="s">
        <v>414</v>
      </c>
      <c r="O1319" t="s">
        <v>414</v>
      </c>
      <c r="P1319" t="s">
        <v>414</v>
      </c>
      <c r="Q1319" t="s">
        <v>414</v>
      </c>
      <c r="R1319" t="s">
        <v>414</v>
      </c>
      <c r="S1319" t="s">
        <v>414</v>
      </c>
      <c r="T1319" t="s">
        <v>414</v>
      </c>
      <c r="U1319" t="s">
        <v>414</v>
      </c>
      <c r="V1319" t="s">
        <v>414</v>
      </c>
      <c r="W1319" t="s">
        <v>414</v>
      </c>
      <c r="X1319" t="s">
        <v>414</v>
      </c>
      <c r="Y1319" t="s">
        <v>414</v>
      </c>
      <c r="Z1319" t="s">
        <v>414</v>
      </c>
      <c r="AA1319" t="s">
        <v>414</v>
      </c>
      <c r="AB1319" t="s">
        <v>414</v>
      </c>
      <c r="AC1319" t="s">
        <v>459</v>
      </c>
      <c r="AD1319" t="s">
        <v>458</v>
      </c>
      <c r="AE1319">
        <v>50</v>
      </c>
      <c r="AF1319">
        <v>18</v>
      </c>
      <c r="AH1319" t="s">
        <v>370</v>
      </c>
      <c r="AJ1319" t="s">
        <v>246</v>
      </c>
      <c r="AK1319" t="s">
        <v>220</v>
      </c>
      <c r="AM1319">
        <v>1407</v>
      </c>
      <c r="AN1319">
        <v>1098</v>
      </c>
    </row>
    <row r="1320" spans="1:40" x14ac:dyDescent="0.25">
      <c r="A1320" t="s">
        <v>414</v>
      </c>
      <c r="B1320" t="s">
        <v>414</v>
      </c>
      <c r="C1320" t="s">
        <v>414</v>
      </c>
      <c r="D1320" t="s">
        <v>414</v>
      </c>
      <c r="E1320" t="s">
        <v>414</v>
      </c>
      <c r="F1320" t="s">
        <v>414</v>
      </c>
      <c r="G1320" t="s">
        <v>414</v>
      </c>
      <c r="H1320" t="s">
        <v>414</v>
      </c>
      <c r="I1320" t="s">
        <v>414</v>
      </c>
      <c r="J1320" t="s">
        <v>414</v>
      </c>
      <c r="K1320" t="s">
        <v>414</v>
      </c>
      <c r="L1320" t="s">
        <v>414</v>
      </c>
      <c r="M1320" t="s">
        <v>414</v>
      </c>
      <c r="N1320" t="s">
        <v>414</v>
      </c>
      <c r="O1320" t="s">
        <v>414</v>
      </c>
      <c r="P1320" t="s">
        <v>414</v>
      </c>
      <c r="Q1320" t="s">
        <v>414</v>
      </c>
      <c r="R1320" t="s">
        <v>414</v>
      </c>
      <c r="S1320" t="s">
        <v>414</v>
      </c>
      <c r="T1320" t="s">
        <v>414</v>
      </c>
      <c r="U1320" t="s">
        <v>414</v>
      </c>
      <c r="V1320" t="s">
        <v>414</v>
      </c>
      <c r="W1320" t="s">
        <v>414</v>
      </c>
      <c r="X1320" t="s">
        <v>414</v>
      </c>
      <c r="Y1320" t="s">
        <v>414</v>
      </c>
      <c r="Z1320" t="s">
        <v>414</v>
      </c>
      <c r="AA1320" t="s">
        <v>414</v>
      </c>
      <c r="AB1320" t="s">
        <v>414</v>
      </c>
      <c r="AC1320" t="s">
        <v>459</v>
      </c>
      <c r="AD1320" t="s">
        <v>458</v>
      </c>
      <c r="AE1320">
        <v>50</v>
      </c>
      <c r="AF1320">
        <v>19</v>
      </c>
      <c r="AH1320" t="s">
        <v>443</v>
      </c>
      <c r="AJ1320" t="s">
        <v>261</v>
      </c>
      <c r="AK1320" t="s">
        <v>222</v>
      </c>
      <c r="AM1320">
        <v>1447</v>
      </c>
      <c r="AN1320">
        <v>1525</v>
      </c>
    </row>
    <row r="1321" spans="1:40" x14ac:dyDescent="0.25">
      <c r="A1321" t="s">
        <v>414</v>
      </c>
      <c r="B1321" t="s">
        <v>414</v>
      </c>
      <c r="C1321" t="s">
        <v>414</v>
      </c>
      <c r="D1321" t="s">
        <v>414</v>
      </c>
      <c r="E1321" t="s">
        <v>414</v>
      </c>
      <c r="F1321" t="s">
        <v>414</v>
      </c>
      <c r="G1321" t="s">
        <v>414</v>
      </c>
      <c r="H1321" t="s">
        <v>414</v>
      </c>
      <c r="I1321" t="s">
        <v>414</v>
      </c>
      <c r="J1321" t="s">
        <v>414</v>
      </c>
      <c r="K1321" t="s">
        <v>414</v>
      </c>
      <c r="L1321" t="s">
        <v>414</v>
      </c>
      <c r="M1321" t="s">
        <v>414</v>
      </c>
      <c r="N1321" t="s">
        <v>414</v>
      </c>
      <c r="O1321" t="s">
        <v>414</v>
      </c>
      <c r="P1321" t="s">
        <v>414</v>
      </c>
      <c r="Q1321" t="s">
        <v>414</v>
      </c>
      <c r="R1321" t="s">
        <v>414</v>
      </c>
      <c r="S1321" t="s">
        <v>414</v>
      </c>
      <c r="T1321" t="s">
        <v>414</v>
      </c>
      <c r="U1321" t="s">
        <v>414</v>
      </c>
      <c r="V1321" t="s">
        <v>414</v>
      </c>
      <c r="W1321" t="s">
        <v>414</v>
      </c>
      <c r="X1321" t="s">
        <v>414</v>
      </c>
      <c r="Y1321" t="s">
        <v>414</v>
      </c>
      <c r="Z1321" t="s">
        <v>414</v>
      </c>
      <c r="AA1321" t="s">
        <v>414</v>
      </c>
      <c r="AB1321" t="s">
        <v>414</v>
      </c>
      <c r="AC1321" t="s">
        <v>459</v>
      </c>
      <c r="AD1321" t="s">
        <v>458</v>
      </c>
      <c r="AE1321">
        <v>50</v>
      </c>
      <c r="AF1321">
        <v>20</v>
      </c>
      <c r="AH1321" t="s">
        <v>386</v>
      </c>
      <c r="AJ1321" t="s">
        <v>273</v>
      </c>
      <c r="AK1321" t="s">
        <v>224</v>
      </c>
      <c r="AM1321">
        <v>1483</v>
      </c>
      <c r="AN1321">
        <v>1865</v>
      </c>
    </row>
    <row r="1322" spans="1:40" x14ac:dyDescent="0.25">
      <c r="A1322" t="s">
        <v>414</v>
      </c>
      <c r="B1322" t="s">
        <v>414</v>
      </c>
      <c r="C1322" t="s">
        <v>414</v>
      </c>
      <c r="D1322" t="s">
        <v>414</v>
      </c>
      <c r="E1322" t="s">
        <v>414</v>
      </c>
      <c r="F1322" t="s">
        <v>414</v>
      </c>
      <c r="G1322" t="s">
        <v>414</v>
      </c>
      <c r="H1322" t="s">
        <v>414</v>
      </c>
      <c r="I1322" t="s">
        <v>414</v>
      </c>
      <c r="J1322" t="s">
        <v>414</v>
      </c>
      <c r="K1322" t="s">
        <v>414</v>
      </c>
      <c r="L1322" t="s">
        <v>414</v>
      </c>
      <c r="M1322" t="s">
        <v>414</v>
      </c>
      <c r="N1322" t="s">
        <v>414</v>
      </c>
      <c r="O1322" t="s">
        <v>414</v>
      </c>
      <c r="P1322" t="s">
        <v>414</v>
      </c>
      <c r="Q1322" t="s">
        <v>414</v>
      </c>
      <c r="R1322" t="s">
        <v>414</v>
      </c>
      <c r="S1322" t="s">
        <v>414</v>
      </c>
      <c r="T1322" t="s">
        <v>414</v>
      </c>
      <c r="U1322" t="s">
        <v>414</v>
      </c>
      <c r="V1322" t="s">
        <v>414</v>
      </c>
      <c r="W1322" t="s">
        <v>414</v>
      </c>
      <c r="X1322" t="s">
        <v>414</v>
      </c>
      <c r="Y1322" t="s">
        <v>414</v>
      </c>
      <c r="Z1322" t="s">
        <v>414</v>
      </c>
      <c r="AA1322" t="s">
        <v>414</v>
      </c>
      <c r="AB1322" t="s">
        <v>414</v>
      </c>
      <c r="AC1322" t="s">
        <v>459</v>
      </c>
      <c r="AD1322" t="s">
        <v>458</v>
      </c>
      <c r="AE1322">
        <v>50</v>
      </c>
      <c r="AF1322">
        <v>21</v>
      </c>
      <c r="AH1322" t="s">
        <v>370</v>
      </c>
      <c r="AJ1322" t="s">
        <v>246</v>
      </c>
      <c r="AK1322" t="s">
        <v>220</v>
      </c>
      <c r="AM1322">
        <v>1647</v>
      </c>
      <c r="AN1322">
        <v>681</v>
      </c>
    </row>
    <row r="1323" spans="1:40" x14ac:dyDescent="0.25">
      <c r="A1323" t="s">
        <v>414</v>
      </c>
      <c r="B1323" t="s">
        <v>414</v>
      </c>
      <c r="C1323" t="s">
        <v>414</v>
      </c>
      <c r="D1323" t="s">
        <v>414</v>
      </c>
      <c r="E1323" t="s">
        <v>414</v>
      </c>
      <c r="F1323" t="s">
        <v>414</v>
      </c>
      <c r="G1323" t="s">
        <v>414</v>
      </c>
      <c r="H1323" t="s">
        <v>414</v>
      </c>
      <c r="I1323" t="s">
        <v>414</v>
      </c>
      <c r="J1323" t="s">
        <v>414</v>
      </c>
      <c r="K1323" t="s">
        <v>414</v>
      </c>
      <c r="L1323" t="s">
        <v>414</v>
      </c>
      <c r="M1323" t="s">
        <v>414</v>
      </c>
      <c r="N1323" t="s">
        <v>414</v>
      </c>
      <c r="O1323" t="s">
        <v>414</v>
      </c>
      <c r="P1323" t="s">
        <v>414</v>
      </c>
      <c r="Q1323" t="s">
        <v>414</v>
      </c>
      <c r="R1323" t="s">
        <v>414</v>
      </c>
      <c r="S1323" t="s">
        <v>414</v>
      </c>
      <c r="T1323" t="s">
        <v>414</v>
      </c>
      <c r="U1323" t="s">
        <v>414</v>
      </c>
      <c r="V1323" t="s">
        <v>414</v>
      </c>
      <c r="W1323" t="s">
        <v>414</v>
      </c>
      <c r="X1323" t="s">
        <v>414</v>
      </c>
      <c r="Y1323" t="s">
        <v>414</v>
      </c>
      <c r="Z1323" t="s">
        <v>414</v>
      </c>
      <c r="AA1323" t="s">
        <v>414</v>
      </c>
      <c r="AB1323" t="s">
        <v>414</v>
      </c>
      <c r="AC1323" t="s">
        <v>459</v>
      </c>
      <c r="AD1323" t="s">
        <v>458</v>
      </c>
      <c r="AE1323">
        <v>50</v>
      </c>
      <c r="AF1323">
        <v>22</v>
      </c>
      <c r="AH1323" t="s">
        <v>443</v>
      </c>
      <c r="AJ1323" t="s">
        <v>261</v>
      </c>
      <c r="AK1323" t="s">
        <v>222</v>
      </c>
      <c r="AM1323">
        <v>1750</v>
      </c>
      <c r="AN1323">
        <v>826</v>
      </c>
    </row>
    <row r="1324" spans="1:40" x14ac:dyDescent="0.25">
      <c r="A1324" t="s">
        <v>414</v>
      </c>
      <c r="B1324" t="s">
        <v>414</v>
      </c>
      <c r="C1324" t="s">
        <v>414</v>
      </c>
      <c r="D1324" t="s">
        <v>414</v>
      </c>
      <c r="E1324" t="s">
        <v>414</v>
      </c>
      <c r="F1324" t="s">
        <v>414</v>
      </c>
      <c r="G1324" t="s">
        <v>414</v>
      </c>
      <c r="H1324" t="s">
        <v>414</v>
      </c>
      <c r="I1324" t="s">
        <v>414</v>
      </c>
      <c r="J1324" t="s">
        <v>414</v>
      </c>
      <c r="K1324" t="s">
        <v>414</v>
      </c>
      <c r="L1324" t="s">
        <v>414</v>
      </c>
      <c r="M1324" t="s">
        <v>414</v>
      </c>
      <c r="N1324" t="s">
        <v>414</v>
      </c>
      <c r="O1324" t="s">
        <v>414</v>
      </c>
      <c r="P1324" t="s">
        <v>414</v>
      </c>
      <c r="Q1324" t="s">
        <v>414</v>
      </c>
      <c r="R1324" t="s">
        <v>414</v>
      </c>
      <c r="S1324" t="s">
        <v>414</v>
      </c>
      <c r="T1324" t="s">
        <v>414</v>
      </c>
      <c r="U1324" t="s">
        <v>414</v>
      </c>
      <c r="V1324" t="s">
        <v>414</v>
      </c>
      <c r="W1324" t="s">
        <v>414</v>
      </c>
      <c r="X1324" t="s">
        <v>414</v>
      </c>
      <c r="Y1324" t="s">
        <v>414</v>
      </c>
      <c r="Z1324" t="s">
        <v>414</v>
      </c>
      <c r="AA1324" t="s">
        <v>414</v>
      </c>
      <c r="AB1324" t="s">
        <v>414</v>
      </c>
      <c r="AC1324" t="s">
        <v>459</v>
      </c>
      <c r="AD1324" t="s">
        <v>458</v>
      </c>
      <c r="AE1324">
        <v>50</v>
      </c>
      <c r="AF1324">
        <v>23</v>
      </c>
      <c r="AH1324" t="s">
        <v>386</v>
      </c>
      <c r="AJ1324" t="s">
        <v>273</v>
      </c>
      <c r="AK1324" t="s">
        <v>224</v>
      </c>
      <c r="AM1324">
        <v>1791</v>
      </c>
      <c r="AN1324">
        <v>1309</v>
      </c>
    </row>
    <row r="1325" spans="1:40" x14ac:dyDescent="0.25">
      <c r="A1325" t="s">
        <v>414</v>
      </c>
      <c r="B1325" t="s">
        <v>414</v>
      </c>
      <c r="C1325" t="s">
        <v>414</v>
      </c>
      <c r="D1325" t="s">
        <v>414</v>
      </c>
      <c r="E1325" t="s">
        <v>414</v>
      </c>
      <c r="F1325" t="s">
        <v>414</v>
      </c>
      <c r="G1325" t="s">
        <v>414</v>
      </c>
      <c r="H1325" t="s">
        <v>414</v>
      </c>
      <c r="I1325" t="s">
        <v>414</v>
      </c>
      <c r="J1325" t="s">
        <v>414</v>
      </c>
      <c r="K1325" t="s">
        <v>414</v>
      </c>
      <c r="L1325" t="s">
        <v>414</v>
      </c>
      <c r="M1325" t="s">
        <v>414</v>
      </c>
      <c r="N1325" t="s">
        <v>414</v>
      </c>
      <c r="O1325" t="s">
        <v>414</v>
      </c>
      <c r="P1325" t="s">
        <v>414</v>
      </c>
      <c r="Q1325" t="s">
        <v>414</v>
      </c>
      <c r="R1325" t="s">
        <v>414</v>
      </c>
      <c r="S1325" t="s">
        <v>414</v>
      </c>
      <c r="T1325" t="s">
        <v>414</v>
      </c>
      <c r="U1325" t="s">
        <v>414</v>
      </c>
      <c r="V1325" t="s">
        <v>414</v>
      </c>
      <c r="W1325" t="s">
        <v>414</v>
      </c>
      <c r="X1325" t="s">
        <v>414</v>
      </c>
      <c r="Y1325" t="s">
        <v>414</v>
      </c>
      <c r="Z1325" t="s">
        <v>414</v>
      </c>
      <c r="AA1325" t="s">
        <v>414</v>
      </c>
      <c r="AB1325" t="s">
        <v>414</v>
      </c>
      <c r="AC1325" t="s">
        <v>459</v>
      </c>
      <c r="AD1325" t="s">
        <v>458</v>
      </c>
      <c r="AE1325">
        <v>50</v>
      </c>
      <c r="AF1325">
        <v>24</v>
      </c>
      <c r="AH1325" t="s">
        <v>443</v>
      </c>
      <c r="AJ1325" t="s">
        <v>261</v>
      </c>
      <c r="AK1325" t="s">
        <v>222</v>
      </c>
      <c r="AM1325">
        <v>1682</v>
      </c>
      <c r="AN1325">
        <v>1630</v>
      </c>
    </row>
    <row r="1326" spans="1:40" x14ac:dyDescent="0.25">
      <c r="A1326" t="s">
        <v>414</v>
      </c>
      <c r="B1326" t="s">
        <v>414</v>
      </c>
      <c r="C1326" t="s">
        <v>414</v>
      </c>
      <c r="D1326" t="s">
        <v>414</v>
      </c>
      <c r="E1326" t="s">
        <v>414</v>
      </c>
      <c r="F1326" t="s">
        <v>414</v>
      </c>
      <c r="G1326" t="s">
        <v>414</v>
      </c>
      <c r="H1326" t="s">
        <v>414</v>
      </c>
      <c r="I1326" t="s">
        <v>414</v>
      </c>
      <c r="J1326" t="s">
        <v>414</v>
      </c>
      <c r="K1326" t="s">
        <v>414</v>
      </c>
      <c r="L1326" t="s">
        <v>414</v>
      </c>
      <c r="M1326" t="s">
        <v>414</v>
      </c>
      <c r="N1326" t="s">
        <v>414</v>
      </c>
      <c r="O1326" t="s">
        <v>414</v>
      </c>
      <c r="P1326" t="s">
        <v>414</v>
      </c>
      <c r="Q1326" t="s">
        <v>414</v>
      </c>
      <c r="R1326" t="s">
        <v>414</v>
      </c>
      <c r="S1326" t="s">
        <v>414</v>
      </c>
      <c r="T1326" t="s">
        <v>414</v>
      </c>
      <c r="U1326" t="s">
        <v>414</v>
      </c>
      <c r="V1326" t="s">
        <v>414</v>
      </c>
      <c r="W1326" t="s">
        <v>414</v>
      </c>
      <c r="X1326" t="s">
        <v>414</v>
      </c>
      <c r="Y1326" t="s">
        <v>414</v>
      </c>
      <c r="Z1326" t="s">
        <v>414</v>
      </c>
      <c r="AA1326" t="s">
        <v>414</v>
      </c>
      <c r="AB1326" t="s">
        <v>414</v>
      </c>
      <c r="AC1326" t="s">
        <v>459</v>
      </c>
      <c r="AD1326" t="s">
        <v>458</v>
      </c>
      <c r="AE1326">
        <v>50</v>
      </c>
      <c r="AF1326">
        <v>25</v>
      </c>
      <c r="AH1326" t="s">
        <v>443</v>
      </c>
      <c r="AJ1326" t="s">
        <v>261</v>
      </c>
      <c r="AK1326" t="s">
        <v>222</v>
      </c>
      <c r="AM1326">
        <v>1727</v>
      </c>
      <c r="AN1326">
        <v>1731</v>
      </c>
    </row>
    <row r="1327" spans="1:40" x14ac:dyDescent="0.25">
      <c r="A1327" t="s">
        <v>414</v>
      </c>
      <c r="B1327" t="s">
        <v>414</v>
      </c>
      <c r="C1327" t="s">
        <v>414</v>
      </c>
      <c r="D1327" t="s">
        <v>414</v>
      </c>
      <c r="E1327" t="s">
        <v>414</v>
      </c>
      <c r="F1327" t="s">
        <v>414</v>
      </c>
      <c r="G1327" t="s">
        <v>414</v>
      </c>
      <c r="H1327" t="s">
        <v>414</v>
      </c>
      <c r="I1327" t="s">
        <v>414</v>
      </c>
      <c r="J1327" t="s">
        <v>414</v>
      </c>
      <c r="K1327" t="s">
        <v>414</v>
      </c>
      <c r="L1327" t="s">
        <v>414</v>
      </c>
      <c r="M1327" t="s">
        <v>414</v>
      </c>
      <c r="N1327" t="s">
        <v>414</v>
      </c>
      <c r="O1327" t="s">
        <v>414</v>
      </c>
      <c r="P1327" t="s">
        <v>414</v>
      </c>
      <c r="Q1327" t="s">
        <v>414</v>
      </c>
      <c r="R1327" t="s">
        <v>414</v>
      </c>
      <c r="S1327" t="s">
        <v>414</v>
      </c>
      <c r="T1327" t="s">
        <v>414</v>
      </c>
      <c r="U1327" t="s">
        <v>414</v>
      </c>
      <c r="V1327" t="s">
        <v>414</v>
      </c>
      <c r="W1327" t="s">
        <v>414</v>
      </c>
      <c r="X1327" t="s">
        <v>414</v>
      </c>
      <c r="Y1327" t="s">
        <v>414</v>
      </c>
      <c r="Z1327" t="s">
        <v>414</v>
      </c>
      <c r="AA1327" t="s">
        <v>414</v>
      </c>
      <c r="AB1327" t="s">
        <v>414</v>
      </c>
      <c r="AC1327" t="s">
        <v>459</v>
      </c>
      <c r="AD1327" t="s">
        <v>458</v>
      </c>
      <c r="AE1327">
        <v>50</v>
      </c>
      <c r="AF1327">
        <v>26</v>
      </c>
      <c r="AH1327" t="s">
        <v>443</v>
      </c>
      <c r="AJ1327" t="s">
        <v>261</v>
      </c>
      <c r="AK1327" t="s">
        <v>222</v>
      </c>
      <c r="AM1327">
        <v>2155</v>
      </c>
      <c r="AN1327">
        <v>753</v>
      </c>
    </row>
    <row r="1328" spans="1:40" x14ac:dyDescent="0.25">
      <c r="A1328" t="s">
        <v>414</v>
      </c>
      <c r="B1328" t="s">
        <v>414</v>
      </c>
      <c r="C1328" t="s">
        <v>414</v>
      </c>
      <c r="D1328" t="s">
        <v>414</v>
      </c>
      <c r="E1328" t="s">
        <v>414</v>
      </c>
      <c r="F1328" t="s">
        <v>414</v>
      </c>
      <c r="G1328" t="s">
        <v>414</v>
      </c>
      <c r="H1328" t="s">
        <v>414</v>
      </c>
      <c r="I1328" t="s">
        <v>414</v>
      </c>
      <c r="J1328" t="s">
        <v>414</v>
      </c>
      <c r="K1328" t="s">
        <v>414</v>
      </c>
      <c r="L1328" t="s">
        <v>414</v>
      </c>
      <c r="M1328" t="s">
        <v>414</v>
      </c>
      <c r="N1328" t="s">
        <v>414</v>
      </c>
      <c r="O1328" t="s">
        <v>414</v>
      </c>
      <c r="P1328" t="s">
        <v>414</v>
      </c>
      <c r="Q1328" t="s">
        <v>414</v>
      </c>
      <c r="R1328" t="s">
        <v>414</v>
      </c>
      <c r="S1328" t="s">
        <v>414</v>
      </c>
      <c r="T1328" t="s">
        <v>414</v>
      </c>
      <c r="U1328" t="s">
        <v>414</v>
      </c>
      <c r="V1328" t="s">
        <v>414</v>
      </c>
      <c r="W1328" t="s">
        <v>414</v>
      </c>
      <c r="X1328" t="s">
        <v>414</v>
      </c>
      <c r="Y1328" t="s">
        <v>414</v>
      </c>
      <c r="Z1328" t="s">
        <v>414</v>
      </c>
      <c r="AA1328" t="s">
        <v>414</v>
      </c>
      <c r="AB1328" t="s">
        <v>414</v>
      </c>
      <c r="AC1328" t="s">
        <v>459</v>
      </c>
      <c r="AD1328" t="s">
        <v>458</v>
      </c>
      <c r="AE1328">
        <v>50</v>
      </c>
      <c r="AF1328">
        <v>27</v>
      </c>
      <c r="AH1328" t="s">
        <v>370</v>
      </c>
      <c r="AJ1328" t="s">
        <v>246</v>
      </c>
      <c r="AK1328" t="s">
        <v>220</v>
      </c>
      <c r="AM1328">
        <v>2113</v>
      </c>
      <c r="AN1328">
        <v>952</v>
      </c>
    </row>
    <row r="1329" spans="1:40" x14ac:dyDescent="0.25">
      <c r="A1329" t="s">
        <v>414</v>
      </c>
      <c r="B1329" t="s">
        <v>414</v>
      </c>
      <c r="C1329" t="s">
        <v>414</v>
      </c>
      <c r="D1329" t="s">
        <v>414</v>
      </c>
      <c r="E1329" t="s">
        <v>414</v>
      </c>
      <c r="F1329" t="s">
        <v>414</v>
      </c>
      <c r="G1329" t="s">
        <v>414</v>
      </c>
      <c r="H1329" t="s">
        <v>414</v>
      </c>
      <c r="I1329" t="s">
        <v>414</v>
      </c>
      <c r="J1329" t="s">
        <v>414</v>
      </c>
      <c r="K1329" t="s">
        <v>414</v>
      </c>
      <c r="L1329" t="s">
        <v>414</v>
      </c>
      <c r="M1329" t="s">
        <v>414</v>
      </c>
      <c r="N1329" t="s">
        <v>414</v>
      </c>
      <c r="O1329" t="s">
        <v>414</v>
      </c>
      <c r="P1329" t="s">
        <v>414</v>
      </c>
      <c r="Q1329" t="s">
        <v>414</v>
      </c>
      <c r="R1329" t="s">
        <v>414</v>
      </c>
      <c r="S1329" t="s">
        <v>414</v>
      </c>
      <c r="T1329" t="s">
        <v>414</v>
      </c>
      <c r="U1329" t="s">
        <v>414</v>
      </c>
      <c r="V1329" t="s">
        <v>414</v>
      </c>
      <c r="W1329" t="s">
        <v>414</v>
      </c>
      <c r="X1329" t="s">
        <v>414</v>
      </c>
      <c r="Y1329" t="s">
        <v>414</v>
      </c>
      <c r="Z1329" t="s">
        <v>414</v>
      </c>
      <c r="AA1329" t="s">
        <v>414</v>
      </c>
      <c r="AB1329" t="s">
        <v>414</v>
      </c>
      <c r="AC1329" t="s">
        <v>459</v>
      </c>
      <c r="AD1329" t="s">
        <v>458</v>
      </c>
      <c r="AE1329">
        <v>50</v>
      </c>
      <c r="AF1329">
        <v>28</v>
      </c>
      <c r="AH1329" t="s">
        <v>370</v>
      </c>
      <c r="AJ1329" t="s">
        <v>246</v>
      </c>
      <c r="AK1329" t="s">
        <v>220</v>
      </c>
      <c r="AM1329">
        <v>2018</v>
      </c>
      <c r="AN1329">
        <v>1283</v>
      </c>
    </row>
    <row r="1330" spans="1:40" x14ac:dyDescent="0.25">
      <c r="A1330" t="s">
        <v>414</v>
      </c>
      <c r="B1330" t="s">
        <v>414</v>
      </c>
      <c r="C1330" t="s">
        <v>414</v>
      </c>
      <c r="D1330" t="s">
        <v>414</v>
      </c>
      <c r="E1330" t="s">
        <v>414</v>
      </c>
      <c r="F1330" t="s">
        <v>414</v>
      </c>
      <c r="G1330" t="s">
        <v>414</v>
      </c>
      <c r="H1330" t="s">
        <v>414</v>
      </c>
      <c r="I1330" t="s">
        <v>414</v>
      </c>
      <c r="J1330" t="s">
        <v>414</v>
      </c>
      <c r="K1330" t="s">
        <v>414</v>
      </c>
      <c r="L1330" t="s">
        <v>414</v>
      </c>
      <c r="M1330" t="s">
        <v>414</v>
      </c>
      <c r="N1330" t="s">
        <v>414</v>
      </c>
      <c r="O1330" t="s">
        <v>414</v>
      </c>
      <c r="P1330" t="s">
        <v>414</v>
      </c>
      <c r="Q1330" t="s">
        <v>414</v>
      </c>
      <c r="R1330" t="s">
        <v>414</v>
      </c>
      <c r="S1330" t="s">
        <v>414</v>
      </c>
      <c r="T1330" t="s">
        <v>414</v>
      </c>
      <c r="U1330" t="s">
        <v>414</v>
      </c>
      <c r="V1330" t="s">
        <v>414</v>
      </c>
      <c r="W1330" t="s">
        <v>414</v>
      </c>
      <c r="X1330" t="s">
        <v>414</v>
      </c>
      <c r="Y1330" t="s">
        <v>414</v>
      </c>
      <c r="Z1330" t="s">
        <v>414</v>
      </c>
      <c r="AA1330" t="s">
        <v>414</v>
      </c>
      <c r="AB1330" t="s">
        <v>414</v>
      </c>
      <c r="AC1330" t="s">
        <v>459</v>
      </c>
      <c r="AD1330" t="s">
        <v>458</v>
      </c>
      <c r="AE1330">
        <v>50</v>
      </c>
      <c r="AF1330">
        <v>29</v>
      </c>
      <c r="AH1330" t="s">
        <v>443</v>
      </c>
      <c r="AJ1330" t="s">
        <v>261</v>
      </c>
      <c r="AK1330" t="s">
        <v>222</v>
      </c>
      <c r="AM1330">
        <v>2203</v>
      </c>
      <c r="AN1330">
        <v>1464</v>
      </c>
    </row>
    <row r="1331" spans="1:40" x14ac:dyDescent="0.25">
      <c r="A1331" t="s">
        <v>414</v>
      </c>
      <c r="B1331" t="s">
        <v>414</v>
      </c>
      <c r="C1331" t="s">
        <v>414</v>
      </c>
      <c r="D1331" t="s">
        <v>414</v>
      </c>
      <c r="E1331" t="s">
        <v>414</v>
      </c>
      <c r="F1331" t="s">
        <v>414</v>
      </c>
      <c r="G1331" t="s">
        <v>414</v>
      </c>
      <c r="H1331" t="s">
        <v>414</v>
      </c>
      <c r="I1331" t="s">
        <v>414</v>
      </c>
      <c r="J1331" t="s">
        <v>414</v>
      </c>
      <c r="K1331" t="s">
        <v>414</v>
      </c>
      <c r="L1331" t="s">
        <v>414</v>
      </c>
      <c r="M1331" t="s">
        <v>414</v>
      </c>
      <c r="N1331" t="s">
        <v>414</v>
      </c>
      <c r="O1331" t="s">
        <v>414</v>
      </c>
      <c r="P1331" t="s">
        <v>414</v>
      </c>
      <c r="Q1331" t="s">
        <v>414</v>
      </c>
      <c r="R1331" t="s">
        <v>414</v>
      </c>
      <c r="S1331" t="s">
        <v>414</v>
      </c>
      <c r="T1331" t="s">
        <v>414</v>
      </c>
      <c r="U1331" t="s">
        <v>414</v>
      </c>
      <c r="V1331" t="s">
        <v>414</v>
      </c>
      <c r="W1331" t="s">
        <v>414</v>
      </c>
      <c r="X1331" t="s">
        <v>414</v>
      </c>
      <c r="Y1331" t="s">
        <v>414</v>
      </c>
      <c r="Z1331" t="s">
        <v>414</v>
      </c>
      <c r="AA1331" t="s">
        <v>414</v>
      </c>
      <c r="AB1331" t="s">
        <v>414</v>
      </c>
      <c r="AC1331" t="s">
        <v>459</v>
      </c>
      <c r="AD1331" t="s">
        <v>458</v>
      </c>
      <c r="AE1331">
        <v>50</v>
      </c>
      <c r="AF1331">
        <v>30</v>
      </c>
      <c r="AH1331" t="s">
        <v>370</v>
      </c>
      <c r="AJ1331" t="s">
        <v>246</v>
      </c>
      <c r="AK1331" t="s">
        <v>220</v>
      </c>
      <c r="AM1331">
        <v>1918</v>
      </c>
      <c r="AN1331">
        <v>1707</v>
      </c>
    </row>
    <row r="1332" spans="1:40" x14ac:dyDescent="0.25">
      <c r="A1332" t="s">
        <v>414</v>
      </c>
      <c r="B1332" t="s">
        <v>414</v>
      </c>
      <c r="C1332" t="s">
        <v>414</v>
      </c>
      <c r="D1332" t="s">
        <v>414</v>
      </c>
      <c r="E1332" t="s">
        <v>414</v>
      </c>
      <c r="F1332" t="s">
        <v>414</v>
      </c>
      <c r="G1332" t="s">
        <v>414</v>
      </c>
      <c r="H1332" t="s">
        <v>414</v>
      </c>
      <c r="I1332" t="s">
        <v>414</v>
      </c>
      <c r="J1332" t="s">
        <v>414</v>
      </c>
      <c r="K1332" t="s">
        <v>414</v>
      </c>
      <c r="L1332" t="s">
        <v>414</v>
      </c>
      <c r="M1332" t="s">
        <v>414</v>
      </c>
      <c r="N1332" t="s">
        <v>414</v>
      </c>
      <c r="O1332" t="s">
        <v>414</v>
      </c>
      <c r="P1332" t="s">
        <v>414</v>
      </c>
      <c r="Q1332" t="s">
        <v>414</v>
      </c>
      <c r="R1332" t="s">
        <v>414</v>
      </c>
      <c r="S1332" t="s">
        <v>414</v>
      </c>
      <c r="T1332" t="s">
        <v>414</v>
      </c>
      <c r="U1332" t="s">
        <v>414</v>
      </c>
      <c r="V1332" t="s">
        <v>414</v>
      </c>
      <c r="W1332" t="s">
        <v>414</v>
      </c>
      <c r="X1332" t="s">
        <v>414</v>
      </c>
      <c r="Y1332" t="s">
        <v>414</v>
      </c>
      <c r="Z1332" t="s">
        <v>414</v>
      </c>
      <c r="AA1332" t="s">
        <v>414</v>
      </c>
      <c r="AB1332" t="s">
        <v>414</v>
      </c>
      <c r="AC1332" t="s">
        <v>459</v>
      </c>
      <c r="AD1332" t="s">
        <v>458</v>
      </c>
      <c r="AE1332">
        <v>50</v>
      </c>
      <c r="AF1332">
        <v>31</v>
      </c>
      <c r="AH1332" t="s">
        <v>370</v>
      </c>
      <c r="AJ1332" t="s">
        <v>246</v>
      </c>
      <c r="AK1332" t="s">
        <v>220</v>
      </c>
      <c r="AM1332">
        <v>2486</v>
      </c>
      <c r="AN1332">
        <v>544</v>
      </c>
    </row>
    <row r="1333" spans="1:40" x14ac:dyDescent="0.25">
      <c r="A1333" t="s">
        <v>414</v>
      </c>
      <c r="B1333" t="s">
        <v>414</v>
      </c>
      <c r="C1333" t="s">
        <v>414</v>
      </c>
      <c r="D1333" t="s">
        <v>414</v>
      </c>
      <c r="E1333" t="s">
        <v>414</v>
      </c>
      <c r="F1333" t="s">
        <v>414</v>
      </c>
      <c r="G1333" t="s">
        <v>414</v>
      </c>
      <c r="H1333" t="s">
        <v>414</v>
      </c>
      <c r="I1333" t="s">
        <v>414</v>
      </c>
      <c r="J1333" t="s">
        <v>414</v>
      </c>
      <c r="K1333" t="s">
        <v>414</v>
      </c>
      <c r="L1333" t="s">
        <v>414</v>
      </c>
      <c r="M1333" t="s">
        <v>414</v>
      </c>
      <c r="N1333" t="s">
        <v>414</v>
      </c>
      <c r="O1333" t="s">
        <v>414</v>
      </c>
      <c r="P1333" t="s">
        <v>414</v>
      </c>
      <c r="Q1333" t="s">
        <v>414</v>
      </c>
      <c r="R1333" t="s">
        <v>414</v>
      </c>
      <c r="S1333" t="s">
        <v>414</v>
      </c>
      <c r="T1333" t="s">
        <v>414</v>
      </c>
      <c r="U1333" t="s">
        <v>414</v>
      </c>
      <c r="V1333" t="s">
        <v>414</v>
      </c>
      <c r="W1333" t="s">
        <v>414</v>
      </c>
      <c r="X1333" t="s">
        <v>414</v>
      </c>
      <c r="Y1333" t="s">
        <v>414</v>
      </c>
      <c r="Z1333" t="s">
        <v>414</v>
      </c>
      <c r="AA1333" t="s">
        <v>414</v>
      </c>
      <c r="AB1333" t="s">
        <v>414</v>
      </c>
      <c r="AC1333" t="s">
        <v>459</v>
      </c>
      <c r="AD1333" t="s">
        <v>458</v>
      </c>
      <c r="AE1333">
        <v>50</v>
      </c>
      <c r="AF1333">
        <v>32</v>
      </c>
      <c r="AH1333" t="s">
        <v>375</v>
      </c>
      <c r="AJ1333" t="s">
        <v>265</v>
      </c>
      <c r="AK1333" t="s">
        <v>222</v>
      </c>
      <c r="AM1333">
        <v>2399</v>
      </c>
      <c r="AN1333">
        <v>942</v>
      </c>
    </row>
    <row r="1334" spans="1:40" x14ac:dyDescent="0.25">
      <c r="A1334" t="s">
        <v>414</v>
      </c>
      <c r="B1334" t="s">
        <v>414</v>
      </c>
      <c r="C1334" t="s">
        <v>414</v>
      </c>
      <c r="D1334" t="s">
        <v>414</v>
      </c>
      <c r="E1334" t="s">
        <v>414</v>
      </c>
      <c r="F1334" t="s">
        <v>414</v>
      </c>
      <c r="G1334" t="s">
        <v>414</v>
      </c>
      <c r="H1334" t="s">
        <v>414</v>
      </c>
      <c r="I1334" t="s">
        <v>414</v>
      </c>
      <c r="J1334" t="s">
        <v>414</v>
      </c>
      <c r="K1334" t="s">
        <v>414</v>
      </c>
      <c r="L1334" t="s">
        <v>414</v>
      </c>
      <c r="M1334" t="s">
        <v>414</v>
      </c>
      <c r="N1334" t="s">
        <v>414</v>
      </c>
      <c r="O1334" t="s">
        <v>414</v>
      </c>
      <c r="P1334" t="s">
        <v>414</v>
      </c>
      <c r="Q1334" t="s">
        <v>414</v>
      </c>
      <c r="R1334" t="s">
        <v>414</v>
      </c>
      <c r="S1334" t="s">
        <v>414</v>
      </c>
      <c r="T1334" t="s">
        <v>414</v>
      </c>
      <c r="U1334" t="s">
        <v>414</v>
      </c>
      <c r="V1334" t="s">
        <v>414</v>
      </c>
      <c r="W1334" t="s">
        <v>414</v>
      </c>
      <c r="X1334" t="s">
        <v>414</v>
      </c>
      <c r="Y1334" t="s">
        <v>414</v>
      </c>
      <c r="Z1334" t="s">
        <v>414</v>
      </c>
      <c r="AA1334" t="s">
        <v>414</v>
      </c>
      <c r="AB1334" t="s">
        <v>414</v>
      </c>
      <c r="AC1334" t="s">
        <v>459</v>
      </c>
      <c r="AD1334" t="s">
        <v>458</v>
      </c>
      <c r="AE1334">
        <v>50</v>
      </c>
      <c r="AF1334">
        <v>33</v>
      </c>
      <c r="AH1334" t="s">
        <v>443</v>
      </c>
      <c r="AJ1334" t="s">
        <v>261</v>
      </c>
      <c r="AK1334" t="s">
        <v>222</v>
      </c>
      <c r="AM1334">
        <v>2453</v>
      </c>
      <c r="AN1334">
        <v>1301</v>
      </c>
    </row>
    <row r="1335" spans="1:40" x14ac:dyDescent="0.25">
      <c r="A1335" t="s">
        <v>414</v>
      </c>
      <c r="B1335" t="s">
        <v>414</v>
      </c>
      <c r="C1335" t="s">
        <v>414</v>
      </c>
      <c r="D1335" t="s">
        <v>414</v>
      </c>
      <c r="E1335" t="s">
        <v>414</v>
      </c>
      <c r="F1335" t="s">
        <v>414</v>
      </c>
      <c r="G1335" t="s">
        <v>414</v>
      </c>
      <c r="H1335" t="s">
        <v>414</v>
      </c>
      <c r="I1335" t="s">
        <v>414</v>
      </c>
      <c r="J1335" t="s">
        <v>414</v>
      </c>
      <c r="K1335" t="s">
        <v>414</v>
      </c>
      <c r="L1335" t="s">
        <v>414</v>
      </c>
      <c r="M1335" t="s">
        <v>414</v>
      </c>
      <c r="N1335" t="s">
        <v>414</v>
      </c>
      <c r="O1335" t="s">
        <v>414</v>
      </c>
      <c r="P1335" t="s">
        <v>414</v>
      </c>
      <c r="Q1335" t="s">
        <v>414</v>
      </c>
      <c r="R1335" t="s">
        <v>414</v>
      </c>
      <c r="S1335" t="s">
        <v>414</v>
      </c>
      <c r="T1335" t="s">
        <v>414</v>
      </c>
      <c r="U1335" t="s">
        <v>414</v>
      </c>
      <c r="V1335" t="s">
        <v>414</v>
      </c>
      <c r="W1335" t="s">
        <v>414</v>
      </c>
      <c r="X1335" t="s">
        <v>414</v>
      </c>
      <c r="Y1335" t="s">
        <v>414</v>
      </c>
      <c r="Z1335" t="s">
        <v>414</v>
      </c>
      <c r="AA1335" t="s">
        <v>414</v>
      </c>
      <c r="AB1335" t="s">
        <v>414</v>
      </c>
      <c r="AC1335" t="s">
        <v>459</v>
      </c>
      <c r="AD1335" t="s">
        <v>458</v>
      </c>
      <c r="AE1335">
        <v>50</v>
      </c>
      <c r="AF1335">
        <v>34</v>
      </c>
      <c r="AH1335" t="s">
        <v>443</v>
      </c>
      <c r="AJ1335" t="s">
        <v>261</v>
      </c>
      <c r="AK1335" t="s">
        <v>222</v>
      </c>
      <c r="AM1335">
        <v>2235</v>
      </c>
      <c r="AN1335">
        <v>1515</v>
      </c>
    </row>
    <row r="1336" spans="1:40" x14ac:dyDescent="0.25">
      <c r="A1336" t="s">
        <v>414</v>
      </c>
      <c r="B1336" t="s">
        <v>414</v>
      </c>
      <c r="C1336" t="s">
        <v>414</v>
      </c>
      <c r="D1336" t="s">
        <v>414</v>
      </c>
      <c r="E1336" t="s">
        <v>414</v>
      </c>
      <c r="F1336" t="s">
        <v>414</v>
      </c>
      <c r="G1336" t="s">
        <v>414</v>
      </c>
      <c r="H1336" t="s">
        <v>414</v>
      </c>
      <c r="I1336" t="s">
        <v>414</v>
      </c>
      <c r="J1336" t="s">
        <v>414</v>
      </c>
      <c r="K1336" t="s">
        <v>414</v>
      </c>
      <c r="L1336" t="s">
        <v>414</v>
      </c>
      <c r="M1336" t="s">
        <v>414</v>
      </c>
      <c r="N1336" t="s">
        <v>414</v>
      </c>
      <c r="O1336" t="s">
        <v>414</v>
      </c>
      <c r="P1336" t="s">
        <v>414</v>
      </c>
      <c r="Q1336" t="s">
        <v>414</v>
      </c>
      <c r="R1336" t="s">
        <v>414</v>
      </c>
      <c r="S1336" t="s">
        <v>414</v>
      </c>
      <c r="T1336" t="s">
        <v>414</v>
      </c>
      <c r="U1336" t="s">
        <v>414</v>
      </c>
      <c r="V1336" t="s">
        <v>414</v>
      </c>
      <c r="W1336" t="s">
        <v>414</v>
      </c>
      <c r="X1336" t="s">
        <v>414</v>
      </c>
      <c r="Y1336" t="s">
        <v>414</v>
      </c>
      <c r="Z1336" t="s">
        <v>414</v>
      </c>
      <c r="AA1336" t="s">
        <v>414</v>
      </c>
      <c r="AB1336" t="s">
        <v>414</v>
      </c>
      <c r="AC1336" t="s">
        <v>459</v>
      </c>
      <c r="AD1336" t="s">
        <v>458</v>
      </c>
      <c r="AE1336">
        <v>50</v>
      </c>
      <c r="AF1336">
        <v>35</v>
      </c>
      <c r="AH1336" t="s">
        <v>443</v>
      </c>
      <c r="AJ1336" t="s">
        <v>261</v>
      </c>
      <c r="AK1336" t="s">
        <v>222</v>
      </c>
      <c r="AM1336">
        <v>2447</v>
      </c>
      <c r="AN1336">
        <v>1884</v>
      </c>
    </row>
    <row r="1337" spans="1:40" x14ac:dyDescent="0.25">
      <c r="A1337" t="s">
        <v>414</v>
      </c>
      <c r="B1337" t="s">
        <v>414</v>
      </c>
      <c r="C1337" t="s">
        <v>414</v>
      </c>
      <c r="D1337" t="s">
        <v>414</v>
      </c>
      <c r="E1337" t="s">
        <v>414</v>
      </c>
      <c r="F1337" t="s">
        <v>414</v>
      </c>
      <c r="G1337" t="s">
        <v>414</v>
      </c>
      <c r="H1337" t="s">
        <v>414</v>
      </c>
      <c r="I1337" t="s">
        <v>414</v>
      </c>
      <c r="J1337" t="s">
        <v>414</v>
      </c>
      <c r="K1337" t="s">
        <v>414</v>
      </c>
      <c r="L1337" t="s">
        <v>414</v>
      </c>
      <c r="M1337" t="s">
        <v>414</v>
      </c>
      <c r="N1337" t="s">
        <v>414</v>
      </c>
      <c r="O1337" t="s">
        <v>414</v>
      </c>
      <c r="P1337" t="s">
        <v>414</v>
      </c>
      <c r="Q1337" t="s">
        <v>414</v>
      </c>
      <c r="R1337" t="s">
        <v>414</v>
      </c>
      <c r="S1337" t="s">
        <v>414</v>
      </c>
      <c r="T1337" t="s">
        <v>414</v>
      </c>
      <c r="U1337" t="s">
        <v>414</v>
      </c>
      <c r="V1337" t="s">
        <v>414</v>
      </c>
      <c r="W1337" t="s">
        <v>414</v>
      </c>
      <c r="X1337" t="s">
        <v>414</v>
      </c>
      <c r="Y1337" t="s">
        <v>414</v>
      </c>
      <c r="Z1337" t="s">
        <v>414</v>
      </c>
      <c r="AA1337" t="s">
        <v>414</v>
      </c>
      <c r="AB1337" t="s">
        <v>414</v>
      </c>
      <c r="AC1337" t="s">
        <v>459</v>
      </c>
      <c r="AD1337" t="s">
        <v>458</v>
      </c>
      <c r="AE1337">
        <v>50</v>
      </c>
      <c r="AF1337">
        <v>36</v>
      </c>
      <c r="AH1337" t="s">
        <v>443</v>
      </c>
      <c r="AJ1337" t="s">
        <v>261</v>
      </c>
      <c r="AK1337" t="s">
        <v>222</v>
      </c>
      <c r="AM1337">
        <v>2649</v>
      </c>
      <c r="AN1337">
        <v>639</v>
      </c>
    </row>
    <row r="1338" spans="1:40" x14ac:dyDescent="0.25">
      <c r="A1338" t="s">
        <v>414</v>
      </c>
      <c r="B1338" t="s">
        <v>414</v>
      </c>
      <c r="C1338" t="s">
        <v>414</v>
      </c>
      <c r="D1338" t="s">
        <v>414</v>
      </c>
      <c r="E1338" t="s">
        <v>414</v>
      </c>
      <c r="F1338" t="s">
        <v>414</v>
      </c>
      <c r="G1338" t="s">
        <v>414</v>
      </c>
      <c r="H1338" t="s">
        <v>414</v>
      </c>
      <c r="I1338" t="s">
        <v>414</v>
      </c>
      <c r="J1338" t="s">
        <v>414</v>
      </c>
      <c r="K1338" t="s">
        <v>414</v>
      </c>
      <c r="L1338" t="s">
        <v>414</v>
      </c>
      <c r="M1338" t="s">
        <v>414</v>
      </c>
      <c r="N1338" t="s">
        <v>414</v>
      </c>
      <c r="O1338" t="s">
        <v>414</v>
      </c>
      <c r="P1338" t="s">
        <v>414</v>
      </c>
      <c r="Q1338" t="s">
        <v>414</v>
      </c>
      <c r="R1338" t="s">
        <v>414</v>
      </c>
      <c r="S1338" t="s">
        <v>414</v>
      </c>
      <c r="T1338" t="s">
        <v>414</v>
      </c>
      <c r="U1338" t="s">
        <v>414</v>
      </c>
      <c r="V1338" t="s">
        <v>414</v>
      </c>
      <c r="W1338" t="s">
        <v>414</v>
      </c>
      <c r="X1338" t="s">
        <v>414</v>
      </c>
      <c r="Y1338" t="s">
        <v>414</v>
      </c>
      <c r="Z1338" t="s">
        <v>414</v>
      </c>
      <c r="AA1338" t="s">
        <v>414</v>
      </c>
      <c r="AB1338" t="s">
        <v>414</v>
      </c>
      <c r="AC1338" t="s">
        <v>459</v>
      </c>
      <c r="AD1338" t="s">
        <v>458</v>
      </c>
      <c r="AE1338">
        <v>50</v>
      </c>
      <c r="AF1338">
        <v>37</v>
      </c>
      <c r="AH1338" t="s">
        <v>443</v>
      </c>
      <c r="AJ1338" t="s">
        <v>261</v>
      </c>
      <c r="AK1338" t="s">
        <v>222</v>
      </c>
      <c r="AM1338">
        <v>2746</v>
      </c>
      <c r="AN1338">
        <v>832</v>
      </c>
    </row>
    <row r="1339" spans="1:40" x14ac:dyDescent="0.25">
      <c r="A1339" t="s">
        <v>414</v>
      </c>
      <c r="B1339" t="s">
        <v>414</v>
      </c>
      <c r="C1339" t="s">
        <v>414</v>
      </c>
      <c r="D1339" t="s">
        <v>414</v>
      </c>
      <c r="E1339" t="s">
        <v>414</v>
      </c>
      <c r="F1339" t="s">
        <v>414</v>
      </c>
      <c r="G1339" t="s">
        <v>414</v>
      </c>
      <c r="H1339" t="s">
        <v>414</v>
      </c>
      <c r="I1339" t="s">
        <v>414</v>
      </c>
      <c r="J1339" t="s">
        <v>414</v>
      </c>
      <c r="K1339" t="s">
        <v>414</v>
      </c>
      <c r="L1339" t="s">
        <v>414</v>
      </c>
      <c r="M1339" t="s">
        <v>414</v>
      </c>
      <c r="N1339" t="s">
        <v>414</v>
      </c>
      <c r="O1339" t="s">
        <v>414</v>
      </c>
      <c r="P1339" t="s">
        <v>414</v>
      </c>
      <c r="Q1339" t="s">
        <v>414</v>
      </c>
      <c r="R1339" t="s">
        <v>414</v>
      </c>
      <c r="S1339" t="s">
        <v>414</v>
      </c>
      <c r="T1339" t="s">
        <v>414</v>
      </c>
      <c r="U1339" t="s">
        <v>414</v>
      </c>
      <c r="V1339" t="s">
        <v>414</v>
      </c>
      <c r="W1339" t="s">
        <v>414</v>
      </c>
      <c r="X1339" t="s">
        <v>414</v>
      </c>
      <c r="Y1339" t="s">
        <v>414</v>
      </c>
      <c r="Z1339" t="s">
        <v>414</v>
      </c>
      <c r="AA1339" t="s">
        <v>414</v>
      </c>
      <c r="AB1339" t="s">
        <v>414</v>
      </c>
      <c r="AC1339" t="s">
        <v>459</v>
      </c>
      <c r="AD1339" t="s">
        <v>458</v>
      </c>
      <c r="AE1339">
        <v>50</v>
      </c>
      <c r="AF1339">
        <v>38</v>
      </c>
      <c r="AH1339" t="s">
        <v>443</v>
      </c>
      <c r="AJ1339" t="s">
        <v>261</v>
      </c>
      <c r="AK1339" t="s">
        <v>222</v>
      </c>
      <c r="AM1339">
        <v>2523</v>
      </c>
      <c r="AN1339">
        <v>1368</v>
      </c>
    </row>
    <row r="1340" spans="1:40" x14ac:dyDescent="0.25">
      <c r="A1340" t="s">
        <v>414</v>
      </c>
      <c r="B1340" t="s">
        <v>414</v>
      </c>
      <c r="C1340" t="s">
        <v>414</v>
      </c>
      <c r="D1340" t="s">
        <v>414</v>
      </c>
      <c r="E1340" t="s">
        <v>414</v>
      </c>
      <c r="F1340" t="s">
        <v>414</v>
      </c>
      <c r="G1340" t="s">
        <v>414</v>
      </c>
      <c r="H1340" t="s">
        <v>414</v>
      </c>
      <c r="I1340" t="s">
        <v>414</v>
      </c>
      <c r="J1340" t="s">
        <v>414</v>
      </c>
      <c r="K1340" t="s">
        <v>414</v>
      </c>
      <c r="L1340" t="s">
        <v>414</v>
      </c>
      <c r="M1340" t="s">
        <v>414</v>
      </c>
      <c r="N1340" t="s">
        <v>414</v>
      </c>
      <c r="O1340" t="s">
        <v>414</v>
      </c>
      <c r="P1340" t="s">
        <v>414</v>
      </c>
      <c r="Q1340" t="s">
        <v>414</v>
      </c>
      <c r="R1340" t="s">
        <v>414</v>
      </c>
      <c r="S1340" t="s">
        <v>414</v>
      </c>
      <c r="T1340" t="s">
        <v>414</v>
      </c>
      <c r="U1340" t="s">
        <v>414</v>
      </c>
      <c r="V1340" t="s">
        <v>414</v>
      </c>
      <c r="W1340" t="s">
        <v>414</v>
      </c>
      <c r="X1340" t="s">
        <v>414</v>
      </c>
      <c r="Y1340" t="s">
        <v>414</v>
      </c>
      <c r="Z1340" t="s">
        <v>414</v>
      </c>
      <c r="AA1340" t="s">
        <v>414</v>
      </c>
      <c r="AB1340" t="s">
        <v>414</v>
      </c>
      <c r="AC1340" t="s">
        <v>459</v>
      </c>
      <c r="AD1340" t="s">
        <v>458</v>
      </c>
      <c r="AE1340">
        <v>50</v>
      </c>
      <c r="AF1340">
        <v>39</v>
      </c>
      <c r="AH1340" t="s">
        <v>370</v>
      </c>
      <c r="AJ1340" t="s">
        <v>246</v>
      </c>
      <c r="AK1340" t="s">
        <v>220</v>
      </c>
      <c r="AM1340">
        <v>2723</v>
      </c>
      <c r="AN1340">
        <v>1573</v>
      </c>
    </row>
    <row r="1341" spans="1:40" x14ac:dyDescent="0.25">
      <c r="A1341" t="s">
        <v>414</v>
      </c>
      <c r="B1341" t="s">
        <v>414</v>
      </c>
      <c r="C1341" t="s">
        <v>414</v>
      </c>
      <c r="D1341" t="s">
        <v>414</v>
      </c>
      <c r="E1341" t="s">
        <v>414</v>
      </c>
      <c r="F1341" t="s">
        <v>414</v>
      </c>
      <c r="G1341" t="s">
        <v>414</v>
      </c>
      <c r="H1341" t="s">
        <v>414</v>
      </c>
      <c r="I1341" t="s">
        <v>414</v>
      </c>
      <c r="J1341" t="s">
        <v>414</v>
      </c>
      <c r="K1341" t="s">
        <v>414</v>
      </c>
      <c r="L1341" t="s">
        <v>414</v>
      </c>
      <c r="M1341" t="s">
        <v>414</v>
      </c>
      <c r="N1341" t="s">
        <v>414</v>
      </c>
      <c r="O1341" t="s">
        <v>414</v>
      </c>
      <c r="P1341" t="s">
        <v>414</v>
      </c>
      <c r="Q1341" t="s">
        <v>414</v>
      </c>
      <c r="R1341" t="s">
        <v>414</v>
      </c>
      <c r="S1341" t="s">
        <v>414</v>
      </c>
      <c r="T1341" t="s">
        <v>414</v>
      </c>
      <c r="U1341" t="s">
        <v>414</v>
      </c>
      <c r="V1341" t="s">
        <v>414</v>
      </c>
      <c r="W1341" t="s">
        <v>414</v>
      </c>
      <c r="X1341" t="s">
        <v>414</v>
      </c>
      <c r="Y1341" t="s">
        <v>414</v>
      </c>
      <c r="Z1341" t="s">
        <v>414</v>
      </c>
      <c r="AA1341" t="s">
        <v>414</v>
      </c>
      <c r="AB1341" t="s">
        <v>414</v>
      </c>
      <c r="AC1341" t="s">
        <v>459</v>
      </c>
      <c r="AD1341" t="s">
        <v>458</v>
      </c>
      <c r="AE1341">
        <v>50</v>
      </c>
      <c r="AF1341">
        <v>40</v>
      </c>
      <c r="AH1341" t="s">
        <v>370</v>
      </c>
      <c r="AJ1341" t="s">
        <v>246</v>
      </c>
      <c r="AK1341" t="s">
        <v>220</v>
      </c>
      <c r="AM1341">
        <v>2822</v>
      </c>
      <c r="AN1341">
        <v>1816</v>
      </c>
    </row>
    <row r="1342" spans="1:40" x14ac:dyDescent="0.25">
      <c r="A1342" t="s">
        <v>414</v>
      </c>
      <c r="B1342" t="s">
        <v>414</v>
      </c>
      <c r="C1342" t="s">
        <v>414</v>
      </c>
      <c r="D1342" t="s">
        <v>414</v>
      </c>
      <c r="E1342" t="s">
        <v>414</v>
      </c>
      <c r="F1342" t="s">
        <v>414</v>
      </c>
      <c r="G1342" t="s">
        <v>414</v>
      </c>
      <c r="H1342" t="s">
        <v>414</v>
      </c>
      <c r="I1342" t="s">
        <v>414</v>
      </c>
      <c r="J1342" t="s">
        <v>414</v>
      </c>
      <c r="K1342" t="s">
        <v>414</v>
      </c>
      <c r="L1342" t="s">
        <v>414</v>
      </c>
      <c r="M1342" t="s">
        <v>414</v>
      </c>
      <c r="N1342" t="s">
        <v>414</v>
      </c>
      <c r="O1342" t="s">
        <v>414</v>
      </c>
      <c r="P1342" t="s">
        <v>414</v>
      </c>
      <c r="Q1342" t="s">
        <v>414</v>
      </c>
      <c r="R1342" t="s">
        <v>414</v>
      </c>
      <c r="S1342" t="s">
        <v>414</v>
      </c>
      <c r="T1342" t="s">
        <v>414</v>
      </c>
      <c r="U1342" t="s">
        <v>414</v>
      </c>
      <c r="V1342" t="s">
        <v>414</v>
      </c>
      <c r="W1342" t="s">
        <v>414</v>
      </c>
      <c r="X1342" t="s">
        <v>414</v>
      </c>
      <c r="Y1342" t="s">
        <v>414</v>
      </c>
      <c r="Z1342" t="s">
        <v>414</v>
      </c>
      <c r="AA1342" t="s">
        <v>414</v>
      </c>
      <c r="AB1342" t="s">
        <v>414</v>
      </c>
      <c r="AC1342" t="s">
        <v>459</v>
      </c>
      <c r="AD1342" t="s">
        <v>458</v>
      </c>
      <c r="AE1342">
        <v>50</v>
      </c>
      <c r="AF1342">
        <v>41</v>
      </c>
      <c r="AH1342" t="s">
        <v>370</v>
      </c>
      <c r="AJ1342" t="s">
        <v>246</v>
      </c>
      <c r="AK1342" t="s">
        <v>220</v>
      </c>
      <c r="AM1342">
        <v>3125</v>
      </c>
      <c r="AN1342">
        <v>584</v>
      </c>
    </row>
    <row r="1343" spans="1:40" x14ac:dyDescent="0.25">
      <c r="A1343" t="s">
        <v>414</v>
      </c>
      <c r="B1343" t="s">
        <v>414</v>
      </c>
      <c r="C1343" t="s">
        <v>414</v>
      </c>
      <c r="D1343" t="s">
        <v>414</v>
      </c>
      <c r="E1343" t="s">
        <v>414</v>
      </c>
      <c r="F1343" t="s">
        <v>414</v>
      </c>
      <c r="G1343" t="s">
        <v>414</v>
      </c>
      <c r="H1343" t="s">
        <v>414</v>
      </c>
      <c r="I1343" t="s">
        <v>414</v>
      </c>
      <c r="J1343" t="s">
        <v>414</v>
      </c>
      <c r="K1343" t="s">
        <v>414</v>
      </c>
      <c r="L1343" t="s">
        <v>414</v>
      </c>
      <c r="M1343" t="s">
        <v>414</v>
      </c>
      <c r="N1343" t="s">
        <v>414</v>
      </c>
      <c r="O1343" t="s">
        <v>414</v>
      </c>
      <c r="P1343" t="s">
        <v>414</v>
      </c>
      <c r="Q1343" t="s">
        <v>414</v>
      </c>
      <c r="R1343" t="s">
        <v>414</v>
      </c>
      <c r="S1343" t="s">
        <v>414</v>
      </c>
      <c r="T1343" t="s">
        <v>414</v>
      </c>
      <c r="U1343" t="s">
        <v>414</v>
      </c>
      <c r="V1343" t="s">
        <v>414</v>
      </c>
      <c r="W1343" t="s">
        <v>414</v>
      </c>
      <c r="X1343" t="s">
        <v>414</v>
      </c>
      <c r="Y1343" t="s">
        <v>414</v>
      </c>
      <c r="Z1343" t="s">
        <v>414</v>
      </c>
      <c r="AA1343" t="s">
        <v>414</v>
      </c>
      <c r="AB1343" t="s">
        <v>414</v>
      </c>
      <c r="AC1343" t="s">
        <v>459</v>
      </c>
      <c r="AD1343" t="s">
        <v>458</v>
      </c>
      <c r="AE1343">
        <v>50</v>
      </c>
      <c r="AF1343">
        <v>42</v>
      </c>
      <c r="AH1343" t="s">
        <v>370</v>
      </c>
      <c r="AJ1343" t="s">
        <v>246</v>
      </c>
      <c r="AK1343" t="s">
        <v>220</v>
      </c>
      <c r="AM1343">
        <v>3022</v>
      </c>
      <c r="AN1343">
        <v>1061</v>
      </c>
    </row>
    <row r="1344" spans="1:40" x14ac:dyDescent="0.25">
      <c r="A1344" t="s">
        <v>414</v>
      </c>
      <c r="B1344" t="s">
        <v>414</v>
      </c>
      <c r="C1344" t="s">
        <v>414</v>
      </c>
      <c r="D1344" t="s">
        <v>414</v>
      </c>
      <c r="E1344" t="s">
        <v>414</v>
      </c>
      <c r="F1344" t="s">
        <v>414</v>
      </c>
      <c r="G1344" t="s">
        <v>414</v>
      </c>
      <c r="H1344" t="s">
        <v>414</v>
      </c>
      <c r="I1344" t="s">
        <v>414</v>
      </c>
      <c r="J1344" t="s">
        <v>414</v>
      </c>
      <c r="K1344" t="s">
        <v>414</v>
      </c>
      <c r="L1344" t="s">
        <v>414</v>
      </c>
      <c r="M1344" t="s">
        <v>414</v>
      </c>
      <c r="N1344" t="s">
        <v>414</v>
      </c>
      <c r="O1344" t="s">
        <v>414</v>
      </c>
      <c r="P1344" t="s">
        <v>414</v>
      </c>
      <c r="Q1344" t="s">
        <v>414</v>
      </c>
      <c r="R1344" t="s">
        <v>414</v>
      </c>
      <c r="S1344" t="s">
        <v>414</v>
      </c>
      <c r="T1344" t="s">
        <v>414</v>
      </c>
      <c r="U1344" t="s">
        <v>414</v>
      </c>
      <c r="V1344" t="s">
        <v>414</v>
      </c>
      <c r="W1344" t="s">
        <v>414</v>
      </c>
      <c r="X1344" t="s">
        <v>414</v>
      </c>
      <c r="Y1344" t="s">
        <v>414</v>
      </c>
      <c r="Z1344" t="s">
        <v>414</v>
      </c>
      <c r="AA1344" t="s">
        <v>414</v>
      </c>
      <c r="AB1344" t="s">
        <v>414</v>
      </c>
      <c r="AC1344" t="s">
        <v>459</v>
      </c>
      <c r="AD1344" t="s">
        <v>458</v>
      </c>
      <c r="AE1344">
        <v>50</v>
      </c>
      <c r="AF1344">
        <v>43</v>
      </c>
      <c r="AH1344" t="s">
        <v>370</v>
      </c>
      <c r="AJ1344" t="s">
        <v>246</v>
      </c>
      <c r="AK1344" t="s">
        <v>220</v>
      </c>
      <c r="AM1344">
        <v>3092</v>
      </c>
      <c r="AN1344">
        <v>1273</v>
      </c>
    </row>
    <row r="1345" spans="1:40" x14ac:dyDescent="0.25">
      <c r="A1345" t="s">
        <v>414</v>
      </c>
      <c r="B1345" t="s">
        <v>414</v>
      </c>
      <c r="C1345" t="s">
        <v>414</v>
      </c>
      <c r="D1345" t="s">
        <v>414</v>
      </c>
      <c r="E1345" t="s">
        <v>414</v>
      </c>
      <c r="F1345" t="s">
        <v>414</v>
      </c>
      <c r="G1345" t="s">
        <v>414</v>
      </c>
      <c r="H1345" t="s">
        <v>414</v>
      </c>
      <c r="I1345" t="s">
        <v>414</v>
      </c>
      <c r="J1345" t="s">
        <v>414</v>
      </c>
      <c r="K1345" t="s">
        <v>414</v>
      </c>
      <c r="L1345" t="s">
        <v>414</v>
      </c>
      <c r="M1345" t="s">
        <v>414</v>
      </c>
      <c r="N1345" t="s">
        <v>414</v>
      </c>
      <c r="O1345" t="s">
        <v>414</v>
      </c>
      <c r="P1345" t="s">
        <v>414</v>
      </c>
      <c r="Q1345" t="s">
        <v>414</v>
      </c>
      <c r="R1345" t="s">
        <v>414</v>
      </c>
      <c r="S1345" t="s">
        <v>414</v>
      </c>
      <c r="T1345" t="s">
        <v>414</v>
      </c>
      <c r="U1345" t="s">
        <v>414</v>
      </c>
      <c r="V1345" t="s">
        <v>414</v>
      </c>
      <c r="W1345" t="s">
        <v>414</v>
      </c>
      <c r="X1345" t="s">
        <v>414</v>
      </c>
      <c r="Y1345" t="s">
        <v>414</v>
      </c>
      <c r="Z1345" t="s">
        <v>414</v>
      </c>
      <c r="AA1345" t="s">
        <v>414</v>
      </c>
      <c r="AB1345" t="s">
        <v>414</v>
      </c>
      <c r="AC1345" t="s">
        <v>459</v>
      </c>
      <c r="AD1345" t="s">
        <v>458</v>
      </c>
      <c r="AE1345">
        <v>50</v>
      </c>
      <c r="AF1345">
        <v>44</v>
      </c>
      <c r="AH1345" t="s">
        <v>370</v>
      </c>
      <c r="AJ1345" t="s">
        <v>246</v>
      </c>
      <c r="AK1345" t="s">
        <v>220</v>
      </c>
      <c r="AM1345">
        <v>2869</v>
      </c>
      <c r="AN1345">
        <v>1606</v>
      </c>
    </row>
    <row r="1346" spans="1:40" x14ac:dyDescent="0.25">
      <c r="A1346" t="s">
        <v>414</v>
      </c>
      <c r="B1346" t="s">
        <v>414</v>
      </c>
      <c r="C1346" t="s">
        <v>414</v>
      </c>
      <c r="D1346" t="s">
        <v>414</v>
      </c>
      <c r="E1346" t="s">
        <v>414</v>
      </c>
      <c r="F1346" t="s">
        <v>414</v>
      </c>
      <c r="G1346" t="s">
        <v>414</v>
      </c>
      <c r="H1346" t="s">
        <v>414</v>
      </c>
      <c r="I1346" t="s">
        <v>414</v>
      </c>
      <c r="J1346" t="s">
        <v>414</v>
      </c>
      <c r="K1346" t="s">
        <v>414</v>
      </c>
      <c r="L1346" t="s">
        <v>414</v>
      </c>
      <c r="M1346" t="s">
        <v>414</v>
      </c>
      <c r="N1346" t="s">
        <v>414</v>
      </c>
      <c r="O1346" t="s">
        <v>414</v>
      </c>
      <c r="P1346" t="s">
        <v>414</v>
      </c>
      <c r="Q1346" t="s">
        <v>414</v>
      </c>
      <c r="R1346" t="s">
        <v>414</v>
      </c>
      <c r="S1346" t="s">
        <v>414</v>
      </c>
      <c r="T1346" t="s">
        <v>414</v>
      </c>
      <c r="U1346" t="s">
        <v>414</v>
      </c>
      <c r="V1346" t="s">
        <v>414</v>
      </c>
      <c r="W1346" t="s">
        <v>414</v>
      </c>
      <c r="X1346" t="s">
        <v>414</v>
      </c>
      <c r="Y1346" t="s">
        <v>414</v>
      </c>
      <c r="Z1346" t="s">
        <v>414</v>
      </c>
      <c r="AA1346" t="s">
        <v>414</v>
      </c>
      <c r="AB1346" t="s">
        <v>414</v>
      </c>
      <c r="AC1346" t="s">
        <v>459</v>
      </c>
      <c r="AD1346" t="s">
        <v>458</v>
      </c>
      <c r="AE1346">
        <v>50</v>
      </c>
      <c r="AF1346">
        <v>45</v>
      </c>
      <c r="AH1346" t="s">
        <v>375</v>
      </c>
      <c r="AJ1346" t="s">
        <v>265</v>
      </c>
      <c r="AK1346" t="s">
        <v>222</v>
      </c>
      <c r="AM1346">
        <v>3019</v>
      </c>
      <c r="AN1346">
        <v>1919</v>
      </c>
    </row>
    <row r="1347" spans="1:40" x14ac:dyDescent="0.25">
      <c r="A1347" t="s">
        <v>414</v>
      </c>
      <c r="B1347" t="s">
        <v>414</v>
      </c>
      <c r="C1347" t="s">
        <v>414</v>
      </c>
      <c r="D1347" t="s">
        <v>414</v>
      </c>
      <c r="E1347" t="s">
        <v>414</v>
      </c>
      <c r="F1347" t="s">
        <v>414</v>
      </c>
      <c r="G1347" t="s">
        <v>414</v>
      </c>
      <c r="H1347" t="s">
        <v>414</v>
      </c>
      <c r="I1347" t="s">
        <v>414</v>
      </c>
      <c r="J1347" t="s">
        <v>414</v>
      </c>
      <c r="K1347" t="s">
        <v>414</v>
      </c>
      <c r="L1347" t="s">
        <v>414</v>
      </c>
      <c r="M1347" t="s">
        <v>414</v>
      </c>
      <c r="N1347" t="s">
        <v>414</v>
      </c>
      <c r="O1347" t="s">
        <v>414</v>
      </c>
      <c r="P1347" t="s">
        <v>414</v>
      </c>
      <c r="Q1347" t="s">
        <v>414</v>
      </c>
      <c r="R1347" t="s">
        <v>414</v>
      </c>
      <c r="S1347" t="s">
        <v>414</v>
      </c>
      <c r="T1347" t="s">
        <v>414</v>
      </c>
      <c r="U1347" t="s">
        <v>414</v>
      </c>
      <c r="V1347" t="s">
        <v>414</v>
      </c>
      <c r="W1347" t="s">
        <v>414</v>
      </c>
      <c r="X1347" t="s">
        <v>414</v>
      </c>
      <c r="Y1347" t="s">
        <v>414</v>
      </c>
      <c r="Z1347" t="s">
        <v>414</v>
      </c>
      <c r="AA1347" t="s">
        <v>414</v>
      </c>
      <c r="AB1347" t="s">
        <v>414</v>
      </c>
      <c r="AC1347" t="s">
        <v>459</v>
      </c>
      <c r="AD1347" t="s">
        <v>458</v>
      </c>
      <c r="AE1347">
        <v>50</v>
      </c>
      <c r="AF1347">
        <v>46</v>
      </c>
      <c r="AH1347" t="s">
        <v>375</v>
      </c>
      <c r="AJ1347" t="s">
        <v>265</v>
      </c>
      <c r="AK1347" t="s">
        <v>222</v>
      </c>
      <c r="AM1347">
        <v>3398</v>
      </c>
      <c r="AN1347">
        <v>672</v>
      </c>
    </row>
    <row r="1348" spans="1:40" x14ac:dyDescent="0.25">
      <c r="A1348" t="s">
        <v>414</v>
      </c>
      <c r="B1348" t="s">
        <v>414</v>
      </c>
      <c r="C1348" t="s">
        <v>414</v>
      </c>
      <c r="D1348" t="s">
        <v>414</v>
      </c>
      <c r="E1348" t="s">
        <v>414</v>
      </c>
      <c r="F1348" t="s">
        <v>414</v>
      </c>
      <c r="G1348" t="s">
        <v>414</v>
      </c>
      <c r="H1348" t="s">
        <v>414</v>
      </c>
      <c r="I1348" t="s">
        <v>414</v>
      </c>
      <c r="J1348" t="s">
        <v>414</v>
      </c>
      <c r="K1348" t="s">
        <v>414</v>
      </c>
      <c r="L1348" t="s">
        <v>414</v>
      </c>
      <c r="M1348" t="s">
        <v>414</v>
      </c>
      <c r="N1348" t="s">
        <v>414</v>
      </c>
      <c r="O1348" t="s">
        <v>414</v>
      </c>
      <c r="P1348" t="s">
        <v>414</v>
      </c>
      <c r="Q1348" t="s">
        <v>414</v>
      </c>
      <c r="R1348" t="s">
        <v>414</v>
      </c>
      <c r="S1348" t="s">
        <v>414</v>
      </c>
      <c r="T1348" t="s">
        <v>414</v>
      </c>
      <c r="U1348" t="s">
        <v>414</v>
      </c>
      <c r="V1348" t="s">
        <v>414</v>
      </c>
      <c r="W1348" t="s">
        <v>414</v>
      </c>
      <c r="X1348" t="s">
        <v>414</v>
      </c>
      <c r="Y1348" t="s">
        <v>414</v>
      </c>
      <c r="Z1348" t="s">
        <v>414</v>
      </c>
      <c r="AA1348" t="s">
        <v>414</v>
      </c>
      <c r="AB1348" t="s">
        <v>414</v>
      </c>
      <c r="AC1348" t="s">
        <v>459</v>
      </c>
      <c r="AD1348" t="s">
        <v>458</v>
      </c>
      <c r="AE1348">
        <v>50</v>
      </c>
      <c r="AF1348">
        <v>47</v>
      </c>
      <c r="AH1348" t="s">
        <v>375</v>
      </c>
      <c r="AJ1348" t="s">
        <v>265</v>
      </c>
      <c r="AK1348" t="s">
        <v>222</v>
      </c>
      <c r="AM1348">
        <v>3419</v>
      </c>
      <c r="AN1348">
        <v>965</v>
      </c>
    </row>
    <row r="1349" spans="1:40" x14ac:dyDescent="0.25">
      <c r="A1349" t="s">
        <v>414</v>
      </c>
      <c r="B1349" t="s">
        <v>414</v>
      </c>
      <c r="C1349" t="s">
        <v>414</v>
      </c>
      <c r="D1349" t="s">
        <v>414</v>
      </c>
      <c r="E1349" t="s">
        <v>414</v>
      </c>
      <c r="F1349" t="s">
        <v>414</v>
      </c>
      <c r="G1349" t="s">
        <v>414</v>
      </c>
      <c r="H1349" t="s">
        <v>414</v>
      </c>
      <c r="I1349" t="s">
        <v>414</v>
      </c>
      <c r="J1349" t="s">
        <v>414</v>
      </c>
      <c r="K1349" t="s">
        <v>414</v>
      </c>
      <c r="L1349" t="s">
        <v>414</v>
      </c>
      <c r="M1349" t="s">
        <v>414</v>
      </c>
      <c r="N1349" t="s">
        <v>414</v>
      </c>
      <c r="O1349" t="s">
        <v>414</v>
      </c>
      <c r="P1349" t="s">
        <v>414</v>
      </c>
      <c r="Q1349" t="s">
        <v>414</v>
      </c>
      <c r="R1349" t="s">
        <v>414</v>
      </c>
      <c r="S1349" t="s">
        <v>414</v>
      </c>
      <c r="T1349" t="s">
        <v>414</v>
      </c>
      <c r="U1349" t="s">
        <v>414</v>
      </c>
      <c r="V1349" t="s">
        <v>414</v>
      </c>
      <c r="W1349" t="s">
        <v>414</v>
      </c>
      <c r="X1349" t="s">
        <v>414</v>
      </c>
      <c r="Y1349" t="s">
        <v>414</v>
      </c>
      <c r="Z1349" t="s">
        <v>414</v>
      </c>
      <c r="AA1349" t="s">
        <v>414</v>
      </c>
      <c r="AB1349" t="s">
        <v>414</v>
      </c>
      <c r="AC1349" t="s">
        <v>459</v>
      </c>
      <c r="AD1349" t="s">
        <v>458</v>
      </c>
      <c r="AE1349">
        <v>50</v>
      </c>
      <c r="AF1349">
        <v>48</v>
      </c>
      <c r="AH1349" t="s">
        <v>375</v>
      </c>
      <c r="AJ1349" t="s">
        <v>265</v>
      </c>
      <c r="AK1349" t="s">
        <v>222</v>
      </c>
      <c r="AM1349">
        <v>3370</v>
      </c>
      <c r="AN1349">
        <v>1164</v>
      </c>
    </row>
    <row r="1350" spans="1:40" x14ac:dyDescent="0.25">
      <c r="A1350" t="s">
        <v>414</v>
      </c>
      <c r="B1350" t="s">
        <v>414</v>
      </c>
      <c r="C1350" t="s">
        <v>414</v>
      </c>
      <c r="D1350" t="s">
        <v>414</v>
      </c>
      <c r="E1350" t="s">
        <v>414</v>
      </c>
      <c r="F1350" t="s">
        <v>414</v>
      </c>
      <c r="G1350" t="s">
        <v>414</v>
      </c>
      <c r="H1350" t="s">
        <v>414</v>
      </c>
      <c r="I1350" t="s">
        <v>414</v>
      </c>
      <c r="J1350" t="s">
        <v>414</v>
      </c>
      <c r="K1350" t="s">
        <v>414</v>
      </c>
      <c r="L1350" t="s">
        <v>414</v>
      </c>
      <c r="M1350" t="s">
        <v>414</v>
      </c>
      <c r="N1350" t="s">
        <v>414</v>
      </c>
      <c r="O1350" t="s">
        <v>414</v>
      </c>
      <c r="P1350" t="s">
        <v>414</v>
      </c>
      <c r="Q1350" t="s">
        <v>414</v>
      </c>
      <c r="R1350" t="s">
        <v>414</v>
      </c>
      <c r="S1350" t="s">
        <v>414</v>
      </c>
      <c r="T1350" t="s">
        <v>414</v>
      </c>
      <c r="U1350" t="s">
        <v>414</v>
      </c>
      <c r="V1350" t="s">
        <v>414</v>
      </c>
      <c r="W1350" t="s">
        <v>414</v>
      </c>
      <c r="X1350" t="s">
        <v>414</v>
      </c>
      <c r="Y1350" t="s">
        <v>414</v>
      </c>
      <c r="Z1350" t="s">
        <v>414</v>
      </c>
      <c r="AA1350" t="s">
        <v>414</v>
      </c>
      <c r="AB1350" t="s">
        <v>414</v>
      </c>
      <c r="AC1350" t="s">
        <v>459</v>
      </c>
      <c r="AD1350" t="s">
        <v>458</v>
      </c>
      <c r="AE1350">
        <v>50</v>
      </c>
      <c r="AF1350">
        <v>49</v>
      </c>
      <c r="AH1350" t="s">
        <v>370</v>
      </c>
      <c r="AJ1350" t="s">
        <v>246</v>
      </c>
      <c r="AK1350" t="s">
        <v>220</v>
      </c>
      <c r="AM1350">
        <v>3311</v>
      </c>
      <c r="AN1350">
        <v>1486</v>
      </c>
    </row>
    <row r="1351" spans="1:40" x14ac:dyDescent="0.25">
      <c r="A1351" t="s">
        <v>414</v>
      </c>
      <c r="B1351" t="s">
        <v>414</v>
      </c>
      <c r="C1351" t="s">
        <v>414</v>
      </c>
      <c r="D1351" t="s">
        <v>414</v>
      </c>
      <c r="E1351" t="s">
        <v>414</v>
      </c>
      <c r="F1351" t="s">
        <v>414</v>
      </c>
      <c r="G1351" t="s">
        <v>414</v>
      </c>
      <c r="H1351" t="s">
        <v>414</v>
      </c>
      <c r="I1351" t="s">
        <v>414</v>
      </c>
      <c r="J1351" t="s">
        <v>414</v>
      </c>
      <c r="K1351" t="s">
        <v>414</v>
      </c>
      <c r="L1351" t="s">
        <v>414</v>
      </c>
      <c r="M1351" t="s">
        <v>414</v>
      </c>
      <c r="N1351" t="s">
        <v>414</v>
      </c>
      <c r="O1351" t="s">
        <v>414</v>
      </c>
      <c r="P1351" t="s">
        <v>414</v>
      </c>
      <c r="Q1351" t="s">
        <v>414</v>
      </c>
      <c r="R1351" t="s">
        <v>414</v>
      </c>
      <c r="S1351" t="s">
        <v>414</v>
      </c>
      <c r="T1351" t="s">
        <v>414</v>
      </c>
      <c r="U1351" t="s">
        <v>414</v>
      </c>
      <c r="V1351" t="s">
        <v>414</v>
      </c>
      <c r="W1351" t="s">
        <v>414</v>
      </c>
      <c r="X1351" t="s">
        <v>414</v>
      </c>
      <c r="Y1351" t="s">
        <v>414</v>
      </c>
      <c r="Z1351" t="s">
        <v>414</v>
      </c>
      <c r="AA1351" t="s">
        <v>414</v>
      </c>
      <c r="AB1351" t="s">
        <v>414</v>
      </c>
      <c r="AC1351" t="s">
        <v>459</v>
      </c>
      <c r="AD1351" t="s">
        <v>458</v>
      </c>
      <c r="AE1351">
        <v>50</v>
      </c>
      <c r="AF1351">
        <v>50</v>
      </c>
      <c r="AH1351" t="s">
        <v>375</v>
      </c>
      <c r="AJ1351" t="s">
        <v>265</v>
      </c>
      <c r="AK1351" t="s">
        <v>222</v>
      </c>
      <c r="AM1351">
        <v>3195</v>
      </c>
      <c r="AN1351">
        <v>1707</v>
      </c>
    </row>
    <row r="1352" spans="1:40" x14ac:dyDescent="0.25">
      <c r="A1352" t="s">
        <v>414</v>
      </c>
      <c r="B1352" t="s">
        <v>414</v>
      </c>
      <c r="C1352" t="s">
        <v>414</v>
      </c>
      <c r="D1352" t="s">
        <v>414</v>
      </c>
      <c r="E1352" t="s">
        <v>414</v>
      </c>
      <c r="F1352" t="s">
        <v>414</v>
      </c>
      <c r="G1352" t="s">
        <v>414</v>
      </c>
      <c r="H1352" t="s">
        <v>414</v>
      </c>
      <c r="I1352" t="s">
        <v>414</v>
      </c>
      <c r="J1352" t="s">
        <v>414</v>
      </c>
      <c r="K1352" t="s">
        <v>414</v>
      </c>
      <c r="L1352" t="s">
        <v>414</v>
      </c>
      <c r="M1352" t="s">
        <v>414</v>
      </c>
      <c r="N1352" t="s">
        <v>414</v>
      </c>
      <c r="O1352" t="s">
        <v>414</v>
      </c>
      <c r="P1352" t="s">
        <v>414</v>
      </c>
      <c r="Q1352" t="s">
        <v>414</v>
      </c>
      <c r="R1352" t="s">
        <v>414</v>
      </c>
      <c r="S1352" t="s">
        <v>414</v>
      </c>
      <c r="T1352" t="s">
        <v>414</v>
      </c>
      <c r="U1352" t="s">
        <v>414</v>
      </c>
      <c r="V1352" t="s">
        <v>414</v>
      </c>
      <c r="W1352" t="s">
        <v>414</v>
      </c>
      <c r="X1352" t="s">
        <v>414</v>
      </c>
      <c r="Y1352" t="s">
        <v>414</v>
      </c>
      <c r="Z1352" t="s">
        <v>414</v>
      </c>
      <c r="AA1352" t="s">
        <v>414</v>
      </c>
      <c r="AB1352" t="s">
        <v>414</v>
      </c>
      <c r="AC1352" t="s">
        <v>461</v>
      </c>
      <c r="AD1352" t="s">
        <v>460</v>
      </c>
      <c r="AE1352">
        <v>50</v>
      </c>
      <c r="AF1352">
        <v>1</v>
      </c>
      <c r="AH1352" t="s">
        <v>370</v>
      </c>
      <c r="AJ1352" t="s">
        <v>246</v>
      </c>
      <c r="AK1352" t="s">
        <v>220</v>
      </c>
      <c r="AM1352">
        <v>676</v>
      </c>
      <c r="AN1352">
        <v>546</v>
      </c>
    </row>
    <row r="1353" spans="1:40" x14ac:dyDescent="0.25">
      <c r="A1353" t="s">
        <v>414</v>
      </c>
      <c r="B1353" t="s">
        <v>414</v>
      </c>
      <c r="C1353" t="s">
        <v>414</v>
      </c>
      <c r="D1353" t="s">
        <v>414</v>
      </c>
      <c r="E1353" t="s">
        <v>414</v>
      </c>
      <c r="F1353" t="s">
        <v>414</v>
      </c>
      <c r="G1353" t="s">
        <v>414</v>
      </c>
      <c r="H1353" t="s">
        <v>414</v>
      </c>
      <c r="I1353" t="s">
        <v>414</v>
      </c>
      <c r="J1353" t="s">
        <v>414</v>
      </c>
      <c r="K1353" t="s">
        <v>414</v>
      </c>
      <c r="L1353" t="s">
        <v>414</v>
      </c>
      <c r="M1353" t="s">
        <v>414</v>
      </c>
      <c r="N1353" t="s">
        <v>414</v>
      </c>
      <c r="O1353" t="s">
        <v>414</v>
      </c>
      <c r="P1353" t="s">
        <v>414</v>
      </c>
      <c r="Q1353" t="s">
        <v>414</v>
      </c>
      <c r="R1353" t="s">
        <v>414</v>
      </c>
      <c r="S1353" t="s">
        <v>414</v>
      </c>
      <c r="T1353" t="s">
        <v>414</v>
      </c>
      <c r="U1353" t="s">
        <v>414</v>
      </c>
      <c r="V1353" t="s">
        <v>414</v>
      </c>
      <c r="W1353" t="s">
        <v>414</v>
      </c>
      <c r="X1353" t="s">
        <v>414</v>
      </c>
      <c r="Y1353" t="s">
        <v>414</v>
      </c>
      <c r="Z1353" t="s">
        <v>414</v>
      </c>
      <c r="AA1353" t="s">
        <v>414</v>
      </c>
      <c r="AB1353" t="s">
        <v>414</v>
      </c>
      <c r="AC1353" t="s">
        <v>461</v>
      </c>
      <c r="AD1353" t="s">
        <v>460</v>
      </c>
      <c r="AE1353">
        <v>50</v>
      </c>
      <c r="AF1353">
        <v>2</v>
      </c>
      <c r="AH1353" t="s">
        <v>370</v>
      </c>
      <c r="AJ1353" t="s">
        <v>246</v>
      </c>
      <c r="AK1353" t="s">
        <v>220</v>
      </c>
      <c r="AM1353">
        <v>737</v>
      </c>
      <c r="AN1353">
        <v>1100</v>
      </c>
    </row>
    <row r="1354" spans="1:40" x14ac:dyDescent="0.25">
      <c r="A1354" t="s">
        <v>414</v>
      </c>
      <c r="B1354" t="s">
        <v>414</v>
      </c>
      <c r="C1354" t="s">
        <v>414</v>
      </c>
      <c r="D1354" t="s">
        <v>414</v>
      </c>
      <c r="E1354" t="s">
        <v>414</v>
      </c>
      <c r="F1354" t="s">
        <v>414</v>
      </c>
      <c r="G1354" t="s">
        <v>414</v>
      </c>
      <c r="H1354" t="s">
        <v>414</v>
      </c>
      <c r="I1354" t="s">
        <v>414</v>
      </c>
      <c r="J1354" t="s">
        <v>414</v>
      </c>
      <c r="K1354" t="s">
        <v>414</v>
      </c>
      <c r="L1354" t="s">
        <v>414</v>
      </c>
      <c r="M1354" t="s">
        <v>414</v>
      </c>
      <c r="N1354" t="s">
        <v>414</v>
      </c>
      <c r="O1354" t="s">
        <v>414</v>
      </c>
      <c r="P1354" t="s">
        <v>414</v>
      </c>
      <c r="Q1354" t="s">
        <v>414</v>
      </c>
      <c r="R1354" t="s">
        <v>414</v>
      </c>
      <c r="S1354" t="s">
        <v>414</v>
      </c>
      <c r="T1354" t="s">
        <v>414</v>
      </c>
      <c r="U1354" t="s">
        <v>414</v>
      </c>
      <c r="V1354" t="s">
        <v>414</v>
      </c>
      <c r="W1354" t="s">
        <v>414</v>
      </c>
      <c r="X1354" t="s">
        <v>414</v>
      </c>
      <c r="Y1354" t="s">
        <v>414</v>
      </c>
      <c r="Z1354" t="s">
        <v>414</v>
      </c>
      <c r="AA1354" t="s">
        <v>414</v>
      </c>
      <c r="AB1354" t="s">
        <v>414</v>
      </c>
      <c r="AC1354" t="s">
        <v>461</v>
      </c>
      <c r="AD1354" t="s">
        <v>460</v>
      </c>
      <c r="AE1354">
        <v>50</v>
      </c>
      <c r="AF1354">
        <v>3</v>
      </c>
      <c r="AH1354" t="s">
        <v>370</v>
      </c>
      <c r="AJ1354" t="s">
        <v>246</v>
      </c>
      <c r="AK1354" t="s">
        <v>220</v>
      </c>
      <c r="AM1354">
        <v>845</v>
      </c>
      <c r="AN1354">
        <v>1145</v>
      </c>
    </row>
    <row r="1355" spans="1:40" x14ac:dyDescent="0.25">
      <c r="A1355" t="s">
        <v>414</v>
      </c>
      <c r="B1355" t="s">
        <v>414</v>
      </c>
      <c r="C1355" t="s">
        <v>414</v>
      </c>
      <c r="D1355" t="s">
        <v>414</v>
      </c>
      <c r="E1355" t="s">
        <v>414</v>
      </c>
      <c r="F1355" t="s">
        <v>414</v>
      </c>
      <c r="G1355" t="s">
        <v>414</v>
      </c>
      <c r="H1355" t="s">
        <v>414</v>
      </c>
      <c r="I1355" t="s">
        <v>414</v>
      </c>
      <c r="J1355" t="s">
        <v>414</v>
      </c>
      <c r="K1355" t="s">
        <v>414</v>
      </c>
      <c r="L1355" t="s">
        <v>414</v>
      </c>
      <c r="M1355" t="s">
        <v>414</v>
      </c>
      <c r="N1355" t="s">
        <v>414</v>
      </c>
      <c r="O1355" t="s">
        <v>414</v>
      </c>
      <c r="P1355" t="s">
        <v>414</v>
      </c>
      <c r="Q1355" t="s">
        <v>414</v>
      </c>
      <c r="R1355" t="s">
        <v>414</v>
      </c>
      <c r="S1355" t="s">
        <v>414</v>
      </c>
      <c r="T1355" t="s">
        <v>414</v>
      </c>
      <c r="U1355" t="s">
        <v>414</v>
      </c>
      <c r="V1355" t="s">
        <v>414</v>
      </c>
      <c r="W1355" t="s">
        <v>414</v>
      </c>
      <c r="X1355" t="s">
        <v>414</v>
      </c>
      <c r="Y1355" t="s">
        <v>414</v>
      </c>
      <c r="Z1355" t="s">
        <v>414</v>
      </c>
      <c r="AA1355" t="s">
        <v>414</v>
      </c>
      <c r="AB1355" t="s">
        <v>414</v>
      </c>
      <c r="AC1355" t="s">
        <v>461</v>
      </c>
      <c r="AD1355" t="s">
        <v>460</v>
      </c>
      <c r="AE1355">
        <v>50</v>
      </c>
      <c r="AF1355">
        <v>4</v>
      </c>
      <c r="AH1355" t="s">
        <v>430</v>
      </c>
      <c r="AJ1355" t="s">
        <v>196</v>
      </c>
      <c r="AK1355" t="s">
        <v>221</v>
      </c>
      <c r="AM1355">
        <v>708</v>
      </c>
      <c r="AN1355">
        <v>1684</v>
      </c>
    </row>
    <row r="1356" spans="1:40" x14ac:dyDescent="0.25">
      <c r="A1356" t="s">
        <v>414</v>
      </c>
      <c r="B1356" t="s">
        <v>414</v>
      </c>
      <c r="C1356" t="s">
        <v>414</v>
      </c>
      <c r="D1356" t="s">
        <v>414</v>
      </c>
      <c r="E1356" t="s">
        <v>414</v>
      </c>
      <c r="F1356" t="s">
        <v>414</v>
      </c>
      <c r="G1356" t="s">
        <v>414</v>
      </c>
      <c r="H1356" t="s">
        <v>414</v>
      </c>
      <c r="I1356" t="s">
        <v>414</v>
      </c>
      <c r="J1356" t="s">
        <v>414</v>
      </c>
      <c r="K1356" t="s">
        <v>414</v>
      </c>
      <c r="L1356" t="s">
        <v>414</v>
      </c>
      <c r="M1356" t="s">
        <v>414</v>
      </c>
      <c r="N1356" t="s">
        <v>414</v>
      </c>
      <c r="O1356" t="s">
        <v>414</v>
      </c>
      <c r="P1356" t="s">
        <v>414</v>
      </c>
      <c r="Q1356" t="s">
        <v>414</v>
      </c>
      <c r="R1356" t="s">
        <v>414</v>
      </c>
      <c r="S1356" t="s">
        <v>414</v>
      </c>
      <c r="T1356" t="s">
        <v>414</v>
      </c>
      <c r="U1356" t="s">
        <v>414</v>
      </c>
      <c r="V1356" t="s">
        <v>414</v>
      </c>
      <c r="W1356" t="s">
        <v>414</v>
      </c>
      <c r="X1356" t="s">
        <v>414</v>
      </c>
      <c r="Y1356" t="s">
        <v>414</v>
      </c>
      <c r="Z1356" t="s">
        <v>414</v>
      </c>
      <c r="AA1356" t="s">
        <v>414</v>
      </c>
      <c r="AB1356" t="s">
        <v>414</v>
      </c>
      <c r="AC1356" t="s">
        <v>461</v>
      </c>
      <c r="AD1356" t="s">
        <v>460</v>
      </c>
      <c r="AE1356">
        <v>50</v>
      </c>
      <c r="AF1356">
        <v>5</v>
      </c>
      <c r="AH1356" t="s">
        <v>443</v>
      </c>
      <c r="AJ1356" t="s">
        <v>261</v>
      </c>
      <c r="AK1356" t="s">
        <v>222</v>
      </c>
      <c r="AM1356">
        <v>808</v>
      </c>
      <c r="AN1356">
        <v>1891</v>
      </c>
    </row>
    <row r="1357" spans="1:40" x14ac:dyDescent="0.25">
      <c r="A1357" t="s">
        <v>414</v>
      </c>
      <c r="B1357" t="s">
        <v>414</v>
      </c>
      <c r="C1357" t="s">
        <v>414</v>
      </c>
      <c r="D1357" t="s">
        <v>414</v>
      </c>
      <c r="E1357" t="s">
        <v>414</v>
      </c>
      <c r="F1357" t="s">
        <v>414</v>
      </c>
      <c r="G1357" t="s">
        <v>414</v>
      </c>
      <c r="H1357" t="s">
        <v>414</v>
      </c>
      <c r="I1357" t="s">
        <v>414</v>
      </c>
      <c r="J1357" t="s">
        <v>414</v>
      </c>
      <c r="K1357" t="s">
        <v>414</v>
      </c>
      <c r="L1357" t="s">
        <v>414</v>
      </c>
      <c r="M1357" t="s">
        <v>414</v>
      </c>
      <c r="N1357" t="s">
        <v>414</v>
      </c>
      <c r="O1357" t="s">
        <v>414</v>
      </c>
      <c r="P1357" t="s">
        <v>414</v>
      </c>
      <c r="Q1357" t="s">
        <v>414</v>
      </c>
      <c r="R1357" t="s">
        <v>414</v>
      </c>
      <c r="S1357" t="s">
        <v>414</v>
      </c>
      <c r="T1357" t="s">
        <v>414</v>
      </c>
      <c r="U1357" t="s">
        <v>414</v>
      </c>
      <c r="V1357" t="s">
        <v>414</v>
      </c>
      <c r="W1357" t="s">
        <v>414</v>
      </c>
      <c r="X1357" t="s">
        <v>414</v>
      </c>
      <c r="Y1357" t="s">
        <v>414</v>
      </c>
      <c r="Z1357" t="s">
        <v>414</v>
      </c>
      <c r="AA1357" t="s">
        <v>414</v>
      </c>
      <c r="AB1357" t="s">
        <v>414</v>
      </c>
      <c r="AC1357" t="s">
        <v>461</v>
      </c>
      <c r="AD1357" t="s">
        <v>460</v>
      </c>
      <c r="AE1357">
        <v>50</v>
      </c>
      <c r="AF1357">
        <v>6</v>
      </c>
      <c r="AH1357" t="s">
        <v>443</v>
      </c>
      <c r="AJ1357" t="s">
        <v>261</v>
      </c>
      <c r="AK1357" t="s">
        <v>222</v>
      </c>
      <c r="AM1357">
        <v>936</v>
      </c>
      <c r="AN1357">
        <v>527</v>
      </c>
    </row>
    <row r="1358" spans="1:40" x14ac:dyDescent="0.25">
      <c r="A1358" t="s">
        <v>414</v>
      </c>
      <c r="B1358" t="s">
        <v>414</v>
      </c>
      <c r="C1358" t="s">
        <v>414</v>
      </c>
      <c r="D1358" t="s">
        <v>414</v>
      </c>
      <c r="E1358" t="s">
        <v>414</v>
      </c>
      <c r="F1358" t="s">
        <v>414</v>
      </c>
      <c r="G1358" t="s">
        <v>414</v>
      </c>
      <c r="H1358" t="s">
        <v>414</v>
      </c>
      <c r="I1358" t="s">
        <v>414</v>
      </c>
      <c r="J1358" t="s">
        <v>414</v>
      </c>
      <c r="K1358" t="s">
        <v>414</v>
      </c>
      <c r="L1358" t="s">
        <v>414</v>
      </c>
      <c r="M1358" t="s">
        <v>414</v>
      </c>
      <c r="N1358" t="s">
        <v>414</v>
      </c>
      <c r="O1358" t="s">
        <v>414</v>
      </c>
      <c r="P1358" t="s">
        <v>414</v>
      </c>
      <c r="Q1358" t="s">
        <v>414</v>
      </c>
      <c r="R1358" t="s">
        <v>414</v>
      </c>
      <c r="S1358" t="s">
        <v>414</v>
      </c>
      <c r="T1358" t="s">
        <v>414</v>
      </c>
      <c r="U1358" t="s">
        <v>414</v>
      </c>
      <c r="V1358" t="s">
        <v>414</v>
      </c>
      <c r="W1358" t="s">
        <v>414</v>
      </c>
      <c r="X1358" t="s">
        <v>414</v>
      </c>
      <c r="Y1358" t="s">
        <v>414</v>
      </c>
      <c r="Z1358" t="s">
        <v>414</v>
      </c>
      <c r="AA1358" t="s">
        <v>414</v>
      </c>
      <c r="AB1358" t="s">
        <v>414</v>
      </c>
      <c r="AC1358" t="s">
        <v>461</v>
      </c>
      <c r="AD1358" t="s">
        <v>460</v>
      </c>
      <c r="AE1358">
        <v>50</v>
      </c>
      <c r="AF1358">
        <v>7</v>
      </c>
      <c r="AH1358" t="s">
        <v>443</v>
      </c>
      <c r="AJ1358" t="s">
        <v>261</v>
      </c>
      <c r="AK1358" t="s">
        <v>222</v>
      </c>
      <c r="AM1358">
        <v>1063</v>
      </c>
      <c r="AN1358">
        <v>937</v>
      </c>
    </row>
    <row r="1359" spans="1:40" x14ac:dyDescent="0.25">
      <c r="A1359" t="s">
        <v>414</v>
      </c>
      <c r="B1359" t="s">
        <v>414</v>
      </c>
      <c r="C1359" t="s">
        <v>414</v>
      </c>
      <c r="D1359" t="s">
        <v>414</v>
      </c>
      <c r="E1359" t="s">
        <v>414</v>
      </c>
      <c r="F1359" t="s">
        <v>414</v>
      </c>
      <c r="G1359" t="s">
        <v>414</v>
      </c>
      <c r="H1359" t="s">
        <v>414</v>
      </c>
      <c r="I1359" t="s">
        <v>414</v>
      </c>
      <c r="J1359" t="s">
        <v>414</v>
      </c>
      <c r="K1359" t="s">
        <v>414</v>
      </c>
      <c r="L1359" t="s">
        <v>414</v>
      </c>
      <c r="M1359" t="s">
        <v>414</v>
      </c>
      <c r="N1359" t="s">
        <v>414</v>
      </c>
      <c r="O1359" t="s">
        <v>414</v>
      </c>
      <c r="P1359" t="s">
        <v>414</v>
      </c>
      <c r="Q1359" t="s">
        <v>414</v>
      </c>
      <c r="R1359" t="s">
        <v>414</v>
      </c>
      <c r="S1359" t="s">
        <v>414</v>
      </c>
      <c r="T1359" t="s">
        <v>414</v>
      </c>
      <c r="U1359" t="s">
        <v>414</v>
      </c>
      <c r="V1359" t="s">
        <v>414</v>
      </c>
      <c r="W1359" t="s">
        <v>414</v>
      </c>
      <c r="X1359" t="s">
        <v>414</v>
      </c>
      <c r="Y1359" t="s">
        <v>414</v>
      </c>
      <c r="Z1359" t="s">
        <v>414</v>
      </c>
      <c r="AA1359" t="s">
        <v>414</v>
      </c>
      <c r="AB1359" t="s">
        <v>414</v>
      </c>
      <c r="AC1359" t="s">
        <v>461</v>
      </c>
      <c r="AD1359" t="s">
        <v>460</v>
      </c>
      <c r="AE1359">
        <v>50</v>
      </c>
      <c r="AF1359">
        <v>8</v>
      </c>
      <c r="AH1359" t="s">
        <v>370</v>
      </c>
      <c r="AJ1359" t="s">
        <v>246</v>
      </c>
      <c r="AK1359" t="s">
        <v>220</v>
      </c>
      <c r="AM1359">
        <v>943</v>
      </c>
      <c r="AN1359">
        <v>1264</v>
      </c>
    </row>
    <row r="1360" spans="1:40" x14ac:dyDescent="0.25">
      <c r="A1360" t="s">
        <v>414</v>
      </c>
      <c r="B1360" t="s">
        <v>414</v>
      </c>
      <c r="C1360" t="s">
        <v>414</v>
      </c>
      <c r="D1360" t="s">
        <v>414</v>
      </c>
      <c r="E1360" t="s">
        <v>414</v>
      </c>
      <c r="F1360" t="s">
        <v>414</v>
      </c>
      <c r="G1360" t="s">
        <v>414</v>
      </c>
      <c r="H1360" t="s">
        <v>414</v>
      </c>
      <c r="I1360" t="s">
        <v>414</v>
      </c>
      <c r="J1360" t="s">
        <v>414</v>
      </c>
      <c r="K1360" t="s">
        <v>414</v>
      </c>
      <c r="L1360" t="s">
        <v>414</v>
      </c>
      <c r="M1360" t="s">
        <v>414</v>
      </c>
      <c r="N1360" t="s">
        <v>414</v>
      </c>
      <c r="O1360" t="s">
        <v>414</v>
      </c>
      <c r="P1360" t="s">
        <v>414</v>
      </c>
      <c r="Q1360" t="s">
        <v>414</v>
      </c>
      <c r="R1360" t="s">
        <v>414</v>
      </c>
      <c r="S1360" t="s">
        <v>414</v>
      </c>
      <c r="T1360" t="s">
        <v>414</v>
      </c>
      <c r="U1360" t="s">
        <v>414</v>
      </c>
      <c r="V1360" t="s">
        <v>414</v>
      </c>
      <c r="W1360" t="s">
        <v>414</v>
      </c>
      <c r="X1360" t="s">
        <v>414</v>
      </c>
      <c r="Y1360" t="s">
        <v>414</v>
      </c>
      <c r="Z1360" t="s">
        <v>414</v>
      </c>
      <c r="AA1360" t="s">
        <v>414</v>
      </c>
      <c r="AB1360" t="s">
        <v>414</v>
      </c>
      <c r="AC1360" t="s">
        <v>461</v>
      </c>
      <c r="AD1360" t="s">
        <v>460</v>
      </c>
      <c r="AE1360">
        <v>50</v>
      </c>
      <c r="AF1360">
        <v>9</v>
      </c>
      <c r="AH1360" t="s">
        <v>443</v>
      </c>
      <c r="AJ1360" t="s">
        <v>261</v>
      </c>
      <c r="AK1360" t="s">
        <v>222</v>
      </c>
      <c r="AM1360">
        <v>967</v>
      </c>
      <c r="AN1360">
        <v>1553</v>
      </c>
    </row>
    <row r="1361" spans="1:40" x14ac:dyDescent="0.25">
      <c r="A1361" t="s">
        <v>414</v>
      </c>
      <c r="B1361" t="s">
        <v>414</v>
      </c>
      <c r="C1361" t="s">
        <v>414</v>
      </c>
      <c r="D1361" t="s">
        <v>414</v>
      </c>
      <c r="E1361" t="s">
        <v>414</v>
      </c>
      <c r="F1361" t="s">
        <v>414</v>
      </c>
      <c r="G1361" t="s">
        <v>414</v>
      </c>
      <c r="H1361" t="s">
        <v>414</v>
      </c>
      <c r="I1361" t="s">
        <v>414</v>
      </c>
      <c r="J1361" t="s">
        <v>414</v>
      </c>
      <c r="K1361" t="s">
        <v>414</v>
      </c>
      <c r="L1361" t="s">
        <v>414</v>
      </c>
      <c r="M1361" t="s">
        <v>414</v>
      </c>
      <c r="N1361" t="s">
        <v>414</v>
      </c>
      <c r="O1361" t="s">
        <v>414</v>
      </c>
      <c r="P1361" t="s">
        <v>414</v>
      </c>
      <c r="Q1361" t="s">
        <v>414</v>
      </c>
      <c r="R1361" t="s">
        <v>414</v>
      </c>
      <c r="S1361" t="s">
        <v>414</v>
      </c>
      <c r="T1361" t="s">
        <v>414</v>
      </c>
      <c r="U1361" t="s">
        <v>414</v>
      </c>
      <c r="V1361" t="s">
        <v>414</v>
      </c>
      <c r="W1361" t="s">
        <v>414</v>
      </c>
      <c r="X1361" t="s">
        <v>414</v>
      </c>
      <c r="Y1361" t="s">
        <v>414</v>
      </c>
      <c r="Z1361" t="s">
        <v>414</v>
      </c>
      <c r="AA1361" t="s">
        <v>414</v>
      </c>
      <c r="AB1361" t="s">
        <v>414</v>
      </c>
      <c r="AC1361" t="s">
        <v>461</v>
      </c>
      <c r="AD1361" t="s">
        <v>460</v>
      </c>
      <c r="AE1361">
        <v>50</v>
      </c>
      <c r="AF1361">
        <v>10</v>
      </c>
      <c r="AH1361" t="s">
        <v>443</v>
      </c>
      <c r="AJ1361" t="s">
        <v>261</v>
      </c>
      <c r="AK1361" t="s">
        <v>222</v>
      </c>
      <c r="AM1361">
        <v>1115</v>
      </c>
      <c r="AN1361">
        <v>2050</v>
      </c>
    </row>
    <row r="1362" spans="1:40" x14ac:dyDescent="0.25">
      <c r="A1362" t="s">
        <v>414</v>
      </c>
      <c r="B1362" t="s">
        <v>414</v>
      </c>
      <c r="C1362" t="s">
        <v>414</v>
      </c>
      <c r="D1362" t="s">
        <v>414</v>
      </c>
      <c r="E1362" t="s">
        <v>414</v>
      </c>
      <c r="F1362" t="s">
        <v>414</v>
      </c>
      <c r="G1362" t="s">
        <v>414</v>
      </c>
      <c r="H1362" t="s">
        <v>414</v>
      </c>
      <c r="I1362" t="s">
        <v>414</v>
      </c>
      <c r="J1362" t="s">
        <v>414</v>
      </c>
      <c r="K1362" t="s">
        <v>414</v>
      </c>
      <c r="L1362" t="s">
        <v>414</v>
      </c>
      <c r="M1362" t="s">
        <v>414</v>
      </c>
      <c r="N1362" t="s">
        <v>414</v>
      </c>
      <c r="O1362" t="s">
        <v>414</v>
      </c>
      <c r="P1362" t="s">
        <v>414</v>
      </c>
      <c r="Q1362" t="s">
        <v>414</v>
      </c>
      <c r="R1362" t="s">
        <v>414</v>
      </c>
      <c r="S1362" t="s">
        <v>414</v>
      </c>
      <c r="T1362" t="s">
        <v>414</v>
      </c>
      <c r="U1362" t="s">
        <v>414</v>
      </c>
      <c r="V1362" t="s">
        <v>414</v>
      </c>
      <c r="W1362" t="s">
        <v>414</v>
      </c>
      <c r="X1362" t="s">
        <v>414</v>
      </c>
      <c r="Y1362" t="s">
        <v>414</v>
      </c>
      <c r="Z1362" t="s">
        <v>414</v>
      </c>
      <c r="AA1362" t="s">
        <v>414</v>
      </c>
      <c r="AB1362" t="s">
        <v>414</v>
      </c>
      <c r="AC1362" t="s">
        <v>461</v>
      </c>
      <c r="AD1362" t="s">
        <v>460</v>
      </c>
      <c r="AE1362">
        <v>50</v>
      </c>
      <c r="AF1362">
        <v>11</v>
      </c>
      <c r="AH1362" t="s">
        <v>370</v>
      </c>
      <c r="AJ1362" t="s">
        <v>246</v>
      </c>
      <c r="AK1362" t="s">
        <v>220</v>
      </c>
      <c r="AM1362">
        <v>1334</v>
      </c>
      <c r="AN1362">
        <v>458</v>
      </c>
    </row>
    <row r="1363" spans="1:40" x14ac:dyDescent="0.25">
      <c r="A1363" t="s">
        <v>414</v>
      </c>
      <c r="B1363" t="s">
        <v>414</v>
      </c>
      <c r="C1363" t="s">
        <v>414</v>
      </c>
      <c r="D1363" t="s">
        <v>414</v>
      </c>
      <c r="E1363" t="s">
        <v>414</v>
      </c>
      <c r="F1363" t="s">
        <v>414</v>
      </c>
      <c r="G1363" t="s">
        <v>414</v>
      </c>
      <c r="H1363" t="s">
        <v>414</v>
      </c>
      <c r="I1363" t="s">
        <v>414</v>
      </c>
      <c r="J1363" t="s">
        <v>414</v>
      </c>
      <c r="K1363" t="s">
        <v>414</v>
      </c>
      <c r="L1363" t="s">
        <v>414</v>
      </c>
      <c r="M1363" t="s">
        <v>414</v>
      </c>
      <c r="N1363" t="s">
        <v>414</v>
      </c>
      <c r="O1363" t="s">
        <v>414</v>
      </c>
      <c r="P1363" t="s">
        <v>414</v>
      </c>
      <c r="Q1363" t="s">
        <v>414</v>
      </c>
      <c r="R1363" t="s">
        <v>414</v>
      </c>
      <c r="S1363" t="s">
        <v>414</v>
      </c>
      <c r="T1363" t="s">
        <v>414</v>
      </c>
      <c r="U1363" t="s">
        <v>414</v>
      </c>
      <c r="V1363" t="s">
        <v>414</v>
      </c>
      <c r="W1363" t="s">
        <v>414</v>
      </c>
      <c r="X1363" t="s">
        <v>414</v>
      </c>
      <c r="Y1363" t="s">
        <v>414</v>
      </c>
      <c r="Z1363" t="s">
        <v>414</v>
      </c>
      <c r="AA1363" t="s">
        <v>414</v>
      </c>
      <c r="AB1363" t="s">
        <v>414</v>
      </c>
      <c r="AC1363" t="s">
        <v>461</v>
      </c>
      <c r="AD1363" t="s">
        <v>460</v>
      </c>
      <c r="AE1363">
        <v>50</v>
      </c>
      <c r="AF1363">
        <v>12</v>
      </c>
      <c r="AH1363" t="s">
        <v>443</v>
      </c>
      <c r="AJ1363" t="s">
        <v>261</v>
      </c>
      <c r="AK1363" t="s">
        <v>222</v>
      </c>
      <c r="AM1363">
        <v>1161</v>
      </c>
      <c r="AN1363">
        <v>962</v>
      </c>
    </row>
    <row r="1364" spans="1:40" x14ac:dyDescent="0.25">
      <c r="A1364" t="s">
        <v>414</v>
      </c>
      <c r="B1364" t="s">
        <v>414</v>
      </c>
      <c r="C1364" t="s">
        <v>414</v>
      </c>
      <c r="D1364" t="s">
        <v>414</v>
      </c>
      <c r="E1364" t="s">
        <v>414</v>
      </c>
      <c r="F1364" t="s">
        <v>414</v>
      </c>
      <c r="G1364" t="s">
        <v>414</v>
      </c>
      <c r="H1364" t="s">
        <v>414</v>
      </c>
      <c r="I1364" t="s">
        <v>414</v>
      </c>
      <c r="J1364" t="s">
        <v>414</v>
      </c>
      <c r="K1364" t="s">
        <v>414</v>
      </c>
      <c r="L1364" t="s">
        <v>414</v>
      </c>
      <c r="M1364" t="s">
        <v>414</v>
      </c>
      <c r="N1364" t="s">
        <v>414</v>
      </c>
      <c r="O1364" t="s">
        <v>414</v>
      </c>
      <c r="P1364" t="s">
        <v>414</v>
      </c>
      <c r="Q1364" t="s">
        <v>414</v>
      </c>
      <c r="R1364" t="s">
        <v>414</v>
      </c>
      <c r="S1364" t="s">
        <v>414</v>
      </c>
      <c r="T1364" t="s">
        <v>414</v>
      </c>
      <c r="U1364" t="s">
        <v>414</v>
      </c>
      <c r="V1364" t="s">
        <v>414</v>
      </c>
      <c r="W1364" t="s">
        <v>414</v>
      </c>
      <c r="X1364" t="s">
        <v>414</v>
      </c>
      <c r="Y1364" t="s">
        <v>414</v>
      </c>
      <c r="Z1364" t="s">
        <v>414</v>
      </c>
      <c r="AA1364" t="s">
        <v>414</v>
      </c>
      <c r="AB1364" t="s">
        <v>414</v>
      </c>
      <c r="AC1364" t="s">
        <v>461</v>
      </c>
      <c r="AD1364" t="s">
        <v>460</v>
      </c>
      <c r="AE1364">
        <v>50</v>
      </c>
      <c r="AF1364">
        <v>13</v>
      </c>
      <c r="AH1364" t="s">
        <v>370</v>
      </c>
      <c r="AJ1364" t="s">
        <v>246</v>
      </c>
      <c r="AK1364" t="s">
        <v>220</v>
      </c>
      <c r="AM1364">
        <v>1134</v>
      </c>
      <c r="AN1364">
        <v>1433</v>
      </c>
    </row>
    <row r="1365" spans="1:40" x14ac:dyDescent="0.25">
      <c r="A1365" t="s">
        <v>414</v>
      </c>
      <c r="B1365" t="s">
        <v>414</v>
      </c>
      <c r="C1365" t="s">
        <v>414</v>
      </c>
      <c r="D1365" t="s">
        <v>414</v>
      </c>
      <c r="E1365" t="s">
        <v>414</v>
      </c>
      <c r="F1365" t="s">
        <v>414</v>
      </c>
      <c r="G1365" t="s">
        <v>414</v>
      </c>
      <c r="H1365" t="s">
        <v>414</v>
      </c>
      <c r="I1365" t="s">
        <v>414</v>
      </c>
      <c r="J1365" t="s">
        <v>414</v>
      </c>
      <c r="K1365" t="s">
        <v>414</v>
      </c>
      <c r="L1365" t="s">
        <v>414</v>
      </c>
      <c r="M1365" t="s">
        <v>414</v>
      </c>
      <c r="N1365" t="s">
        <v>414</v>
      </c>
      <c r="O1365" t="s">
        <v>414</v>
      </c>
      <c r="P1365" t="s">
        <v>414</v>
      </c>
      <c r="Q1365" t="s">
        <v>414</v>
      </c>
      <c r="R1365" t="s">
        <v>414</v>
      </c>
      <c r="S1365" t="s">
        <v>414</v>
      </c>
      <c r="T1365" t="s">
        <v>414</v>
      </c>
      <c r="U1365" t="s">
        <v>414</v>
      </c>
      <c r="V1365" t="s">
        <v>414</v>
      </c>
      <c r="W1365" t="s">
        <v>414</v>
      </c>
      <c r="X1365" t="s">
        <v>414</v>
      </c>
      <c r="Y1365" t="s">
        <v>414</v>
      </c>
      <c r="Z1365" t="s">
        <v>414</v>
      </c>
      <c r="AA1365" t="s">
        <v>414</v>
      </c>
      <c r="AB1365" t="s">
        <v>414</v>
      </c>
      <c r="AC1365" t="s">
        <v>461</v>
      </c>
      <c r="AD1365" t="s">
        <v>460</v>
      </c>
      <c r="AE1365">
        <v>50</v>
      </c>
      <c r="AF1365">
        <v>14</v>
      </c>
      <c r="AH1365" t="s">
        <v>370</v>
      </c>
      <c r="AJ1365" t="s">
        <v>246</v>
      </c>
      <c r="AK1365" t="s">
        <v>220</v>
      </c>
      <c r="AM1365">
        <v>1170</v>
      </c>
      <c r="AN1365">
        <v>1535</v>
      </c>
    </row>
    <row r="1366" spans="1:40" x14ac:dyDescent="0.25">
      <c r="A1366" t="s">
        <v>414</v>
      </c>
      <c r="B1366" t="s">
        <v>414</v>
      </c>
      <c r="C1366" t="s">
        <v>414</v>
      </c>
      <c r="D1366" t="s">
        <v>414</v>
      </c>
      <c r="E1366" t="s">
        <v>414</v>
      </c>
      <c r="F1366" t="s">
        <v>414</v>
      </c>
      <c r="G1366" t="s">
        <v>414</v>
      </c>
      <c r="H1366" t="s">
        <v>414</v>
      </c>
      <c r="I1366" t="s">
        <v>414</v>
      </c>
      <c r="J1366" t="s">
        <v>414</v>
      </c>
      <c r="K1366" t="s">
        <v>414</v>
      </c>
      <c r="L1366" t="s">
        <v>414</v>
      </c>
      <c r="M1366" t="s">
        <v>414</v>
      </c>
      <c r="N1366" t="s">
        <v>414</v>
      </c>
      <c r="O1366" t="s">
        <v>414</v>
      </c>
      <c r="P1366" t="s">
        <v>414</v>
      </c>
      <c r="Q1366" t="s">
        <v>414</v>
      </c>
      <c r="R1366" t="s">
        <v>414</v>
      </c>
      <c r="S1366" t="s">
        <v>414</v>
      </c>
      <c r="T1366" t="s">
        <v>414</v>
      </c>
      <c r="U1366" t="s">
        <v>414</v>
      </c>
      <c r="V1366" t="s">
        <v>414</v>
      </c>
      <c r="W1366" t="s">
        <v>414</v>
      </c>
      <c r="X1366" t="s">
        <v>414</v>
      </c>
      <c r="Y1366" t="s">
        <v>414</v>
      </c>
      <c r="Z1366" t="s">
        <v>414</v>
      </c>
      <c r="AA1366" t="s">
        <v>414</v>
      </c>
      <c r="AB1366" t="s">
        <v>414</v>
      </c>
      <c r="AC1366" t="s">
        <v>461</v>
      </c>
      <c r="AD1366" t="s">
        <v>460</v>
      </c>
      <c r="AE1366">
        <v>50</v>
      </c>
      <c r="AF1366">
        <v>15</v>
      </c>
      <c r="AH1366" t="s">
        <v>370</v>
      </c>
      <c r="AJ1366" t="s">
        <v>246</v>
      </c>
      <c r="AK1366" t="s">
        <v>220</v>
      </c>
      <c r="AM1366">
        <v>1131</v>
      </c>
      <c r="AN1366">
        <v>2154</v>
      </c>
    </row>
    <row r="1367" spans="1:40" x14ac:dyDescent="0.25">
      <c r="A1367" t="s">
        <v>414</v>
      </c>
      <c r="B1367" t="s">
        <v>414</v>
      </c>
      <c r="C1367" t="s">
        <v>414</v>
      </c>
      <c r="D1367" t="s">
        <v>414</v>
      </c>
      <c r="E1367" t="s">
        <v>414</v>
      </c>
      <c r="F1367" t="s">
        <v>414</v>
      </c>
      <c r="G1367" t="s">
        <v>414</v>
      </c>
      <c r="H1367" t="s">
        <v>414</v>
      </c>
      <c r="I1367" t="s">
        <v>414</v>
      </c>
      <c r="J1367" t="s">
        <v>414</v>
      </c>
      <c r="K1367" t="s">
        <v>414</v>
      </c>
      <c r="L1367" t="s">
        <v>414</v>
      </c>
      <c r="M1367" t="s">
        <v>414</v>
      </c>
      <c r="N1367" t="s">
        <v>414</v>
      </c>
      <c r="O1367" t="s">
        <v>414</v>
      </c>
      <c r="P1367" t="s">
        <v>414</v>
      </c>
      <c r="Q1367" t="s">
        <v>414</v>
      </c>
      <c r="R1367" t="s">
        <v>414</v>
      </c>
      <c r="S1367" t="s">
        <v>414</v>
      </c>
      <c r="T1367" t="s">
        <v>414</v>
      </c>
      <c r="U1367" t="s">
        <v>414</v>
      </c>
      <c r="V1367" t="s">
        <v>414</v>
      </c>
      <c r="W1367" t="s">
        <v>414</v>
      </c>
      <c r="X1367" t="s">
        <v>414</v>
      </c>
      <c r="Y1367" t="s">
        <v>414</v>
      </c>
      <c r="Z1367" t="s">
        <v>414</v>
      </c>
      <c r="AA1367" t="s">
        <v>414</v>
      </c>
      <c r="AB1367" t="s">
        <v>414</v>
      </c>
      <c r="AC1367" t="s">
        <v>461</v>
      </c>
      <c r="AD1367" t="s">
        <v>460</v>
      </c>
      <c r="AE1367">
        <v>50</v>
      </c>
      <c r="AF1367">
        <v>16</v>
      </c>
      <c r="AH1367" t="s">
        <v>370</v>
      </c>
      <c r="AJ1367" t="s">
        <v>246</v>
      </c>
      <c r="AK1367" t="s">
        <v>220</v>
      </c>
      <c r="AM1367">
        <v>1407</v>
      </c>
      <c r="AN1367">
        <v>521</v>
      </c>
    </row>
    <row r="1368" spans="1:40" x14ac:dyDescent="0.25">
      <c r="A1368" t="s">
        <v>414</v>
      </c>
      <c r="B1368" t="s">
        <v>414</v>
      </c>
      <c r="C1368" t="s">
        <v>414</v>
      </c>
      <c r="D1368" t="s">
        <v>414</v>
      </c>
      <c r="E1368" t="s">
        <v>414</v>
      </c>
      <c r="F1368" t="s">
        <v>414</v>
      </c>
      <c r="G1368" t="s">
        <v>414</v>
      </c>
      <c r="H1368" t="s">
        <v>414</v>
      </c>
      <c r="I1368" t="s">
        <v>414</v>
      </c>
      <c r="J1368" t="s">
        <v>414</v>
      </c>
      <c r="K1368" t="s">
        <v>414</v>
      </c>
      <c r="L1368" t="s">
        <v>414</v>
      </c>
      <c r="M1368" t="s">
        <v>414</v>
      </c>
      <c r="N1368" t="s">
        <v>414</v>
      </c>
      <c r="O1368" t="s">
        <v>414</v>
      </c>
      <c r="P1368" t="s">
        <v>414</v>
      </c>
      <c r="Q1368" t="s">
        <v>414</v>
      </c>
      <c r="R1368" t="s">
        <v>414</v>
      </c>
      <c r="S1368" t="s">
        <v>414</v>
      </c>
      <c r="T1368" t="s">
        <v>414</v>
      </c>
      <c r="U1368" t="s">
        <v>414</v>
      </c>
      <c r="V1368" t="s">
        <v>414</v>
      </c>
      <c r="W1368" t="s">
        <v>414</v>
      </c>
      <c r="X1368" t="s">
        <v>414</v>
      </c>
      <c r="Y1368" t="s">
        <v>414</v>
      </c>
      <c r="Z1368" t="s">
        <v>414</v>
      </c>
      <c r="AA1368" t="s">
        <v>414</v>
      </c>
      <c r="AB1368" t="s">
        <v>414</v>
      </c>
      <c r="AC1368" t="s">
        <v>461</v>
      </c>
      <c r="AD1368" t="s">
        <v>460</v>
      </c>
      <c r="AE1368">
        <v>50</v>
      </c>
      <c r="AF1368">
        <v>17</v>
      </c>
      <c r="AH1368" t="s">
        <v>443</v>
      </c>
      <c r="AJ1368" t="s">
        <v>261</v>
      </c>
      <c r="AK1368" t="s">
        <v>222</v>
      </c>
      <c r="AM1368">
        <v>1398</v>
      </c>
      <c r="AN1368">
        <v>935</v>
      </c>
    </row>
    <row r="1369" spans="1:40" x14ac:dyDescent="0.25">
      <c r="A1369" t="s">
        <v>414</v>
      </c>
      <c r="B1369" t="s">
        <v>414</v>
      </c>
      <c r="C1369" t="s">
        <v>414</v>
      </c>
      <c r="D1369" t="s">
        <v>414</v>
      </c>
      <c r="E1369" t="s">
        <v>414</v>
      </c>
      <c r="F1369" t="s">
        <v>414</v>
      </c>
      <c r="G1369" t="s">
        <v>414</v>
      </c>
      <c r="H1369" t="s">
        <v>414</v>
      </c>
      <c r="I1369" t="s">
        <v>414</v>
      </c>
      <c r="J1369" t="s">
        <v>414</v>
      </c>
      <c r="K1369" t="s">
        <v>414</v>
      </c>
      <c r="L1369" t="s">
        <v>414</v>
      </c>
      <c r="M1369" t="s">
        <v>414</v>
      </c>
      <c r="N1369" t="s">
        <v>414</v>
      </c>
      <c r="O1369" t="s">
        <v>414</v>
      </c>
      <c r="P1369" t="s">
        <v>414</v>
      </c>
      <c r="Q1369" t="s">
        <v>414</v>
      </c>
      <c r="R1369" t="s">
        <v>414</v>
      </c>
      <c r="S1369" t="s">
        <v>414</v>
      </c>
      <c r="T1369" t="s">
        <v>414</v>
      </c>
      <c r="U1369" t="s">
        <v>414</v>
      </c>
      <c r="V1369" t="s">
        <v>414</v>
      </c>
      <c r="W1369" t="s">
        <v>414</v>
      </c>
      <c r="X1369" t="s">
        <v>414</v>
      </c>
      <c r="Y1369" t="s">
        <v>414</v>
      </c>
      <c r="Z1369" t="s">
        <v>414</v>
      </c>
      <c r="AA1369" t="s">
        <v>414</v>
      </c>
      <c r="AB1369" t="s">
        <v>414</v>
      </c>
      <c r="AC1369" t="s">
        <v>461</v>
      </c>
      <c r="AD1369" t="s">
        <v>460</v>
      </c>
      <c r="AE1369">
        <v>50</v>
      </c>
      <c r="AF1369">
        <v>18</v>
      </c>
      <c r="AH1369" t="s">
        <v>370</v>
      </c>
      <c r="AJ1369" t="s">
        <v>246</v>
      </c>
      <c r="AK1369" t="s">
        <v>220</v>
      </c>
      <c r="AM1369">
        <v>1450</v>
      </c>
      <c r="AN1369">
        <v>1289</v>
      </c>
    </row>
    <row r="1370" spans="1:40" x14ac:dyDescent="0.25">
      <c r="A1370" t="s">
        <v>414</v>
      </c>
      <c r="B1370" t="s">
        <v>414</v>
      </c>
      <c r="C1370" t="s">
        <v>414</v>
      </c>
      <c r="D1370" t="s">
        <v>414</v>
      </c>
      <c r="E1370" t="s">
        <v>414</v>
      </c>
      <c r="F1370" t="s">
        <v>414</v>
      </c>
      <c r="G1370" t="s">
        <v>414</v>
      </c>
      <c r="H1370" t="s">
        <v>414</v>
      </c>
      <c r="I1370" t="s">
        <v>414</v>
      </c>
      <c r="J1370" t="s">
        <v>414</v>
      </c>
      <c r="K1370" t="s">
        <v>414</v>
      </c>
      <c r="L1370" t="s">
        <v>414</v>
      </c>
      <c r="M1370" t="s">
        <v>414</v>
      </c>
      <c r="N1370" t="s">
        <v>414</v>
      </c>
      <c r="O1370" t="s">
        <v>414</v>
      </c>
      <c r="P1370" t="s">
        <v>414</v>
      </c>
      <c r="Q1370" t="s">
        <v>414</v>
      </c>
      <c r="R1370" t="s">
        <v>414</v>
      </c>
      <c r="S1370" t="s">
        <v>414</v>
      </c>
      <c r="T1370" t="s">
        <v>414</v>
      </c>
      <c r="U1370" t="s">
        <v>414</v>
      </c>
      <c r="V1370" t="s">
        <v>414</v>
      </c>
      <c r="W1370" t="s">
        <v>414</v>
      </c>
      <c r="X1370" t="s">
        <v>414</v>
      </c>
      <c r="Y1370" t="s">
        <v>414</v>
      </c>
      <c r="Z1370" t="s">
        <v>414</v>
      </c>
      <c r="AA1370" t="s">
        <v>414</v>
      </c>
      <c r="AB1370" t="s">
        <v>414</v>
      </c>
      <c r="AC1370" t="s">
        <v>461</v>
      </c>
      <c r="AD1370" t="s">
        <v>460</v>
      </c>
      <c r="AE1370">
        <v>50</v>
      </c>
      <c r="AF1370">
        <v>19</v>
      </c>
      <c r="AH1370" t="s">
        <v>370</v>
      </c>
      <c r="AJ1370" t="s">
        <v>246</v>
      </c>
      <c r="AK1370" t="s">
        <v>220</v>
      </c>
      <c r="AM1370">
        <v>1446</v>
      </c>
      <c r="AN1370">
        <v>1673</v>
      </c>
    </row>
    <row r="1371" spans="1:40" x14ac:dyDescent="0.25">
      <c r="A1371" t="s">
        <v>414</v>
      </c>
      <c r="B1371" t="s">
        <v>414</v>
      </c>
      <c r="C1371" t="s">
        <v>414</v>
      </c>
      <c r="D1371" t="s">
        <v>414</v>
      </c>
      <c r="E1371" t="s">
        <v>414</v>
      </c>
      <c r="F1371" t="s">
        <v>414</v>
      </c>
      <c r="G1371" t="s">
        <v>414</v>
      </c>
      <c r="H1371" t="s">
        <v>414</v>
      </c>
      <c r="I1371" t="s">
        <v>414</v>
      </c>
      <c r="J1371" t="s">
        <v>414</v>
      </c>
      <c r="K1371" t="s">
        <v>414</v>
      </c>
      <c r="L1371" t="s">
        <v>414</v>
      </c>
      <c r="M1371" t="s">
        <v>414</v>
      </c>
      <c r="N1371" t="s">
        <v>414</v>
      </c>
      <c r="O1371" t="s">
        <v>414</v>
      </c>
      <c r="P1371" t="s">
        <v>414</v>
      </c>
      <c r="Q1371" t="s">
        <v>414</v>
      </c>
      <c r="R1371" t="s">
        <v>414</v>
      </c>
      <c r="S1371" t="s">
        <v>414</v>
      </c>
      <c r="T1371" t="s">
        <v>414</v>
      </c>
      <c r="U1371" t="s">
        <v>414</v>
      </c>
      <c r="V1371" t="s">
        <v>414</v>
      </c>
      <c r="W1371" t="s">
        <v>414</v>
      </c>
      <c r="X1371" t="s">
        <v>414</v>
      </c>
      <c r="Y1371" t="s">
        <v>414</v>
      </c>
      <c r="Z1371" t="s">
        <v>414</v>
      </c>
      <c r="AA1371" t="s">
        <v>414</v>
      </c>
      <c r="AB1371" t="s">
        <v>414</v>
      </c>
      <c r="AC1371" t="s">
        <v>461</v>
      </c>
      <c r="AD1371" t="s">
        <v>460</v>
      </c>
      <c r="AE1371">
        <v>50</v>
      </c>
      <c r="AF1371">
        <v>20</v>
      </c>
      <c r="AH1371" t="s">
        <v>370</v>
      </c>
      <c r="AJ1371" t="s">
        <v>246</v>
      </c>
      <c r="AK1371" t="s">
        <v>220</v>
      </c>
      <c r="AM1371">
        <v>1535</v>
      </c>
      <c r="AN1371">
        <v>2029</v>
      </c>
    </row>
    <row r="1372" spans="1:40" x14ac:dyDescent="0.25">
      <c r="A1372" t="s">
        <v>414</v>
      </c>
      <c r="B1372" t="s">
        <v>414</v>
      </c>
      <c r="C1372" t="s">
        <v>414</v>
      </c>
      <c r="D1372" t="s">
        <v>414</v>
      </c>
      <c r="E1372" t="s">
        <v>414</v>
      </c>
      <c r="F1372" t="s">
        <v>414</v>
      </c>
      <c r="G1372" t="s">
        <v>414</v>
      </c>
      <c r="H1372" t="s">
        <v>414</v>
      </c>
      <c r="I1372" t="s">
        <v>414</v>
      </c>
      <c r="J1372" t="s">
        <v>414</v>
      </c>
      <c r="K1372" t="s">
        <v>414</v>
      </c>
      <c r="L1372" t="s">
        <v>414</v>
      </c>
      <c r="M1372" t="s">
        <v>414</v>
      </c>
      <c r="N1372" t="s">
        <v>414</v>
      </c>
      <c r="O1372" t="s">
        <v>414</v>
      </c>
      <c r="P1372" t="s">
        <v>414</v>
      </c>
      <c r="Q1372" t="s">
        <v>414</v>
      </c>
      <c r="R1372" t="s">
        <v>414</v>
      </c>
      <c r="S1372" t="s">
        <v>414</v>
      </c>
      <c r="T1372" t="s">
        <v>414</v>
      </c>
      <c r="U1372" t="s">
        <v>414</v>
      </c>
      <c r="V1372" t="s">
        <v>414</v>
      </c>
      <c r="W1372" t="s">
        <v>414</v>
      </c>
      <c r="X1372" t="s">
        <v>414</v>
      </c>
      <c r="Y1372" t="s">
        <v>414</v>
      </c>
      <c r="Z1372" t="s">
        <v>414</v>
      </c>
      <c r="AA1372" t="s">
        <v>414</v>
      </c>
      <c r="AB1372" t="s">
        <v>414</v>
      </c>
      <c r="AC1372" t="s">
        <v>461</v>
      </c>
      <c r="AD1372" t="s">
        <v>460</v>
      </c>
      <c r="AE1372">
        <v>50</v>
      </c>
      <c r="AF1372">
        <v>21</v>
      </c>
      <c r="AH1372" t="s">
        <v>443</v>
      </c>
      <c r="AJ1372" t="s">
        <v>261</v>
      </c>
      <c r="AK1372" t="s">
        <v>222</v>
      </c>
      <c r="AM1372">
        <v>1786</v>
      </c>
      <c r="AN1372">
        <v>710</v>
      </c>
    </row>
    <row r="1373" spans="1:40" x14ac:dyDescent="0.25">
      <c r="A1373" t="s">
        <v>414</v>
      </c>
      <c r="B1373" t="s">
        <v>414</v>
      </c>
      <c r="C1373" t="s">
        <v>414</v>
      </c>
      <c r="D1373" t="s">
        <v>414</v>
      </c>
      <c r="E1373" t="s">
        <v>414</v>
      </c>
      <c r="F1373" t="s">
        <v>414</v>
      </c>
      <c r="G1373" t="s">
        <v>414</v>
      </c>
      <c r="H1373" t="s">
        <v>414</v>
      </c>
      <c r="I1373" t="s">
        <v>414</v>
      </c>
      <c r="J1373" t="s">
        <v>414</v>
      </c>
      <c r="K1373" t="s">
        <v>414</v>
      </c>
      <c r="L1373" t="s">
        <v>414</v>
      </c>
      <c r="M1373" t="s">
        <v>414</v>
      </c>
      <c r="N1373" t="s">
        <v>414</v>
      </c>
      <c r="O1373" t="s">
        <v>414</v>
      </c>
      <c r="P1373" t="s">
        <v>414</v>
      </c>
      <c r="Q1373" t="s">
        <v>414</v>
      </c>
      <c r="R1373" t="s">
        <v>414</v>
      </c>
      <c r="S1373" t="s">
        <v>414</v>
      </c>
      <c r="T1373" t="s">
        <v>414</v>
      </c>
      <c r="U1373" t="s">
        <v>414</v>
      </c>
      <c r="V1373" t="s">
        <v>414</v>
      </c>
      <c r="W1373" t="s">
        <v>414</v>
      </c>
      <c r="X1373" t="s">
        <v>414</v>
      </c>
      <c r="Y1373" t="s">
        <v>414</v>
      </c>
      <c r="Z1373" t="s">
        <v>414</v>
      </c>
      <c r="AA1373" t="s">
        <v>414</v>
      </c>
      <c r="AB1373" t="s">
        <v>414</v>
      </c>
      <c r="AC1373" t="s">
        <v>461</v>
      </c>
      <c r="AD1373" t="s">
        <v>460</v>
      </c>
      <c r="AE1373">
        <v>50</v>
      </c>
      <c r="AF1373">
        <v>22</v>
      </c>
      <c r="AH1373" t="s">
        <v>443</v>
      </c>
      <c r="AJ1373" t="s">
        <v>261</v>
      </c>
      <c r="AK1373" t="s">
        <v>222</v>
      </c>
      <c r="AM1373">
        <v>1702</v>
      </c>
      <c r="AN1373">
        <v>977</v>
      </c>
    </row>
    <row r="1374" spans="1:40" x14ac:dyDescent="0.25">
      <c r="A1374" t="s">
        <v>414</v>
      </c>
      <c r="B1374" t="s">
        <v>414</v>
      </c>
      <c r="C1374" t="s">
        <v>414</v>
      </c>
      <c r="D1374" t="s">
        <v>414</v>
      </c>
      <c r="E1374" t="s">
        <v>414</v>
      </c>
      <c r="F1374" t="s">
        <v>414</v>
      </c>
      <c r="G1374" t="s">
        <v>414</v>
      </c>
      <c r="H1374" t="s">
        <v>414</v>
      </c>
      <c r="I1374" t="s">
        <v>414</v>
      </c>
      <c r="J1374" t="s">
        <v>414</v>
      </c>
      <c r="K1374" t="s">
        <v>414</v>
      </c>
      <c r="L1374" t="s">
        <v>414</v>
      </c>
      <c r="M1374" t="s">
        <v>414</v>
      </c>
      <c r="N1374" t="s">
        <v>414</v>
      </c>
      <c r="O1374" t="s">
        <v>414</v>
      </c>
      <c r="P1374" t="s">
        <v>414</v>
      </c>
      <c r="Q1374" t="s">
        <v>414</v>
      </c>
      <c r="R1374" t="s">
        <v>414</v>
      </c>
      <c r="S1374" t="s">
        <v>414</v>
      </c>
      <c r="T1374" t="s">
        <v>414</v>
      </c>
      <c r="U1374" t="s">
        <v>414</v>
      </c>
      <c r="V1374" t="s">
        <v>414</v>
      </c>
      <c r="W1374" t="s">
        <v>414</v>
      </c>
      <c r="X1374" t="s">
        <v>414</v>
      </c>
      <c r="Y1374" t="s">
        <v>414</v>
      </c>
      <c r="Z1374" t="s">
        <v>414</v>
      </c>
      <c r="AA1374" t="s">
        <v>414</v>
      </c>
      <c r="AB1374" t="s">
        <v>414</v>
      </c>
      <c r="AC1374" t="s">
        <v>461</v>
      </c>
      <c r="AD1374" t="s">
        <v>460</v>
      </c>
      <c r="AE1374">
        <v>50</v>
      </c>
      <c r="AF1374">
        <v>23</v>
      </c>
      <c r="AH1374" t="s">
        <v>370</v>
      </c>
      <c r="AJ1374" t="s">
        <v>246</v>
      </c>
      <c r="AK1374" t="s">
        <v>220</v>
      </c>
      <c r="AM1374">
        <v>1834</v>
      </c>
      <c r="AN1374">
        <v>1229</v>
      </c>
    </row>
    <row r="1375" spans="1:40" x14ac:dyDescent="0.25">
      <c r="A1375" t="s">
        <v>414</v>
      </c>
      <c r="B1375" t="s">
        <v>414</v>
      </c>
      <c r="C1375" t="s">
        <v>414</v>
      </c>
      <c r="D1375" t="s">
        <v>414</v>
      </c>
      <c r="E1375" t="s">
        <v>414</v>
      </c>
      <c r="F1375" t="s">
        <v>414</v>
      </c>
      <c r="G1375" t="s">
        <v>414</v>
      </c>
      <c r="H1375" t="s">
        <v>414</v>
      </c>
      <c r="I1375" t="s">
        <v>414</v>
      </c>
      <c r="J1375" t="s">
        <v>414</v>
      </c>
      <c r="K1375" t="s">
        <v>414</v>
      </c>
      <c r="L1375" t="s">
        <v>414</v>
      </c>
      <c r="M1375" t="s">
        <v>414</v>
      </c>
      <c r="N1375" t="s">
        <v>414</v>
      </c>
      <c r="O1375" t="s">
        <v>414</v>
      </c>
      <c r="P1375" t="s">
        <v>414</v>
      </c>
      <c r="Q1375" t="s">
        <v>414</v>
      </c>
      <c r="R1375" t="s">
        <v>414</v>
      </c>
      <c r="S1375" t="s">
        <v>414</v>
      </c>
      <c r="T1375" t="s">
        <v>414</v>
      </c>
      <c r="U1375" t="s">
        <v>414</v>
      </c>
      <c r="V1375" t="s">
        <v>414</v>
      </c>
      <c r="W1375" t="s">
        <v>414</v>
      </c>
      <c r="X1375" t="s">
        <v>414</v>
      </c>
      <c r="Y1375" t="s">
        <v>414</v>
      </c>
      <c r="Z1375" t="s">
        <v>414</v>
      </c>
      <c r="AA1375" t="s">
        <v>414</v>
      </c>
      <c r="AB1375" t="s">
        <v>414</v>
      </c>
      <c r="AC1375" t="s">
        <v>461</v>
      </c>
      <c r="AD1375" t="s">
        <v>460</v>
      </c>
      <c r="AE1375">
        <v>50</v>
      </c>
      <c r="AF1375">
        <v>24</v>
      </c>
      <c r="AH1375" t="s">
        <v>443</v>
      </c>
      <c r="AJ1375" t="s">
        <v>261</v>
      </c>
      <c r="AK1375" t="s">
        <v>222</v>
      </c>
      <c r="AM1375">
        <v>1738</v>
      </c>
      <c r="AN1375">
        <v>1611</v>
      </c>
    </row>
    <row r="1376" spans="1:40" x14ac:dyDescent="0.25">
      <c r="A1376" t="s">
        <v>414</v>
      </c>
      <c r="B1376" t="s">
        <v>414</v>
      </c>
      <c r="C1376" t="s">
        <v>414</v>
      </c>
      <c r="D1376" t="s">
        <v>414</v>
      </c>
      <c r="E1376" t="s">
        <v>414</v>
      </c>
      <c r="F1376" t="s">
        <v>414</v>
      </c>
      <c r="G1376" t="s">
        <v>414</v>
      </c>
      <c r="H1376" t="s">
        <v>414</v>
      </c>
      <c r="I1376" t="s">
        <v>414</v>
      </c>
      <c r="J1376" t="s">
        <v>414</v>
      </c>
      <c r="K1376" t="s">
        <v>414</v>
      </c>
      <c r="L1376" t="s">
        <v>414</v>
      </c>
      <c r="M1376" t="s">
        <v>414</v>
      </c>
      <c r="N1376" t="s">
        <v>414</v>
      </c>
      <c r="O1376" t="s">
        <v>414</v>
      </c>
      <c r="P1376" t="s">
        <v>414</v>
      </c>
      <c r="Q1376" t="s">
        <v>414</v>
      </c>
      <c r="R1376" t="s">
        <v>414</v>
      </c>
      <c r="S1376" t="s">
        <v>414</v>
      </c>
      <c r="T1376" t="s">
        <v>414</v>
      </c>
      <c r="U1376" t="s">
        <v>414</v>
      </c>
      <c r="V1376" t="s">
        <v>414</v>
      </c>
      <c r="W1376" t="s">
        <v>414</v>
      </c>
      <c r="X1376" t="s">
        <v>414</v>
      </c>
      <c r="Y1376" t="s">
        <v>414</v>
      </c>
      <c r="Z1376" t="s">
        <v>414</v>
      </c>
      <c r="AA1376" t="s">
        <v>414</v>
      </c>
      <c r="AB1376" t="s">
        <v>414</v>
      </c>
      <c r="AC1376" t="s">
        <v>461</v>
      </c>
      <c r="AD1376" t="s">
        <v>460</v>
      </c>
      <c r="AE1376">
        <v>50</v>
      </c>
      <c r="AF1376">
        <v>25</v>
      </c>
      <c r="AH1376" t="s">
        <v>386</v>
      </c>
      <c r="AJ1376" t="s">
        <v>273</v>
      </c>
      <c r="AK1376" t="s">
        <v>224</v>
      </c>
      <c r="AM1376">
        <v>1728</v>
      </c>
      <c r="AN1376">
        <v>2057</v>
      </c>
    </row>
    <row r="1377" spans="1:40" x14ac:dyDescent="0.25">
      <c r="A1377" t="s">
        <v>414</v>
      </c>
      <c r="B1377" t="s">
        <v>414</v>
      </c>
      <c r="C1377" t="s">
        <v>414</v>
      </c>
      <c r="D1377" t="s">
        <v>414</v>
      </c>
      <c r="E1377" t="s">
        <v>414</v>
      </c>
      <c r="F1377" t="s">
        <v>414</v>
      </c>
      <c r="G1377" t="s">
        <v>414</v>
      </c>
      <c r="H1377" t="s">
        <v>414</v>
      </c>
      <c r="I1377" t="s">
        <v>414</v>
      </c>
      <c r="J1377" t="s">
        <v>414</v>
      </c>
      <c r="K1377" t="s">
        <v>414</v>
      </c>
      <c r="L1377" t="s">
        <v>414</v>
      </c>
      <c r="M1377" t="s">
        <v>414</v>
      </c>
      <c r="N1377" t="s">
        <v>414</v>
      </c>
      <c r="O1377" t="s">
        <v>414</v>
      </c>
      <c r="P1377" t="s">
        <v>414</v>
      </c>
      <c r="Q1377" t="s">
        <v>414</v>
      </c>
      <c r="R1377" t="s">
        <v>414</v>
      </c>
      <c r="S1377" t="s">
        <v>414</v>
      </c>
      <c r="T1377" t="s">
        <v>414</v>
      </c>
      <c r="U1377" t="s">
        <v>414</v>
      </c>
      <c r="V1377" t="s">
        <v>414</v>
      </c>
      <c r="W1377" t="s">
        <v>414</v>
      </c>
      <c r="X1377" t="s">
        <v>414</v>
      </c>
      <c r="Y1377" t="s">
        <v>414</v>
      </c>
      <c r="Z1377" t="s">
        <v>414</v>
      </c>
      <c r="AA1377" t="s">
        <v>414</v>
      </c>
      <c r="AB1377" t="s">
        <v>414</v>
      </c>
      <c r="AC1377" t="s">
        <v>461</v>
      </c>
      <c r="AD1377" t="s">
        <v>460</v>
      </c>
      <c r="AE1377">
        <v>50</v>
      </c>
      <c r="AF1377">
        <v>26</v>
      </c>
      <c r="AH1377" t="s">
        <v>386</v>
      </c>
      <c r="AJ1377" t="s">
        <v>273</v>
      </c>
      <c r="AK1377" t="s">
        <v>224</v>
      </c>
      <c r="AM1377">
        <v>2076</v>
      </c>
      <c r="AN1377">
        <v>569</v>
      </c>
    </row>
    <row r="1378" spans="1:40" x14ac:dyDescent="0.25">
      <c r="A1378" t="s">
        <v>414</v>
      </c>
      <c r="B1378" t="s">
        <v>414</v>
      </c>
      <c r="C1378" t="s">
        <v>414</v>
      </c>
      <c r="D1378" t="s">
        <v>414</v>
      </c>
      <c r="E1378" t="s">
        <v>414</v>
      </c>
      <c r="F1378" t="s">
        <v>414</v>
      </c>
      <c r="G1378" t="s">
        <v>414</v>
      </c>
      <c r="H1378" t="s">
        <v>414</v>
      </c>
      <c r="I1378" t="s">
        <v>414</v>
      </c>
      <c r="J1378" t="s">
        <v>414</v>
      </c>
      <c r="K1378" t="s">
        <v>414</v>
      </c>
      <c r="L1378" t="s">
        <v>414</v>
      </c>
      <c r="M1378" t="s">
        <v>414</v>
      </c>
      <c r="N1378" t="s">
        <v>414</v>
      </c>
      <c r="O1378" t="s">
        <v>414</v>
      </c>
      <c r="P1378" t="s">
        <v>414</v>
      </c>
      <c r="Q1378" t="s">
        <v>414</v>
      </c>
      <c r="R1378" t="s">
        <v>414</v>
      </c>
      <c r="S1378" t="s">
        <v>414</v>
      </c>
      <c r="T1378" t="s">
        <v>414</v>
      </c>
      <c r="U1378" t="s">
        <v>414</v>
      </c>
      <c r="V1378" t="s">
        <v>414</v>
      </c>
      <c r="W1378" t="s">
        <v>414</v>
      </c>
      <c r="X1378" t="s">
        <v>414</v>
      </c>
      <c r="Y1378" t="s">
        <v>414</v>
      </c>
      <c r="Z1378" t="s">
        <v>414</v>
      </c>
      <c r="AA1378" t="s">
        <v>414</v>
      </c>
      <c r="AB1378" t="s">
        <v>414</v>
      </c>
      <c r="AC1378" t="s">
        <v>461</v>
      </c>
      <c r="AD1378" t="s">
        <v>460</v>
      </c>
      <c r="AE1378">
        <v>50</v>
      </c>
      <c r="AF1378">
        <v>27</v>
      </c>
      <c r="AH1378" t="s">
        <v>370</v>
      </c>
      <c r="AJ1378" t="s">
        <v>246</v>
      </c>
      <c r="AK1378" t="s">
        <v>220</v>
      </c>
      <c r="AM1378">
        <v>2050</v>
      </c>
      <c r="AN1378">
        <v>946</v>
      </c>
    </row>
    <row r="1379" spans="1:40" x14ac:dyDescent="0.25">
      <c r="A1379" t="s">
        <v>414</v>
      </c>
      <c r="B1379" t="s">
        <v>414</v>
      </c>
      <c r="C1379" t="s">
        <v>414</v>
      </c>
      <c r="D1379" t="s">
        <v>414</v>
      </c>
      <c r="E1379" t="s">
        <v>414</v>
      </c>
      <c r="F1379" t="s">
        <v>414</v>
      </c>
      <c r="G1379" t="s">
        <v>414</v>
      </c>
      <c r="H1379" t="s">
        <v>414</v>
      </c>
      <c r="I1379" t="s">
        <v>414</v>
      </c>
      <c r="J1379" t="s">
        <v>414</v>
      </c>
      <c r="K1379" t="s">
        <v>414</v>
      </c>
      <c r="L1379" t="s">
        <v>414</v>
      </c>
      <c r="M1379" t="s">
        <v>414</v>
      </c>
      <c r="N1379" t="s">
        <v>414</v>
      </c>
      <c r="O1379" t="s">
        <v>414</v>
      </c>
      <c r="P1379" t="s">
        <v>414</v>
      </c>
      <c r="Q1379" t="s">
        <v>414</v>
      </c>
      <c r="R1379" t="s">
        <v>414</v>
      </c>
      <c r="S1379" t="s">
        <v>414</v>
      </c>
      <c r="T1379" t="s">
        <v>414</v>
      </c>
      <c r="U1379" t="s">
        <v>414</v>
      </c>
      <c r="V1379" t="s">
        <v>414</v>
      </c>
      <c r="W1379" t="s">
        <v>414</v>
      </c>
      <c r="X1379" t="s">
        <v>414</v>
      </c>
      <c r="Y1379" t="s">
        <v>414</v>
      </c>
      <c r="Z1379" t="s">
        <v>414</v>
      </c>
      <c r="AA1379" t="s">
        <v>414</v>
      </c>
      <c r="AB1379" t="s">
        <v>414</v>
      </c>
      <c r="AC1379" t="s">
        <v>461</v>
      </c>
      <c r="AD1379" t="s">
        <v>460</v>
      </c>
      <c r="AE1379">
        <v>50</v>
      </c>
      <c r="AF1379">
        <v>28</v>
      </c>
      <c r="AH1379" t="s">
        <v>386</v>
      </c>
      <c r="AJ1379" t="s">
        <v>273</v>
      </c>
      <c r="AK1379" t="s">
        <v>224</v>
      </c>
      <c r="AM1379">
        <v>2065</v>
      </c>
      <c r="AN1379">
        <v>1437</v>
      </c>
    </row>
    <row r="1380" spans="1:40" x14ac:dyDescent="0.25">
      <c r="A1380" t="s">
        <v>414</v>
      </c>
      <c r="B1380" t="s">
        <v>414</v>
      </c>
      <c r="C1380" t="s">
        <v>414</v>
      </c>
      <c r="D1380" t="s">
        <v>414</v>
      </c>
      <c r="E1380" t="s">
        <v>414</v>
      </c>
      <c r="F1380" t="s">
        <v>414</v>
      </c>
      <c r="G1380" t="s">
        <v>414</v>
      </c>
      <c r="H1380" t="s">
        <v>414</v>
      </c>
      <c r="I1380" t="s">
        <v>414</v>
      </c>
      <c r="J1380" t="s">
        <v>414</v>
      </c>
      <c r="K1380" t="s">
        <v>414</v>
      </c>
      <c r="L1380" t="s">
        <v>414</v>
      </c>
      <c r="M1380" t="s">
        <v>414</v>
      </c>
      <c r="N1380" t="s">
        <v>414</v>
      </c>
      <c r="O1380" t="s">
        <v>414</v>
      </c>
      <c r="P1380" t="s">
        <v>414</v>
      </c>
      <c r="Q1380" t="s">
        <v>414</v>
      </c>
      <c r="R1380" t="s">
        <v>414</v>
      </c>
      <c r="S1380" t="s">
        <v>414</v>
      </c>
      <c r="T1380" t="s">
        <v>414</v>
      </c>
      <c r="U1380" t="s">
        <v>414</v>
      </c>
      <c r="V1380" t="s">
        <v>414</v>
      </c>
      <c r="W1380" t="s">
        <v>414</v>
      </c>
      <c r="X1380" t="s">
        <v>414</v>
      </c>
      <c r="Y1380" t="s">
        <v>414</v>
      </c>
      <c r="Z1380" t="s">
        <v>414</v>
      </c>
      <c r="AA1380" t="s">
        <v>414</v>
      </c>
      <c r="AB1380" t="s">
        <v>414</v>
      </c>
      <c r="AC1380" t="s">
        <v>461</v>
      </c>
      <c r="AD1380" t="s">
        <v>460</v>
      </c>
      <c r="AE1380">
        <v>50</v>
      </c>
      <c r="AF1380">
        <v>29</v>
      </c>
      <c r="AH1380" t="s">
        <v>370</v>
      </c>
      <c r="AJ1380" t="s">
        <v>246</v>
      </c>
      <c r="AK1380" t="s">
        <v>220</v>
      </c>
      <c r="AM1380">
        <v>1934</v>
      </c>
      <c r="AN1380">
        <v>1678</v>
      </c>
    </row>
    <row r="1381" spans="1:40" x14ac:dyDescent="0.25">
      <c r="A1381" t="s">
        <v>414</v>
      </c>
      <c r="B1381" t="s">
        <v>414</v>
      </c>
      <c r="C1381" t="s">
        <v>414</v>
      </c>
      <c r="D1381" t="s">
        <v>414</v>
      </c>
      <c r="E1381" t="s">
        <v>414</v>
      </c>
      <c r="F1381" t="s">
        <v>414</v>
      </c>
      <c r="G1381" t="s">
        <v>414</v>
      </c>
      <c r="H1381" t="s">
        <v>414</v>
      </c>
      <c r="I1381" t="s">
        <v>414</v>
      </c>
      <c r="J1381" t="s">
        <v>414</v>
      </c>
      <c r="K1381" t="s">
        <v>414</v>
      </c>
      <c r="L1381" t="s">
        <v>414</v>
      </c>
      <c r="M1381" t="s">
        <v>414</v>
      </c>
      <c r="N1381" t="s">
        <v>414</v>
      </c>
      <c r="O1381" t="s">
        <v>414</v>
      </c>
      <c r="P1381" t="s">
        <v>414</v>
      </c>
      <c r="Q1381" t="s">
        <v>414</v>
      </c>
      <c r="R1381" t="s">
        <v>414</v>
      </c>
      <c r="S1381" t="s">
        <v>414</v>
      </c>
      <c r="T1381" t="s">
        <v>414</v>
      </c>
      <c r="U1381" t="s">
        <v>414</v>
      </c>
      <c r="V1381" t="s">
        <v>414</v>
      </c>
      <c r="W1381" t="s">
        <v>414</v>
      </c>
      <c r="X1381" t="s">
        <v>414</v>
      </c>
      <c r="Y1381" t="s">
        <v>414</v>
      </c>
      <c r="Z1381" t="s">
        <v>414</v>
      </c>
      <c r="AA1381" t="s">
        <v>414</v>
      </c>
      <c r="AB1381" t="s">
        <v>414</v>
      </c>
      <c r="AC1381" t="s">
        <v>461</v>
      </c>
      <c r="AD1381" t="s">
        <v>460</v>
      </c>
      <c r="AE1381">
        <v>50</v>
      </c>
      <c r="AF1381">
        <v>30</v>
      </c>
      <c r="AH1381" t="s">
        <v>370</v>
      </c>
      <c r="AJ1381" t="s">
        <v>246</v>
      </c>
      <c r="AK1381" t="s">
        <v>220</v>
      </c>
      <c r="AM1381">
        <v>2065</v>
      </c>
      <c r="AN1381">
        <v>1914</v>
      </c>
    </row>
    <row r="1382" spans="1:40" x14ac:dyDescent="0.25">
      <c r="A1382" t="s">
        <v>414</v>
      </c>
      <c r="B1382" t="s">
        <v>414</v>
      </c>
      <c r="C1382" t="s">
        <v>414</v>
      </c>
      <c r="D1382" t="s">
        <v>414</v>
      </c>
      <c r="E1382" t="s">
        <v>414</v>
      </c>
      <c r="F1382" t="s">
        <v>414</v>
      </c>
      <c r="G1382" t="s">
        <v>414</v>
      </c>
      <c r="H1382" t="s">
        <v>414</v>
      </c>
      <c r="I1382" t="s">
        <v>414</v>
      </c>
      <c r="J1382" t="s">
        <v>414</v>
      </c>
      <c r="K1382" t="s">
        <v>414</v>
      </c>
      <c r="L1382" t="s">
        <v>414</v>
      </c>
      <c r="M1382" t="s">
        <v>414</v>
      </c>
      <c r="N1382" t="s">
        <v>414</v>
      </c>
      <c r="O1382" t="s">
        <v>414</v>
      </c>
      <c r="P1382" t="s">
        <v>414</v>
      </c>
      <c r="Q1382" t="s">
        <v>414</v>
      </c>
      <c r="R1382" t="s">
        <v>414</v>
      </c>
      <c r="S1382" t="s">
        <v>414</v>
      </c>
      <c r="T1382" t="s">
        <v>414</v>
      </c>
      <c r="U1382" t="s">
        <v>414</v>
      </c>
      <c r="V1382" t="s">
        <v>414</v>
      </c>
      <c r="W1382" t="s">
        <v>414</v>
      </c>
      <c r="X1382" t="s">
        <v>414</v>
      </c>
      <c r="Y1382" t="s">
        <v>414</v>
      </c>
      <c r="Z1382" t="s">
        <v>414</v>
      </c>
      <c r="AA1382" t="s">
        <v>414</v>
      </c>
      <c r="AB1382" t="s">
        <v>414</v>
      </c>
      <c r="AC1382" t="s">
        <v>461</v>
      </c>
      <c r="AD1382" t="s">
        <v>460</v>
      </c>
      <c r="AE1382">
        <v>50</v>
      </c>
      <c r="AF1382">
        <v>31</v>
      </c>
      <c r="AH1382" t="s">
        <v>370</v>
      </c>
      <c r="AJ1382" t="s">
        <v>246</v>
      </c>
      <c r="AK1382" t="s">
        <v>220</v>
      </c>
      <c r="AM1382">
        <v>2377</v>
      </c>
      <c r="AN1382">
        <v>487</v>
      </c>
    </row>
    <row r="1383" spans="1:40" x14ac:dyDescent="0.25">
      <c r="A1383" t="s">
        <v>414</v>
      </c>
      <c r="B1383" t="s">
        <v>414</v>
      </c>
      <c r="C1383" t="s">
        <v>414</v>
      </c>
      <c r="D1383" t="s">
        <v>414</v>
      </c>
      <c r="E1383" t="s">
        <v>414</v>
      </c>
      <c r="F1383" t="s">
        <v>414</v>
      </c>
      <c r="G1383" t="s">
        <v>414</v>
      </c>
      <c r="H1383" t="s">
        <v>414</v>
      </c>
      <c r="I1383" t="s">
        <v>414</v>
      </c>
      <c r="J1383" t="s">
        <v>414</v>
      </c>
      <c r="K1383" t="s">
        <v>414</v>
      </c>
      <c r="L1383" t="s">
        <v>414</v>
      </c>
      <c r="M1383" t="s">
        <v>414</v>
      </c>
      <c r="N1383" t="s">
        <v>414</v>
      </c>
      <c r="O1383" t="s">
        <v>414</v>
      </c>
      <c r="P1383" t="s">
        <v>414</v>
      </c>
      <c r="Q1383" t="s">
        <v>414</v>
      </c>
      <c r="R1383" t="s">
        <v>414</v>
      </c>
      <c r="S1383" t="s">
        <v>414</v>
      </c>
      <c r="T1383" t="s">
        <v>414</v>
      </c>
      <c r="U1383" t="s">
        <v>414</v>
      </c>
      <c r="V1383" t="s">
        <v>414</v>
      </c>
      <c r="W1383" t="s">
        <v>414</v>
      </c>
      <c r="X1383" t="s">
        <v>414</v>
      </c>
      <c r="Y1383" t="s">
        <v>414</v>
      </c>
      <c r="Z1383" t="s">
        <v>414</v>
      </c>
      <c r="AA1383" t="s">
        <v>414</v>
      </c>
      <c r="AB1383" t="s">
        <v>414</v>
      </c>
      <c r="AC1383" t="s">
        <v>461</v>
      </c>
      <c r="AD1383" t="s">
        <v>460</v>
      </c>
      <c r="AE1383">
        <v>50</v>
      </c>
      <c r="AF1383">
        <v>32</v>
      </c>
      <c r="AH1383" t="s">
        <v>370</v>
      </c>
      <c r="AJ1383" t="s">
        <v>246</v>
      </c>
      <c r="AK1383" t="s">
        <v>220</v>
      </c>
      <c r="AM1383">
        <v>2250</v>
      </c>
      <c r="AN1383">
        <v>892</v>
      </c>
    </row>
    <row r="1384" spans="1:40" x14ac:dyDescent="0.25">
      <c r="A1384" t="s">
        <v>414</v>
      </c>
      <c r="B1384" t="s">
        <v>414</v>
      </c>
      <c r="C1384" t="s">
        <v>414</v>
      </c>
      <c r="D1384" t="s">
        <v>414</v>
      </c>
      <c r="E1384" t="s">
        <v>414</v>
      </c>
      <c r="F1384" t="s">
        <v>414</v>
      </c>
      <c r="G1384" t="s">
        <v>414</v>
      </c>
      <c r="H1384" t="s">
        <v>414</v>
      </c>
      <c r="I1384" t="s">
        <v>414</v>
      </c>
      <c r="J1384" t="s">
        <v>414</v>
      </c>
      <c r="K1384" t="s">
        <v>414</v>
      </c>
      <c r="L1384" t="s">
        <v>414</v>
      </c>
      <c r="M1384" t="s">
        <v>414</v>
      </c>
      <c r="N1384" t="s">
        <v>414</v>
      </c>
      <c r="O1384" t="s">
        <v>414</v>
      </c>
      <c r="P1384" t="s">
        <v>414</v>
      </c>
      <c r="Q1384" t="s">
        <v>414</v>
      </c>
      <c r="R1384" t="s">
        <v>414</v>
      </c>
      <c r="S1384" t="s">
        <v>414</v>
      </c>
      <c r="T1384" t="s">
        <v>414</v>
      </c>
      <c r="U1384" t="s">
        <v>414</v>
      </c>
      <c r="V1384" t="s">
        <v>414</v>
      </c>
      <c r="W1384" t="s">
        <v>414</v>
      </c>
      <c r="X1384" t="s">
        <v>414</v>
      </c>
      <c r="Y1384" t="s">
        <v>414</v>
      </c>
      <c r="Z1384" t="s">
        <v>414</v>
      </c>
      <c r="AA1384" t="s">
        <v>414</v>
      </c>
      <c r="AB1384" t="s">
        <v>414</v>
      </c>
      <c r="AC1384" t="s">
        <v>461</v>
      </c>
      <c r="AD1384" t="s">
        <v>460</v>
      </c>
      <c r="AE1384">
        <v>50</v>
      </c>
      <c r="AF1384">
        <v>33</v>
      </c>
      <c r="AH1384" t="s">
        <v>370</v>
      </c>
      <c r="AJ1384" t="s">
        <v>246</v>
      </c>
      <c r="AK1384" t="s">
        <v>220</v>
      </c>
      <c r="AM1384">
        <v>2344</v>
      </c>
      <c r="AN1384">
        <v>1446</v>
      </c>
    </row>
    <row r="1385" spans="1:40" x14ac:dyDescent="0.25">
      <c r="A1385" t="s">
        <v>414</v>
      </c>
      <c r="B1385" t="s">
        <v>414</v>
      </c>
      <c r="C1385" t="s">
        <v>414</v>
      </c>
      <c r="D1385" t="s">
        <v>414</v>
      </c>
      <c r="E1385" t="s">
        <v>414</v>
      </c>
      <c r="F1385" t="s">
        <v>414</v>
      </c>
      <c r="G1385" t="s">
        <v>414</v>
      </c>
      <c r="H1385" t="s">
        <v>414</v>
      </c>
      <c r="I1385" t="s">
        <v>414</v>
      </c>
      <c r="J1385" t="s">
        <v>414</v>
      </c>
      <c r="K1385" t="s">
        <v>414</v>
      </c>
      <c r="L1385" t="s">
        <v>414</v>
      </c>
      <c r="M1385" t="s">
        <v>414</v>
      </c>
      <c r="N1385" t="s">
        <v>414</v>
      </c>
      <c r="O1385" t="s">
        <v>414</v>
      </c>
      <c r="P1385" t="s">
        <v>414</v>
      </c>
      <c r="Q1385" t="s">
        <v>414</v>
      </c>
      <c r="R1385" t="s">
        <v>414</v>
      </c>
      <c r="S1385" t="s">
        <v>414</v>
      </c>
      <c r="T1385" t="s">
        <v>414</v>
      </c>
      <c r="U1385" t="s">
        <v>414</v>
      </c>
      <c r="V1385" t="s">
        <v>414</v>
      </c>
      <c r="W1385" t="s">
        <v>414</v>
      </c>
      <c r="X1385" t="s">
        <v>414</v>
      </c>
      <c r="Y1385" t="s">
        <v>414</v>
      </c>
      <c r="Z1385" t="s">
        <v>414</v>
      </c>
      <c r="AA1385" t="s">
        <v>414</v>
      </c>
      <c r="AB1385" t="s">
        <v>414</v>
      </c>
      <c r="AC1385" t="s">
        <v>461</v>
      </c>
      <c r="AD1385" t="s">
        <v>460</v>
      </c>
      <c r="AE1385">
        <v>50</v>
      </c>
      <c r="AF1385">
        <v>34</v>
      </c>
      <c r="AH1385" t="s">
        <v>443</v>
      </c>
      <c r="AJ1385" t="s">
        <v>261</v>
      </c>
      <c r="AK1385" t="s">
        <v>222</v>
      </c>
      <c r="AM1385">
        <v>2217</v>
      </c>
      <c r="AN1385">
        <v>1805</v>
      </c>
    </row>
    <row r="1386" spans="1:40" x14ac:dyDescent="0.25">
      <c r="A1386" t="s">
        <v>414</v>
      </c>
      <c r="B1386" t="s">
        <v>414</v>
      </c>
      <c r="C1386" t="s">
        <v>414</v>
      </c>
      <c r="D1386" t="s">
        <v>414</v>
      </c>
      <c r="E1386" t="s">
        <v>414</v>
      </c>
      <c r="F1386" t="s">
        <v>414</v>
      </c>
      <c r="G1386" t="s">
        <v>414</v>
      </c>
      <c r="H1386" t="s">
        <v>414</v>
      </c>
      <c r="I1386" t="s">
        <v>414</v>
      </c>
      <c r="J1386" t="s">
        <v>414</v>
      </c>
      <c r="K1386" t="s">
        <v>414</v>
      </c>
      <c r="L1386" t="s">
        <v>414</v>
      </c>
      <c r="M1386" t="s">
        <v>414</v>
      </c>
      <c r="N1386" t="s">
        <v>414</v>
      </c>
      <c r="O1386" t="s">
        <v>414</v>
      </c>
      <c r="P1386" t="s">
        <v>414</v>
      </c>
      <c r="Q1386" t="s">
        <v>414</v>
      </c>
      <c r="R1386" t="s">
        <v>414</v>
      </c>
      <c r="S1386" t="s">
        <v>414</v>
      </c>
      <c r="T1386" t="s">
        <v>414</v>
      </c>
      <c r="U1386" t="s">
        <v>414</v>
      </c>
      <c r="V1386" t="s">
        <v>414</v>
      </c>
      <c r="W1386" t="s">
        <v>414</v>
      </c>
      <c r="X1386" t="s">
        <v>414</v>
      </c>
      <c r="Y1386" t="s">
        <v>414</v>
      </c>
      <c r="Z1386" t="s">
        <v>414</v>
      </c>
      <c r="AA1386" t="s">
        <v>414</v>
      </c>
      <c r="AB1386" t="s">
        <v>414</v>
      </c>
      <c r="AC1386" t="s">
        <v>461</v>
      </c>
      <c r="AD1386" t="s">
        <v>460</v>
      </c>
      <c r="AE1386">
        <v>50</v>
      </c>
      <c r="AF1386">
        <v>35</v>
      </c>
      <c r="AH1386" t="s">
        <v>443</v>
      </c>
      <c r="AJ1386" t="s">
        <v>261</v>
      </c>
      <c r="AK1386" t="s">
        <v>222</v>
      </c>
      <c r="AM1386">
        <v>2334</v>
      </c>
      <c r="AN1386">
        <v>2095</v>
      </c>
    </row>
    <row r="1387" spans="1:40" x14ac:dyDescent="0.25">
      <c r="A1387" t="s">
        <v>414</v>
      </c>
      <c r="B1387" t="s">
        <v>414</v>
      </c>
      <c r="C1387" t="s">
        <v>414</v>
      </c>
      <c r="D1387" t="s">
        <v>414</v>
      </c>
      <c r="E1387" t="s">
        <v>414</v>
      </c>
      <c r="F1387" t="s">
        <v>414</v>
      </c>
      <c r="G1387" t="s">
        <v>414</v>
      </c>
      <c r="H1387" t="s">
        <v>414</v>
      </c>
      <c r="I1387" t="s">
        <v>414</v>
      </c>
      <c r="J1387" t="s">
        <v>414</v>
      </c>
      <c r="K1387" t="s">
        <v>414</v>
      </c>
      <c r="L1387" t="s">
        <v>414</v>
      </c>
      <c r="M1387" t="s">
        <v>414</v>
      </c>
      <c r="N1387" t="s">
        <v>414</v>
      </c>
      <c r="O1387" t="s">
        <v>414</v>
      </c>
      <c r="P1387" t="s">
        <v>414</v>
      </c>
      <c r="Q1387" t="s">
        <v>414</v>
      </c>
      <c r="R1387" t="s">
        <v>414</v>
      </c>
      <c r="S1387" t="s">
        <v>414</v>
      </c>
      <c r="T1387" t="s">
        <v>414</v>
      </c>
      <c r="U1387" t="s">
        <v>414</v>
      </c>
      <c r="V1387" t="s">
        <v>414</v>
      </c>
      <c r="W1387" t="s">
        <v>414</v>
      </c>
      <c r="X1387" t="s">
        <v>414</v>
      </c>
      <c r="Y1387" t="s">
        <v>414</v>
      </c>
      <c r="Z1387" t="s">
        <v>414</v>
      </c>
      <c r="AA1387" t="s">
        <v>414</v>
      </c>
      <c r="AB1387" t="s">
        <v>414</v>
      </c>
      <c r="AC1387" t="s">
        <v>461</v>
      </c>
      <c r="AD1387" t="s">
        <v>460</v>
      </c>
      <c r="AE1387">
        <v>50</v>
      </c>
      <c r="AF1387">
        <v>36</v>
      </c>
      <c r="AH1387" t="s">
        <v>370</v>
      </c>
      <c r="AJ1387" t="s">
        <v>246</v>
      </c>
      <c r="AK1387" t="s">
        <v>220</v>
      </c>
      <c r="AM1387">
        <v>2540</v>
      </c>
      <c r="AN1387">
        <v>570</v>
      </c>
    </row>
    <row r="1388" spans="1:40" x14ac:dyDescent="0.25">
      <c r="A1388" t="s">
        <v>414</v>
      </c>
      <c r="B1388" t="s">
        <v>414</v>
      </c>
      <c r="C1388" t="s">
        <v>414</v>
      </c>
      <c r="D1388" t="s">
        <v>414</v>
      </c>
      <c r="E1388" t="s">
        <v>414</v>
      </c>
      <c r="F1388" t="s">
        <v>414</v>
      </c>
      <c r="G1388" t="s">
        <v>414</v>
      </c>
      <c r="H1388" t="s">
        <v>414</v>
      </c>
      <c r="I1388" t="s">
        <v>414</v>
      </c>
      <c r="J1388" t="s">
        <v>414</v>
      </c>
      <c r="K1388" t="s">
        <v>414</v>
      </c>
      <c r="L1388" t="s">
        <v>414</v>
      </c>
      <c r="M1388" t="s">
        <v>414</v>
      </c>
      <c r="N1388" t="s">
        <v>414</v>
      </c>
      <c r="O1388" t="s">
        <v>414</v>
      </c>
      <c r="P1388" t="s">
        <v>414</v>
      </c>
      <c r="Q1388" t="s">
        <v>414</v>
      </c>
      <c r="R1388" t="s">
        <v>414</v>
      </c>
      <c r="S1388" t="s">
        <v>414</v>
      </c>
      <c r="T1388" t="s">
        <v>414</v>
      </c>
      <c r="U1388" t="s">
        <v>414</v>
      </c>
      <c r="V1388" t="s">
        <v>414</v>
      </c>
      <c r="W1388" t="s">
        <v>414</v>
      </c>
      <c r="X1388" t="s">
        <v>414</v>
      </c>
      <c r="Y1388" t="s">
        <v>414</v>
      </c>
      <c r="Z1388" t="s">
        <v>414</v>
      </c>
      <c r="AA1388" t="s">
        <v>414</v>
      </c>
      <c r="AB1388" t="s">
        <v>414</v>
      </c>
      <c r="AC1388" t="s">
        <v>461</v>
      </c>
      <c r="AD1388" t="s">
        <v>460</v>
      </c>
      <c r="AE1388">
        <v>50</v>
      </c>
      <c r="AF1388">
        <v>37</v>
      </c>
      <c r="AH1388" t="s">
        <v>386</v>
      </c>
      <c r="AJ1388" t="s">
        <v>273</v>
      </c>
      <c r="AK1388" t="s">
        <v>224</v>
      </c>
      <c r="AM1388">
        <v>2535</v>
      </c>
      <c r="AN1388">
        <v>1080</v>
      </c>
    </row>
    <row r="1389" spans="1:40" x14ac:dyDescent="0.25">
      <c r="A1389" t="s">
        <v>414</v>
      </c>
      <c r="B1389" t="s">
        <v>414</v>
      </c>
      <c r="C1389" t="s">
        <v>414</v>
      </c>
      <c r="D1389" t="s">
        <v>414</v>
      </c>
      <c r="E1389" t="s">
        <v>414</v>
      </c>
      <c r="F1389" t="s">
        <v>414</v>
      </c>
      <c r="G1389" t="s">
        <v>414</v>
      </c>
      <c r="H1389" t="s">
        <v>414</v>
      </c>
      <c r="I1389" t="s">
        <v>414</v>
      </c>
      <c r="J1389" t="s">
        <v>414</v>
      </c>
      <c r="K1389" t="s">
        <v>414</v>
      </c>
      <c r="L1389" t="s">
        <v>414</v>
      </c>
      <c r="M1389" t="s">
        <v>414</v>
      </c>
      <c r="N1389" t="s">
        <v>414</v>
      </c>
      <c r="O1389" t="s">
        <v>414</v>
      </c>
      <c r="P1389" t="s">
        <v>414</v>
      </c>
      <c r="Q1389" t="s">
        <v>414</v>
      </c>
      <c r="R1389" t="s">
        <v>414</v>
      </c>
      <c r="S1389" t="s">
        <v>414</v>
      </c>
      <c r="T1389" t="s">
        <v>414</v>
      </c>
      <c r="U1389" t="s">
        <v>414</v>
      </c>
      <c r="V1389" t="s">
        <v>414</v>
      </c>
      <c r="W1389" t="s">
        <v>414</v>
      </c>
      <c r="X1389" t="s">
        <v>414</v>
      </c>
      <c r="Y1389" t="s">
        <v>414</v>
      </c>
      <c r="Z1389" t="s">
        <v>414</v>
      </c>
      <c r="AA1389" t="s">
        <v>414</v>
      </c>
      <c r="AB1389" t="s">
        <v>414</v>
      </c>
      <c r="AC1389" t="s">
        <v>461</v>
      </c>
      <c r="AD1389" t="s">
        <v>460</v>
      </c>
      <c r="AE1389">
        <v>50</v>
      </c>
      <c r="AF1389">
        <v>38</v>
      </c>
      <c r="AH1389" t="s">
        <v>370</v>
      </c>
      <c r="AJ1389" t="s">
        <v>246</v>
      </c>
      <c r="AK1389" t="s">
        <v>220</v>
      </c>
      <c r="AM1389">
        <v>2622</v>
      </c>
      <c r="AN1389">
        <v>1397</v>
      </c>
    </row>
    <row r="1390" spans="1:40" x14ac:dyDescent="0.25">
      <c r="A1390" t="s">
        <v>414</v>
      </c>
      <c r="B1390" t="s">
        <v>414</v>
      </c>
      <c r="C1390" t="s">
        <v>414</v>
      </c>
      <c r="D1390" t="s">
        <v>414</v>
      </c>
      <c r="E1390" t="s">
        <v>414</v>
      </c>
      <c r="F1390" t="s">
        <v>414</v>
      </c>
      <c r="G1390" t="s">
        <v>414</v>
      </c>
      <c r="H1390" t="s">
        <v>414</v>
      </c>
      <c r="I1390" t="s">
        <v>414</v>
      </c>
      <c r="J1390" t="s">
        <v>414</v>
      </c>
      <c r="K1390" t="s">
        <v>414</v>
      </c>
      <c r="L1390" t="s">
        <v>414</v>
      </c>
      <c r="M1390" t="s">
        <v>414</v>
      </c>
      <c r="N1390" t="s">
        <v>414</v>
      </c>
      <c r="O1390" t="s">
        <v>414</v>
      </c>
      <c r="P1390" t="s">
        <v>414</v>
      </c>
      <c r="Q1390" t="s">
        <v>414</v>
      </c>
      <c r="R1390" t="s">
        <v>414</v>
      </c>
      <c r="S1390" t="s">
        <v>414</v>
      </c>
      <c r="T1390" t="s">
        <v>414</v>
      </c>
      <c r="U1390" t="s">
        <v>414</v>
      </c>
      <c r="V1390" t="s">
        <v>414</v>
      </c>
      <c r="W1390" t="s">
        <v>414</v>
      </c>
      <c r="X1390" t="s">
        <v>414</v>
      </c>
      <c r="Y1390" t="s">
        <v>414</v>
      </c>
      <c r="Z1390" t="s">
        <v>414</v>
      </c>
      <c r="AA1390" t="s">
        <v>414</v>
      </c>
      <c r="AB1390" t="s">
        <v>414</v>
      </c>
      <c r="AC1390" t="s">
        <v>461</v>
      </c>
      <c r="AD1390" t="s">
        <v>460</v>
      </c>
      <c r="AE1390">
        <v>50</v>
      </c>
      <c r="AF1390">
        <v>39</v>
      </c>
      <c r="AH1390" t="s">
        <v>375</v>
      </c>
      <c r="AJ1390" t="s">
        <v>265</v>
      </c>
      <c r="AK1390" t="s">
        <v>222</v>
      </c>
      <c r="AM1390">
        <v>2413</v>
      </c>
      <c r="AN1390">
        <v>1805</v>
      </c>
    </row>
    <row r="1391" spans="1:40" x14ac:dyDescent="0.25">
      <c r="A1391" t="s">
        <v>414</v>
      </c>
      <c r="B1391" t="s">
        <v>414</v>
      </c>
      <c r="C1391" t="s">
        <v>414</v>
      </c>
      <c r="D1391" t="s">
        <v>414</v>
      </c>
      <c r="E1391" t="s">
        <v>414</v>
      </c>
      <c r="F1391" t="s">
        <v>414</v>
      </c>
      <c r="G1391" t="s">
        <v>414</v>
      </c>
      <c r="H1391" t="s">
        <v>414</v>
      </c>
      <c r="I1391" t="s">
        <v>414</v>
      </c>
      <c r="J1391" t="s">
        <v>414</v>
      </c>
      <c r="K1391" t="s">
        <v>414</v>
      </c>
      <c r="L1391" t="s">
        <v>414</v>
      </c>
      <c r="M1391" t="s">
        <v>414</v>
      </c>
      <c r="N1391" t="s">
        <v>414</v>
      </c>
      <c r="O1391" t="s">
        <v>414</v>
      </c>
      <c r="P1391" t="s">
        <v>414</v>
      </c>
      <c r="Q1391" t="s">
        <v>414</v>
      </c>
      <c r="R1391" t="s">
        <v>414</v>
      </c>
      <c r="S1391" t="s">
        <v>414</v>
      </c>
      <c r="T1391" t="s">
        <v>414</v>
      </c>
      <c r="U1391" t="s">
        <v>414</v>
      </c>
      <c r="V1391" t="s">
        <v>414</v>
      </c>
      <c r="W1391" t="s">
        <v>414</v>
      </c>
      <c r="X1391" t="s">
        <v>414</v>
      </c>
      <c r="Y1391" t="s">
        <v>414</v>
      </c>
      <c r="Z1391" t="s">
        <v>414</v>
      </c>
      <c r="AA1391" t="s">
        <v>414</v>
      </c>
      <c r="AB1391" t="s">
        <v>414</v>
      </c>
      <c r="AC1391" t="s">
        <v>461</v>
      </c>
      <c r="AD1391" t="s">
        <v>460</v>
      </c>
      <c r="AE1391">
        <v>50</v>
      </c>
      <c r="AF1391">
        <v>40</v>
      </c>
      <c r="AH1391" t="s">
        <v>375</v>
      </c>
      <c r="AJ1391" t="s">
        <v>265</v>
      </c>
      <c r="AK1391" t="s">
        <v>222</v>
      </c>
      <c r="AM1391">
        <v>2423</v>
      </c>
      <c r="AN1391">
        <v>1966</v>
      </c>
    </row>
    <row r="1392" spans="1:40" x14ac:dyDescent="0.25">
      <c r="A1392" t="s">
        <v>414</v>
      </c>
      <c r="B1392" t="s">
        <v>414</v>
      </c>
      <c r="C1392" t="s">
        <v>414</v>
      </c>
      <c r="D1392" t="s">
        <v>414</v>
      </c>
      <c r="E1392" t="s">
        <v>414</v>
      </c>
      <c r="F1392" t="s">
        <v>414</v>
      </c>
      <c r="G1392" t="s">
        <v>414</v>
      </c>
      <c r="H1392" t="s">
        <v>414</v>
      </c>
      <c r="I1392" t="s">
        <v>414</v>
      </c>
      <c r="J1392" t="s">
        <v>414</v>
      </c>
      <c r="K1392" t="s">
        <v>414</v>
      </c>
      <c r="L1392" t="s">
        <v>414</v>
      </c>
      <c r="M1392" t="s">
        <v>414</v>
      </c>
      <c r="N1392" t="s">
        <v>414</v>
      </c>
      <c r="O1392" t="s">
        <v>414</v>
      </c>
      <c r="P1392" t="s">
        <v>414</v>
      </c>
      <c r="Q1392" t="s">
        <v>414</v>
      </c>
      <c r="R1392" t="s">
        <v>414</v>
      </c>
      <c r="S1392" t="s">
        <v>414</v>
      </c>
      <c r="T1392" t="s">
        <v>414</v>
      </c>
      <c r="U1392" t="s">
        <v>414</v>
      </c>
      <c r="V1392" t="s">
        <v>414</v>
      </c>
      <c r="W1392" t="s">
        <v>414</v>
      </c>
      <c r="X1392" t="s">
        <v>414</v>
      </c>
      <c r="Y1392" t="s">
        <v>414</v>
      </c>
      <c r="Z1392" t="s">
        <v>414</v>
      </c>
      <c r="AA1392" t="s">
        <v>414</v>
      </c>
      <c r="AB1392" t="s">
        <v>414</v>
      </c>
      <c r="AC1392" t="s">
        <v>461</v>
      </c>
      <c r="AD1392" t="s">
        <v>460</v>
      </c>
      <c r="AE1392">
        <v>50</v>
      </c>
      <c r="AF1392">
        <v>41</v>
      </c>
      <c r="AH1392" t="s">
        <v>370</v>
      </c>
      <c r="AJ1392" t="s">
        <v>246</v>
      </c>
      <c r="AK1392" t="s">
        <v>220</v>
      </c>
      <c r="AM1392">
        <v>2672</v>
      </c>
      <c r="AN1392">
        <v>655</v>
      </c>
    </row>
    <row r="1393" spans="1:40" x14ac:dyDescent="0.25">
      <c r="A1393" t="s">
        <v>414</v>
      </c>
      <c r="B1393" t="s">
        <v>414</v>
      </c>
      <c r="C1393" t="s">
        <v>414</v>
      </c>
      <c r="D1393" t="s">
        <v>414</v>
      </c>
      <c r="E1393" t="s">
        <v>414</v>
      </c>
      <c r="F1393" t="s">
        <v>414</v>
      </c>
      <c r="G1393" t="s">
        <v>414</v>
      </c>
      <c r="H1393" t="s">
        <v>414</v>
      </c>
      <c r="I1393" t="s">
        <v>414</v>
      </c>
      <c r="J1393" t="s">
        <v>414</v>
      </c>
      <c r="K1393" t="s">
        <v>414</v>
      </c>
      <c r="L1393" t="s">
        <v>414</v>
      </c>
      <c r="M1393" t="s">
        <v>414</v>
      </c>
      <c r="N1393" t="s">
        <v>414</v>
      </c>
      <c r="O1393" t="s">
        <v>414</v>
      </c>
      <c r="P1393" t="s">
        <v>414</v>
      </c>
      <c r="Q1393" t="s">
        <v>414</v>
      </c>
      <c r="R1393" t="s">
        <v>414</v>
      </c>
      <c r="S1393" t="s">
        <v>414</v>
      </c>
      <c r="T1393" t="s">
        <v>414</v>
      </c>
      <c r="U1393" t="s">
        <v>414</v>
      </c>
      <c r="V1393" t="s">
        <v>414</v>
      </c>
      <c r="W1393" t="s">
        <v>414</v>
      </c>
      <c r="X1393" t="s">
        <v>414</v>
      </c>
      <c r="Y1393" t="s">
        <v>414</v>
      </c>
      <c r="Z1393" t="s">
        <v>414</v>
      </c>
      <c r="AA1393" t="s">
        <v>414</v>
      </c>
      <c r="AB1393" t="s">
        <v>414</v>
      </c>
      <c r="AC1393" t="s">
        <v>461</v>
      </c>
      <c r="AD1393" t="s">
        <v>460</v>
      </c>
      <c r="AE1393">
        <v>50</v>
      </c>
      <c r="AF1393">
        <v>42</v>
      </c>
      <c r="AH1393" t="s">
        <v>370</v>
      </c>
      <c r="AJ1393" t="s">
        <v>246</v>
      </c>
      <c r="AK1393" t="s">
        <v>220</v>
      </c>
      <c r="AM1393">
        <v>2850</v>
      </c>
      <c r="AN1393">
        <v>1095</v>
      </c>
    </row>
    <row r="1394" spans="1:40" x14ac:dyDescent="0.25">
      <c r="A1394" t="s">
        <v>414</v>
      </c>
      <c r="B1394" t="s">
        <v>414</v>
      </c>
      <c r="C1394" t="s">
        <v>414</v>
      </c>
      <c r="D1394" t="s">
        <v>414</v>
      </c>
      <c r="E1394" t="s">
        <v>414</v>
      </c>
      <c r="F1394" t="s">
        <v>414</v>
      </c>
      <c r="G1394" t="s">
        <v>414</v>
      </c>
      <c r="H1394" t="s">
        <v>414</v>
      </c>
      <c r="I1394" t="s">
        <v>414</v>
      </c>
      <c r="J1394" t="s">
        <v>414</v>
      </c>
      <c r="K1394" t="s">
        <v>414</v>
      </c>
      <c r="L1394" t="s">
        <v>414</v>
      </c>
      <c r="M1394" t="s">
        <v>414</v>
      </c>
      <c r="N1394" t="s">
        <v>414</v>
      </c>
      <c r="O1394" t="s">
        <v>414</v>
      </c>
      <c r="P1394" t="s">
        <v>414</v>
      </c>
      <c r="Q1394" t="s">
        <v>414</v>
      </c>
      <c r="R1394" t="s">
        <v>414</v>
      </c>
      <c r="S1394" t="s">
        <v>414</v>
      </c>
      <c r="T1394" t="s">
        <v>414</v>
      </c>
      <c r="U1394" t="s">
        <v>414</v>
      </c>
      <c r="V1394" t="s">
        <v>414</v>
      </c>
      <c r="W1394" t="s">
        <v>414</v>
      </c>
      <c r="X1394" t="s">
        <v>414</v>
      </c>
      <c r="Y1394" t="s">
        <v>414</v>
      </c>
      <c r="Z1394" t="s">
        <v>414</v>
      </c>
      <c r="AA1394" t="s">
        <v>414</v>
      </c>
      <c r="AB1394" t="s">
        <v>414</v>
      </c>
      <c r="AC1394" t="s">
        <v>461</v>
      </c>
      <c r="AD1394" t="s">
        <v>460</v>
      </c>
      <c r="AE1394">
        <v>50</v>
      </c>
      <c r="AF1394">
        <v>43</v>
      </c>
      <c r="AH1394" t="s">
        <v>370</v>
      </c>
      <c r="AJ1394" t="s">
        <v>246</v>
      </c>
      <c r="AK1394" t="s">
        <v>220</v>
      </c>
      <c r="AM1394">
        <v>2763</v>
      </c>
      <c r="AN1394">
        <v>1427</v>
      </c>
    </row>
    <row r="1395" spans="1:40" x14ac:dyDescent="0.25">
      <c r="A1395" t="s">
        <v>414</v>
      </c>
      <c r="B1395" t="s">
        <v>414</v>
      </c>
      <c r="C1395" t="s">
        <v>414</v>
      </c>
      <c r="D1395" t="s">
        <v>414</v>
      </c>
      <c r="E1395" t="s">
        <v>414</v>
      </c>
      <c r="F1395" t="s">
        <v>414</v>
      </c>
      <c r="G1395" t="s">
        <v>414</v>
      </c>
      <c r="H1395" t="s">
        <v>414</v>
      </c>
      <c r="I1395" t="s">
        <v>414</v>
      </c>
      <c r="J1395" t="s">
        <v>414</v>
      </c>
      <c r="K1395" t="s">
        <v>414</v>
      </c>
      <c r="L1395" t="s">
        <v>414</v>
      </c>
      <c r="M1395" t="s">
        <v>414</v>
      </c>
      <c r="N1395" t="s">
        <v>414</v>
      </c>
      <c r="O1395" t="s">
        <v>414</v>
      </c>
      <c r="P1395" t="s">
        <v>414</v>
      </c>
      <c r="Q1395" t="s">
        <v>414</v>
      </c>
      <c r="R1395" t="s">
        <v>414</v>
      </c>
      <c r="S1395" t="s">
        <v>414</v>
      </c>
      <c r="T1395" t="s">
        <v>414</v>
      </c>
      <c r="U1395" t="s">
        <v>414</v>
      </c>
      <c r="V1395" t="s">
        <v>414</v>
      </c>
      <c r="W1395" t="s">
        <v>414</v>
      </c>
      <c r="X1395" t="s">
        <v>414</v>
      </c>
      <c r="Y1395" t="s">
        <v>414</v>
      </c>
      <c r="Z1395" t="s">
        <v>414</v>
      </c>
      <c r="AA1395" t="s">
        <v>414</v>
      </c>
      <c r="AB1395" t="s">
        <v>414</v>
      </c>
      <c r="AC1395" t="s">
        <v>461</v>
      </c>
      <c r="AD1395" t="s">
        <v>460</v>
      </c>
      <c r="AE1395">
        <v>50</v>
      </c>
      <c r="AF1395">
        <v>44</v>
      </c>
      <c r="AH1395" t="s">
        <v>370</v>
      </c>
      <c r="AJ1395" t="s">
        <v>246</v>
      </c>
      <c r="AK1395" t="s">
        <v>220</v>
      </c>
      <c r="AM1395">
        <v>2685</v>
      </c>
      <c r="AN1395">
        <v>1835</v>
      </c>
    </row>
    <row r="1396" spans="1:40" x14ac:dyDescent="0.25">
      <c r="A1396" t="s">
        <v>414</v>
      </c>
      <c r="B1396" t="s">
        <v>414</v>
      </c>
      <c r="C1396" t="s">
        <v>414</v>
      </c>
      <c r="D1396" t="s">
        <v>414</v>
      </c>
      <c r="E1396" t="s">
        <v>414</v>
      </c>
      <c r="F1396" t="s">
        <v>414</v>
      </c>
      <c r="G1396" t="s">
        <v>414</v>
      </c>
      <c r="H1396" t="s">
        <v>414</v>
      </c>
      <c r="I1396" t="s">
        <v>414</v>
      </c>
      <c r="J1396" t="s">
        <v>414</v>
      </c>
      <c r="K1396" t="s">
        <v>414</v>
      </c>
      <c r="L1396" t="s">
        <v>414</v>
      </c>
      <c r="M1396" t="s">
        <v>414</v>
      </c>
      <c r="N1396" t="s">
        <v>414</v>
      </c>
      <c r="O1396" t="s">
        <v>414</v>
      </c>
      <c r="P1396" t="s">
        <v>414</v>
      </c>
      <c r="Q1396" t="s">
        <v>414</v>
      </c>
      <c r="R1396" t="s">
        <v>414</v>
      </c>
      <c r="S1396" t="s">
        <v>414</v>
      </c>
      <c r="T1396" t="s">
        <v>414</v>
      </c>
      <c r="U1396" t="s">
        <v>414</v>
      </c>
      <c r="V1396" t="s">
        <v>414</v>
      </c>
      <c r="W1396" t="s">
        <v>414</v>
      </c>
      <c r="X1396" t="s">
        <v>414</v>
      </c>
      <c r="Y1396" t="s">
        <v>414</v>
      </c>
      <c r="Z1396" t="s">
        <v>414</v>
      </c>
      <c r="AA1396" t="s">
        <v>414</v>
      </c>
      <c r="AB1396" t="s">
        <v>414</v>
      </c>
      <c r="AC1396" t="s">
        <v>461</v>
      </c>
      <c r="AD1396" t="s">
        <v>460</v>
      </c>
      <c r="AE1396">
        <v>50</v>
      </c>
      <c r="AF1396">
        <v>45</v>
      </c>
      <c r="AH1396" t="s">
        <v>443</v>
      </c>
      <c r="AJ1396" t="s">
        <v>261</v>
      </c>
      <c r="AK1396" t="s">
        <v>222</v>
      </c>
      <c r="AM1396">
        <v>2675</v>
      </c>
      <c r="AN1396">
        <v>2194</v>
      </c>
    </row>
    <row r="1397" spans="1:40" x14ac:dyDescent="0.25">
      <c r="A1397" t="s">
        <v>414</v>
      </c>
      <c r="B1397" t="s">
        <v>414</v>
      </c>
      <c r="C1397" t="s">
        <v>414</v>
      </c>
      <c r="D1397" t="s">
        <v>414</v>
      </c>
      <c r="E1397" t="s">
        <v>414</v>
      </c>
      <c r="F1397" t="s">
        <v>414</v>
      </c>
      <c r="G1397" t="s">
        <v>414</v>
      </c>
      <c r="H1397" t="s">
        <v>414</v>
      </c>
      <c r="I1397" t="s">
        <v>414</v>
      </c>
      <c r="J1397" t="s">
        <v>414</v>
      </c>
      <c r="K1397" t="s">
        <v>414</v>
      </c>
      <c r="L1397" t="s">
        <v>414</v>
      </c>
      <c r="M1397" t="s">
        <v>414</v>
      </c>
      <c r="N1397" t="s">
        <v>414</v>
      </c>
      <c r="O1397" t="s">
        <v>414</v>
      </c>
      <c r="P1397" t="s">
        <v>414</v>
      </c>
      <c r="Q1397" t="s">
        <v>414</v>
      </c>
      <c r="R1397" t="s">
        <v>414</v>
      </c>
      <c r="S1397" t="s">
        <v>414</v>
      </c>
      <c r="T1397" t="s">
        <v>414</v>
      </c>
      <c r="U1397" t="s">
        <v>414</v>
      </c>
      <c r="V1397" t="s">
        <v>414</v>
      </c>
      <c r="W1397" t="s">
        <v>414</v>
      </c>
      <c r="X1397" t="s">
        <v>414</v>
      </c>
      <c r="Y1397" t="s">
        <v>414</v>
      </c>
      <c r="Z1397" t="s">
        <v>414</v>
      </c>
      <c r="AA1397" t="s">
        <v>414</v>
      </c>
      <c r="AB1397" t="s">
        <v>414</v>
      </c>
      <c r="AC1397" t="s">
        <v>461</v>
      </c>
      <c r="AD1397" t="s">
        <v>460</v>
      </c>
      <c r="AE1397">
        <v>50</v>
      </c>
      <c r="AF1397">
        <v>46</v>
      </c>
      <c r="AH1397" t="s">
        <v>443</v>
      </c>
      <c r="AJ1397" t="s">
        <v>261</v>
      </c>
      <c r="AK1397" t="s">
        <v>222</v>
      </c>
      <c r="AM1397">
        <v>3051</v>
      </c>
      <c r="AN1397">
        <v>689</v>
      </c>
    </row>
    <row r="1398" spans="1:40" x14ac:dyDescent="0.25">
      <c r="A1398" t="s">
        <v>414</v>
      </c>
      <c r="B1398" t="s">
        <v>414</v>
      </c>
      <c r="C1398" t="s">
        <v>414</v>
      </c>
      <c r="D1398" t="s">
        <v>414</v>
      </c>
      <c r="E1398" t="s">
        <v>414</v>
      </c>
      <c r="F1398" t="s">
        <v>414</v>
      </c>
      <c r="G1398" t="s">
        <v>414</v>
      </c>
      <c r="H1398" t="s">
        <v>414</v>
      </c>
      <c r="I1398" t="s">
        <v>414</v>
      </c>
      <c r="J1398" t="s">
        <v>414</v>
      </c>
      <c r="K1398" t="s">
        <v>414</v>
      </c>
      <c r="L1398" t="s">
        <v>414</v>
      </c>
      <c r="M1398" t="s">
        <v>414</v>
      </c>
      <c r="N1398" t="s">
        <v>414</v>
      </c>
      <c r="O1398" t="s">
        <v>414</v>
      </c>
      <c r="P1398" t="s">
        <v>414</v>
      </c>
      <c r="Q1398" t="s">
        <v>414</v>
      </c>
      <c r="R1398" t="s">
        <v>414</v>
      </c>
      <c r="S1398" t="s">
        <v>414</v>
      </c>
      <c r="T1398" t="s">
        <v>414</v>
      </c>
      <c r="U1398" t="s">
        <v>414</v>
      </c>
      <c r="V1398" t="s">
        <v>414</v>
      </c>
      <c r="W1398" t="s">
        <v>414</v>
      </c>
      <c r="X1398" t="s">
        <v>414</v>
      </c>
      <c r="Y1398" t="s">
        <v>414</v>
      </c>
      <c r="Z1398" t="s">
        <v>414</v>
      </c>
      <c r="AA1398" t="s">
        <v>414</v>
      </c>
      <c r="AB1398" t="s">
        <v>414</v>
      </c>
      <c r="AC1398" t="s">
        <v>461</v>
      </c>
      <c r="AD1398" t="s">
        <v>460</v>
      </c>
      <c r="AE1398">
        <v>50</v>
      </c>
      <c r="AF1398">
        <v>47</v>
      </c>
      <c r="AH1398" t="s">
        <v>370</v>
      </c>
      <c r="AJ1398" t="s">
        <v>246</v>
      </c>
      <c r="AK1398" t="s">
        <v>220</v>
      </c>
      <c r="AM1398">
        <v>2976</v>
      </c>
      <c r="AN1398">
        <v>830</v>
      </c>
    </row>
    <row r="1399" spans="1:40" x14ac:dyDescent="0.25">
      <c r="A1399" t="s">
        <v>414</v>
      </c>
      <c r="B1399" t="s">
        <v>414</v>
      </c>
      <c r="C1399" t="s">
        <v>414</v>
      </c>
      <c r="D1399" t="s">
        <v>414</v>
      </c>
      <c r="E1399" t="s">
        <v>414</v>
      </c>
      <c r="F1399" t="s">
        <v>414</v>
      </c>
      <c r="G1399" t="s">
        <v>414</v>
      </c>
      <c r="H1399" t="s">
        <v>414</v>
      </c>
      <c r="I1399" t="s">
        <v>414</v>
      </c>
      <c r="J1399" t="s">
        <v>414</v>
      </c>
      <c r="K1399" t="s">
        <v>414</v>
      </c>
      <c r="L1399" t="s">
        <v>414</v>
      </c>
      <c r="M1399" t="s">
        <v>414</v>
      </c>
      <c r="N1399" t="s">
        <v>414</v>
      </c>
      <c r="O1399" t="s">
        <v>414</v>
      </c>
      <c r="P1399" t="s">
        <v>414</v>
      </c>
      <c r="Q1399" t="s">
        <v>414</v>
      </c>
      <c r="R1399" t="s">
        <v>414</v>
      </c>
      <c r="S1399" t="s">
        <v>414</v>
      </c>
      <c r="T1399" t="s">
        <v>414</v>
      </c>
      <c r="U1399" t="s">
        <v>414</v>
      </c>
      <c r="V1399" t="s">
        <v>414</v>
      </c>
      <c r="W1399" t="s">
        <v>414</v>
      </c>
      <c r="X1399" t="s">
        <v>414</v>
      </c>
      <c r="Y1399" t="s">
        <v>414</v>
      </c>
      <c r="Z1399" t="s">
        <v>414</v>
      </c>
      <c r="AA1399" t="s">
        <v>414</v>
      </c>
      <c r="AB1399" t="s">
        <v>414</v>
      </c>
      <c r="AC1399" t="s">
        <v>461</v>
      </c>
      <c r="AD1399" t="s">
        <v>460</v>
      </c>
      <c r="AE1399">
        <v>50</v>
      </c>
      <c r="AF1399">
        <v>48</v>
      </c>
      <c r="AH1399" t="s">
        <v>370</v>
      </c>
      <c r="AJ1399" t="s">
        <v>246</v>
      </c>
      <c r="AK1399" t="s">
        <v>220</v>
      </c>
      <c r="AM1399">
        <v>3084</v>
      </c>
      <c r="AN1399">
        <v>1482</v>
      </c>
    </row>
    <row r="1400" spans="1:40" x14ac:dyDescent="0.25">
      <c r="A1400" t="s">
        <v>414</v>
      </c>
      <c r="B1400" t="s">
        <v>414</v>
      </c>
      <c r="C1400" t="s">
        <v>414</v>
      </c>
      <c r="D1400" t="s">
        <v>414</v>
      </c>
      <c r="E1400" t="s">
        <v>414</v>
      </c>
      <c r="F1400" t="s">
        <v>414</v>
      </c>
      <c r="G1400" t="s">
        <v>414</v>
      </c>
      <c r="H1400" t="s">
        <v>414</v>
      </c>
      <c r="I1400" t="s">
        <v>414</v>
      </c>
      <c r="J1400" t="s">
        <v>414</v>
      </c>
      <c r="K1400" t="s">
        <v>414</v>
      </c>
      <c r="L1400" t="s">
        <v>414</v>
      </c>
      <c r="M1400" t="s">
        <v>414</v>
      </c>
      <c r="N1400" t="s">
        <v>414</v>
      </c>
      <c r="O1400" t="s">
        <v>414</v>
      </c>
      <c r="P1400" t="s">
        <v>414</v>
      </c>
      <c r="Q1400" t="s">
        <v>414</v>
      </c>
      <c r="R1400" t="s">
        <v>414</v>
      </c>
      <c r="S1400" t="s">
        <v>414</v>
      </c>
      <c r="T1400" t="s">
        <v>414</v>
      </c>
      <c r="U1400" t="s">
        <v>414</v>
      </c>
      <c r="V1400" t="s">
        <v>414</v>
      </c>
      <c r="W1400" t="s">
        <v>414</v>
      </c>
      <c r="X1400" t="s">
        <v>414</v>
      </c>
      <c r="Y1400" t="s">
        <v>414</v>
      </c>
      <c r="Z1400" t="s">
        <v>414</v>
      </c>
      <c r="AA1400" t="s">
        <v>414</v>
      </c>
      <c r="AB1400" t="s">
        <v>414</v>
      </c>
      <c r="AC1400" t="s">
        <v>461</v>
      </c>
      <c r="AD1400" t="s">
        <v>460</v>
      </c>
      <c r="AE1400">
        <v>50</v>
      </c>
      <c r="AF1400">
        <v>49</v>
      </c>
      <c r="AH1400" t="s">
        <v>386</v>
      </c>
      <c r="AJ1400" t="s">
        <v>273</v>
      </c>
      <c r="AK1400" t="s">
        <v>224</v>
      </c>
      <c r="AM1400">
        <v>2947</v>
      </c>
      <c r="AN1400">
        <v>1567</v>
      </c>
    </row>
    <row r="1401" spans="1:40" x14ac:dyDescent="0.25">
      <c r="A1401" t="s">
        <v>414</v>
      </c>
      <c r="B1401" t="s">
        <v>414</v>
      </c>
      <c r="C1401" t="s">
        <v>414</v>
      </c>
      <c r="D1401" t="s">
        <v>414</v>
      </c>
      <c r="E1401" t="s">
        <v>414</v>
      </c>
      <c r="F1401" t="s">
        <v>414</v>
      </c>
      <c r="G1401" t="s">
        <v>414</v>
      </c>
      <c r="H1401" t="s">
        <v>414</v>
      </c>
      <c r="I1401" t="s">
        <v>414</v>
      </c>
      <c r="J1401" t="s">
        <v>414</v>
      </c>
      <c r="K1401" t="s">
        <v>414</v>
      </c>
      <c r="L1401" t="s">
        <v>414</v>
      </c>
      <c r="M1401" t="s">
        <v>414</v>
      </c>
      <c r="N1401" t="s">
        <v>414</v>
      </c>
      <c r="O1401" t="s">
        <v>414</v>
      </c>
      <c r="P1401" t="s">
        <v>414</v>
      </c>
      <c r="Q1401" t="s">
        <v>414</v>
      </c>
      <c r="R1401" t="s">
        <v>414</v>
      </c>
      <c r="S1401" t="s">
        <v>414</v>
      </c>
      <c r="T1401" t="s">
        <v>414</v>
      </c>
      <c r="U1401" t="s">
        <v>414</v>
      </c>
      <c r="V1401" t="s">
        <v>414</v>
      </c>
      <c r="W1401" t="s">
        <v>414</v>
      </c>
      <c r="X1401" t="s">
        <v>414</v>
      </c>
      <c r="Y1401" t="s">
        <v>414</v>
      </c>
      <c r="Z1401" t="s">
        <v>414</v>
      </c>
      <c r="AA1401" t="s">
        <v>414</v>
      </c>
      <c r="AB1401" t="s">
        <v>414</v>
      </c>
      <c r="AC1401" t="s">
        <v>461</v>
      </c>
      <c r="AD1401" t="s">
        <v>460</v>
      </c>
      <c r="AE1401">
        <v>50</v>
      </c>
      <c r="AF1401">
        <v>50</v>
      </c>
      <c r="AH1401" t="s">
        <v>370</v>
      </c>
      <c r="AJ1401" t="s">
        <v>246</v>
      </c>
      <c r="AK1401" t="s">
        <v>220</v>
      </c>
      <c r="AM1401">
        <v>3132</v>
      </c>
      <c r="AN1401">
        <v>1881</v>
      </c>
    </row>
    <row r="1402" spans="1:40" x14ac:dyDescent="0.25">
      <c r="A1402" t="s">
        <v>414</v>
      </c>
      <c r="B1402" t="s">
        <v>414</v>
      </c>
      <c r="C1402" t="s">
        <v>414</v>
      </c>
      <c r="D1402" t="s">
        <v>414</v>
      </c>
      <c r="E1402" t="s">
        <v>414</v>
      </c>
      <c r="F1402" t="s">
        <v>414</v>
      </c>
      <c r="G1402" t="s">
        <v>414</v>
      </c>
      <c r="H1402" t="s">
        <v>414</v>
      </c>
      <c r="I1402" t="s">
        <v>414</v>
      </c>
      <c r="J1402" t="s">
        <v>414</v>
      </c>
      <c r="K1402" t="s">
        <v>414</v>
      </c>
      <c r="L1402" t="s">
        <v>414</v>
      </c>
      <c r="M1402" t="s">
        <v>414</v>
      </c>
      <c r="N1402" t="s">
        <v>414</v>
      </c>
      <c r="O1402" t="s">
        <v>414</v>
      </c>
      <c r="P1402" t="s">
        <v>414</v>
      </c>
      <c r="Q1402" t="s">
        <v>414</v>
      </c>
      <c r="R1402" t="s">
        <v>414</v>
      </c>
      <c r="S1402" t="s">
        <v>414</v>
      </c>
      <c r="T1402" t="s">
        <v>414</v>
      </c>
      <c r="U1402" t="s">
        <v>414</v>
      </c>
      <c r="V1402" t="s">
        <v>414</v>
      </c>
      <c r="W1402" t="s">
        <v>414</v>
      </c>
      <c r="X1402" t="s">
        <v>414</v>
      </c>
      <c r="Y1402" t="s">
        <v>414</v>
      </c>
      <c r="Z1402" t="s">
        <v>414</v>
      </c>
      <c r="AA1402" t="s">
        <v>414</v>
      </c>
      <c r="AB1402" t="s">
        <v>414</v>
      </c>
      <c r="AC1402" t="s">
        <v>463</v>
      </c>
      <c r="AD1402" t="s">
        <v>462</v>
      </c>
      <c r="AE1402">
        <v>50</v>
      </c>
      <c r="AF1402">
        <v>1</v>
      </c>
      <c r="AH1402" t="s">
        <v>370</v>
      </c>
      <c r="AJ1402" t="s">
        <v>246</v>
      </c>
      <c r="AK1402" t="s">
        <v>220</v>
      </c>
      <c r="AM1402">
        <v>580</v>
      </c>
      <c r="AN1402">
        <v>645</v>
      </c>
    </row>
    <row r="1403" spans="1:40" x14ac:dyDescent="0.25">
      <c r="A1403" t="s">
        <v>414</v>
      </c>
      <c r="B1403" t="s">
        <v>414</v>
      </c>
      <c r="C1403" t="s">
        <v>414</v>
      </c>
      <c r="D1403" t="s">
        <v>414</v>
      </c>
      <c r="E1403" t="s">
        <v>414</v>
      </c>
      <c r="F1403" t="s">
        <v>414</v>
      </c>
      <c r="G1403" t="s">
        <v>414</v>
      </c>
      <c r="H1403" t="s">
        <v>414</v>
      </c>
      <c r="I1403" t="s">
        <v>414</v>
      </c>
      <c r="J1403" t="s">
        <v>414</v>
      </c>
      <c r="K1403" t="s">
        <v>414</v>
      </c>
      <c r="L1403" t="s">
        <v>414</v>
      </c>
      <c r="M1403" t="s">
        <v>414</v>
      </c>
      <c r="N1403" t="s">
        <v>414</v>
      </c>
      <c r="O1403" t="s">
        <v>414</v>
      </c>
      <c r="P1403" t="s">
        <v>414</v>
      </c>
      <c r="Q1403" t="s">
        <v>414</v>
      </c>
      <c r="R1403" t="s">
        <v>414</v>
      </c>
      <c r="S1403" t="s">
        <v>414</v>
      </c>
      <c r="T1403" t="s">
        <v>414</v>
      </c>
      <c r="U1403" t="s">
        <v>414</v>
      </c>
      <c r="V1403" t="s">
        <v>414</v>
      </c>
      <c r="W1403" t="s">
        <v>414</v>
      </c>
      <c r="X1403" t="s">
        <v>414</v>
      </c>
      <c r="Y1403" t="s">
        <v>414</v>
      </c>
      <c r="Z1403" t="s">
        <v>414</v>
      </c>
      <c r="AA1403" t="s">
        <v>414</v>
      </c>
      <c r="AB1403" t="s">
        <v>414</v>
      </c>
      <c r="AC1403" t="s">
        <v>463</v>
      </c>
      <c r="AD1403" t="s">
        <v>462</v>
      </c>
      <c r="AE1403">
        <v>50</v>
      </c>
      <c r="AF1403">
        <v>2</v>
      </c>
      <c r="AH1403" t="s">
        <v>370</v>
      </c>
      <c r="AJ1403" t="s">
        <v>246</v>
      </c>
      <c r="AK1403" t="s">
        <v>220</v>
      </c>
      <c r="AM1403">
        <v>686</v>
      </c>
      <c r="AN1403">
        <v>1222</v>
      </c>
    </row>
    <row r="1404" spans="1:40" x14ac:dyDescent="0.25">
      <c r="A1404" t="s">
        <v>414</v>
      </c>
      <c r="B1404" t="s">
        <v>414</v>
      </c>
      <c r="C1404" t="s">
        <v>414</v>
      </c>
      <c r="D1404" t="s">
        <v>414</v>
      </c>
      <c r="E1404" t="s">
        <v>414</v>
      </c>
      <c r="F1404" t="s">
        <v>414</v>
      </c>
      <c r="G1404" t="s">
        <v>414</v>
      </c>
      <c r="H1404" t="s">
        <v>414</v>
      </c>
      <c r="I1404" t="s">
        <v>414</v>
      </c>
      <c r="J1404" t="s">
        <v>414</v>
      </c>
      <c r="K1404" t="s">
        <v>414</v>
      </c>
      <c r="L1404" t="s">
        <v>414</v>
      </c>
      <c r="M1404" t="s">
        <v>414</v>
      </c>
      <c r="N1404" t="s">
        <v>414</v>
      </c>
      <c r="O1404" t="s">
        <v>414</v>
      </c>
      <c r="P1404" t="s">
        <v>414</v>
      </c>
      <c r="Q1404" t="s">
        <v>414</v>
      </c>
      <c r="R1404" t="s">
        <v>414</v>
      </c>
      <c r="S1404" t="s">
        <v>414</v>
      </c>
      <c r="T1404" t="s">
        <v>414</v>
      </c>
      <c r="U1404" t="s">
        <v>414</v>
      </c>
      <c r="V1404" t="s">
        <v>414</v>
      </c>
      <c r="W1404" t="s">
        <v>414</v>
      </c>
      <c r="X1404" t="s">
        <v>414</v>
      </c>
      <c r="Y1404" t="s">
        <v>414</v>
      </c>
      <c r="Z1404" t="s">
        <v>414</v>
      </c>
      <c r="AA1404" t="s">
        <v>414</v>
      </c>
      <c r="AB1404" t="s">
        <v>414</v>
      </c>
      <c r="AC1404" t="s">
        <v>463</v>
      </c>
      <c r="AD1404" t="s">
        <v>462</v>
      </c>
      <c r="AE1404">
        <v>50</v>
      </c>
      <c r="AF1404">
        <v>3</v>
      </c>
      <c r="AH1404" t="s">
        <v>370</v>
      </c>
      <c r="AJ1404" t="s">
        <v>246</v>
      </c>
      <c r="AK1404" t="s">
        <v>220</v>
      </c>
      <c r="AM1404">
        <v>836</v>
      </c>
      <c r="AN1404">
        <v>1588</v>
      </c>
    </row>
    <row r="1405" spans="1:40" x14ac:dyDescent="0.25">
      <c r="A1405" t="s">
        <v>414</v>
      </c>
      <c r="B1405" t="s">
        <v>414</v>
      </c>
      <c r="C1405" t="s">
        <v>414</v>
      </c>
      <c r="D1405" t="s">
        <v>414</v>
      </c>
      <c r="E1405" t="s">
        <v>414</v>
      </c>
      <c r="F1405" t="s">
        <v>414</v>
      </c>
      <c r="G1405" t="s">
        <v>414</v>
      </c>
      <c r="H1405" t="s">
        <v>414</v>
      </c>
      <c r="I1405" t="s">
        <v>414</v>
      </c>
      <c r="J1405" t="s">
        <v>414</v>
      </c>
      <c r="K1405" t="s">
        <v>414</v>
      </c>
      <c r="L1405" t="s">
        <v>414</v>
      </c>
      <c r="M1405" t="s">
        <v>414</v>
      </c>
      <c r="N1405" t="s">
        <v>414</v>
      </c>
      <c r="O1405" t="s">
        <v>414</v>
      </c>
      <c r="P1405" t="s">
        <v>414</v>
      </c>
      <c r="Q1405" t="s">
        <v>414</v>
      </c>
      <c r="R1405" t="s">
        <v>414</v>
      </c>
      <c r="S1405" t="s">
        <v>414</v>
      </c>
      <c r="T1405" t="s">
        <v>414</v>
      </c>
      <c r="U1405" t="s">
        <v>414</v>
      </c>
      <c r="V1405" t="s">
        <v>414</v>
      </c>
      <c r="W1405" t="s">
        <v>414</v>
      </c>
      <c r="X1405" t="s">
        <v>414</v>
      </c>
      <c r="Y1405" t="s">
        <v>414</v>
      </c>
      <c r="Z1405" t="s">
        <v>414</v>
      </c>
      <c r="AA1405" t="s">
        <v>414</v>
      </c>
      <c r="AB1405" t="s">
        <v>414</v>
      </c>
      <c r="AC1405" t="s">
        <v>463</v>
      </c>
      <c r="AD1405" t="s">
        <v>462</v>
      </c>
      <c r="AE1405">
        <v>50</v>
      </c>
      <c r="AF1405">
        <v>4</v>
      </c>
      <c r="AH1405" t="s">
        <v>370</v>
      </c>
      <c r="AJ1405" t="s">
        <v>246</v>
      </c>
      <c r="AK1405" t="s">
        <v>220</v>
      </c>
      <c r="AM1405">
        <v>575</v>
      </c>
      <c r="AN1405">
        <v>1720</v>
      </c>
    </row>
    <row r="1406" spans="1:40" x14ac:dyDescent="0.25">
      <c r="A1406" t="s">
        <v>414</v>
      </c>
      <c r="B1406" t="s">
        <v>414</v>
      </c>
      <c r="C1406" t="s">
        <v>414</v>
      </c>
      <c r="D1406" t="s">
        <v>414</v>
      </c>
      <c r="E1406" t="s">
        <v>414</v>
      </c>
      <c r="F1406" t="s">
        <v>414</v>
      </c>
      <c r="G1406" t="s">
        <v>414</v>
      </c>
      <c r="H1406" t="s">
        <v>414</v>
      </c>
      <c r="I1406" t="s">
        <v>414</v>
      </c>
      <c r="J1406" t="s">
        <v>414</v>
      </c>
      <c r="K1406" t="s">
        <v>414</v>
      </c>
      <c r="L1406" t="s">
        <v>414</v>
      </c>
      <c r="M1406" t="s">
        <v>414</v>
      </c>
      <c r="N1406" t="s">
        <v>414</v>
      </c>
      <c r="O1406" t="s">
        <v>414</v>
      </c>
      <c r="P1406" t="s">
        <v>414</v>
      </c>
      <c r="Q1406" t="s">
        <v>414</v>
      </c>
      <c r="R1406" t="s">
        <v>414</v>
      </c>
      <c r="S1406" t="s">
        <v>414</v>
      </c>
      <c r="T1406" t="s">
        <v>414</v>
      </c>
      <c r="U1406" t="s">
        <v>414</v>
      </c>
      <c r="V1406" t="s">
        <v>414</v>
      </c>
      <c r="W1406" t="s">
        <v>414</v>
      </c>
      <c r="X1406" t="s">
        <v>414</v>
      </c>
      <c r="Y1406" t="s">
        <v>414</v>
      </c>
      <c r="Z1406" t="s">
        <v>414</v>
      </c>
      <c r="AA1406" t="s">
        <v>414</v>
      </c>
      <c r="AB1406" t="s">
        <v>414</v>
      </c>
      <c r="AC1406" t="s">
        <v>463</v>
      </c>
      <c r="AD1406" t="s">
        <v>462</v>
      </c>
      <c r="AE1406">
        <v>50</v>
      </c>
      <c r="AF1406">
        <v>5</v>
      </c>
      <c r="AH1406" t="s">
        <v>370</v>
      </c>
      <c r="AJ1406" t="s">
        <v>246</v>
      </c>
      <c r="AK1406" t="s">
        <v>220</v>
      </c>
      <c r="AM1406">
        <v>751</v>
      </c>
      <c r="AN1406">
        <v>2042</v>
      </c>
    </row>
    <row r="1407" spans="1:40" x14ac:dyDescent="0.25">
      <c r="A1407" t="s">
        <v>414</v>
      </c>
      <c r="B1407" t="s">
        <v>414</v>
      </c>
      <c r="C1407" t="s">
        <v>414</v>
      </c>
      <c r="D1407" t="s">
        <v>414</v>
      </c>
      <c r="E1407" t="s">
        <v>414</v>
      </c>
      <c r="F1407" t="s">
        <v>414</v>
      </c>
      <c r="G1407" t="s">
        <v>414</v>
      </c>
      <c r="H1407" t="s">
        <v>414</v>
      </c>
      <c r="I1407" t="s">
        <v>414</v>
      </c>
      <c r="J1407" t="s">
        <v>414</v>
      </c>
      <c r="K1407" t="s">
        <v>414</v>
      </c>
      <c r="L1407" t="s">
        <v>414</v>
      </c>
      <c r="M1407" t="s">
        <v>414</v>
      </c>
      <c r="N1407" t="s">
        <v>414</v>
      </c>
      <c r="O1407" t="s">
        <v>414</v>
      </c>
      <c r="P1407" t="s">
        <v>414</v>
      </c>
      <c r="Q1407" t="s">
        <v>414</v>
      </c>
      <c r="R1407" t="s">
        <v>414</v>
      </c>
      <c r="S1407" t="s">
        <v>414</v>
      </c>
      <c r="T1407" t="s">
        <v>414</v>
      </c>
      <c r="U1407" t="s">
        <v>414</v>
      </c>
      <c r="V1407" t="s">
        <v>414</v>
      </c>
      <c r="W1407" t="s">
        <v>414</v>
      </c>
      <c r="X1407" t="s">
        <v>414</v>
      </c>
      <c r="Y1407" t="s">
        <v>414</v>
      </c>
      <c r="Z1407" t="s">
        <v>414</v>
      </c>
      <c r="AA1407" t="s">
        <v>414</v>
      </c>
      <c r="AB1407" t="s">
        <v>414</v>
      </c>
      <c r="AC1407" t="s">
        <v>463</v>
      </c>
      <c r="AD1407" t="s">
        <v>462</v>
      </c>
      <c r="AE1407">
        <v>50</v>
      </c>
      <c r="AF1407">
        <v>6</v>
      </c>
      <c r="AH1407" t="s">
        <v>386</v>
      </c>
      <c r="AJ1407" t="s">
        <v>273</v>
      </c>
      <c r="AK1407" t="s">
        <v>224</v>
      </c>
      <c r="AM1407">
        <v>931</v>
      </c>
      <c r="AN1407">
        <v>839</v>
      </c>
    </row>
    <row r="1408" spans="1:40" x14ac:dyDescent="0.25">
      <c r="A1408" t="s">
        <v>414</v>
      </c>
      <c r="B1408" t="s">
        <v>414</v>
      </c>
      <c r="C1408" t="s">
        <v>414</v>
      </c>
      <c r="D1408" t="s">
        <v>414</v>
      </c>
      <c r="E1408" t="s">
        <v>414</v>
      </c>
      <c r="F1408" t="s">
        <v>414</v>
      </c>
      <c r="G1408" t="s">
        <v>414</v>
      </c>
      <c r="H1408" t="s">
        <v>414</v>
      </c>
      <c r="I1408" t="s">
        <v>414</v>
      </c>
      <c r="J1408" t="s">
        <v>414</v>
      </c>
      <c r="K1408" t="s">
        <v>414</v>
      </c>
      <c r="L1408" t="s">
        <v>414</v>
      </c>
      <c r="M1408" t="s">
        <v>414</v>
      </c>
      <c r="N1408" t="s">
        <v>414</v>
      </c>
      <c r="O1408" t="s">
        <v>414</v>
      </c>
      <c r="P1408" t="s">
        <v>414</v>
      </c>
      <c r="Q1408" t="s">
        <v>414</v>
      </c>
      <c r="R1408" t="s">
        <v>414</v>
      </c>
      <c r="S1408" t="s">
        <v>414</v>
      </c>
      <c r="T1408" t="s">
        <v>414</v>
      </c>
      <c r="U1408" t="s">
        <v>414</v>
      </c>
      <c r="V1408" t="s">
        <v>414</v>
      </c>
      <c r="W1408" t="s">
        <v>414</v>
      </c>
      <c r="X1408" t="s">
        <v>414</v>
      </c>
      <c r="Y1408" t="s">
        <v>414</v>
      </c>
      <c r="Z1408" t="s">
        <v>414</v>
      </c>
      <c r="AA1408" t="s">
        <v>414</v>
      </c>
      <c r="AB1408" t="s">
        <v>414</v>
      </c>
      <c r="AC1408" t="s">
        <v>463</v>
      </c>
      <c r="AD1408" t="s">
        <v>462</v>
      </c>
      <c r="AE1408">
        <v>50</v>
      </c>
      <c r="AF1408">
        <v>7</v>
      </c>
      <c r="AH1408" t="s">
        <v>386</v>
      </c>
      <c r="AJ1408" t="s">
        <v>273</v>
      </c>
      <c r="AK1408" t="s">
        <v>224</v>
      </c>
      <c r="AM1408">
        <v>1109</v>
      </c>
      <c r="AN1408">
        <v>966</v>
      </c>
    </row>
    <row r="1409" spans="1:40" x14ac:dyDescent="0.25">
      <c r="A1409" t="s">
        <v>414</v>
      </c>
      <c r="B1409" t="s">
        <v>414</v>
      </c>
      <c r="C1409" t="s">
        <v>414</v>
      </c>
      <c r="D1409" t="s">
        <v>414</v>
      </c>
      <c r="E1409" t="s">
        <v>414</v>
      </c>
      <c r="F1409" t="s">
        <v>414</v>
      </c>
      <c r="G1409" t="s">
        <v>414</v>
      </c>
      <c r="H1409" t="s">
        <v>414</v>
      </c>
      <c r="I1409" t="s">
        <v>414</v>
      </c>
      <c r="J1409" t="s">
        <v>414</v>
      </c>
      <c r="K1409" t="s">
        <v>414</v>
      </c>
      <c r="L1409" t="s">
        <v>414</v>
      </c>
      <c r="M1409" t="s">
        <v>414</v>
      </c>
      <c r="N1409" t="s">
        <v>414</v>
      </c>
      <c r="O1409" t="s">
        <v>414</v>
      </c>
      <c r="P1409" t="s">
        <v>414</v>
      </c>
      <c r="Q1409" t="s">
        <v>414</v>
      </c>
      <c r="R1409" t="s">
        <v>414</v>
      </c>
      <c r="S1409" t="s">
        <v>414</v>
      </c>
      <c r="T1409" t="s">
        <v>414</v>
      </c>
      <c r="U1409" t="s">
        <v>414</v>
      </c>
      <c r="V1409" t="s">
        <v>414</v>
      </c>
      <c r="W1409" t="s">
        <v>414</v>
      </c>
      <c r="X1409" t="s">
        <v>414</v>
      </c>
      <c r="Y1409" t="s">
        <v>414</v>
      </c>
      <c r="Z1409" t="s">
        <v>414</v>
      </c>
      <c r="AA1409" t="s">
        <v>414</v>
      </c>
      <c r="AB1409" t="s">
        <v>414</v>
      </c>
      <c r="AC1409" t="s">
        <v>463</v>
      </c>
      <c r="AD1409" t="s">
        <v>462</v>
      </c>
      <c r="AE1409">
        <v>50</v>
      </c>
      <c r="AF1409">
        <v>8</v>
      </c>
      <c r="AH1409" t="s">
        <v>370</v>
      </c>
      <c r="AJ1409" t="s">
        <v>246</v>
      </c>
      <c r="AK1409" t="s">
        <v>220</v>
      </c>
      <c r="AM1409">
        <v>1089</v>
      </c>
      <c r="AN1409">
        <v>1343</v>
      </c>
    </row>
    <row r="1410" spans="1:40" x14ac:dyDescent="0.25">
      <c r="A1410" t="s">
        <v>414</v>
      </c>
      <c r="B1410" t="s">
        <v>414</v>
      </c>
      <c r="C1410" t="s">
        <v>414</v>
      </c>
      <c r="D1410" t="s">
        <v>414</v>
      </c>
      <c r="E1410" t="s">
        <v>414</v>
      </c>
      <c r="F1410" t="s">
        <v>414</v>
      </c>
      <c r="G1410" t="s">
        <v>414</v>
      </c>
      <c r="H1410" t="s">
        <v>414</v>
      </c>
      <c r="I1410" t="s">
        <v>414</v>
      </c>
      <c r="J1410" t="s">
        <v>414</v>
      </c>
      <c r="K1410" t="s">
        <v>414</v>
      </c>
      <c r="L1410" t="s">
        <v>414</v>
      </c>
      <c r="M1410" t="s">
        <v>414</v>
      </c>
      <c r="N1410" t="s">
        <v>414</v>
      </c>
      <c r="O1410" t="s">
        <v>414</v>
      </c>
      <c r="P1410" t="s">
        <v>414</v>
      </c>
      <c r="Q1410" t="s">
        <v>414</v>
      </c>
      <c r="R1410" t="s">
        <v>414</v>
      </c>
      <c r="S1410" t="s">
        <v>414</v>
      </c>
      <c r="T1410" t="s">
        <v>414</v>
      </c>
      <c r="U1410" t="s">
        <v>414</v>
      </c>
      <c r="V1410" t="s">
        <v>414</v>
      </c>
      <c r="W1410" t="s">
        <v>414</v>
      </c>
      <c r="X1410" t="s">
        <v>414</v>
      </c>
      <c r="Y1410" t="s">
        <v>414</v>
      </c>
      <c r="Z1410" t="s">
        <v>414</v>
      </c>
      <c r="AA1410" t="s">
        <v>414</v>
      </c>
      <c r="AB1410" t="s">
        <v>414</v>
      </c>
      <c r="AC1410" t="s">
        <v>463</v>
      </c>
      <c r="AD1410" t="s">
        <v>462</v>
      </c>
      <c r="AE1410">
        <v>50</v>
      </c>
      <c r="AF1410">
        <v>9</v>
      </c>
      <c r="AH1410" t="s">
        <v>370</v>
      </c>
      <c r="AJ1410" t="s">
        <v>246</v>
      </c>
      <c r="AK1410" t="s">
        <v>220</v>
      </c>
      <c r="AM1410">
        <v>1007</v>
      </c>
      <c r="AN1410">
        <v>1801</v>
      </c>
    </row>
    <row r="1411" spans="1:40" x14ac:dyDescent="0.25">
      <c r="A1411" t="s">
        <v>414</v>
      </c>
      <c r="B1411" t="s">
        <v>414</v>
      </c>
      <c r="C1411" t="s">
        <v>414</v>
      </c>
      <c r="D1411" t="s">
        <v>414</v>
      </c>
      <c r="E1411" t="s">
        <v>414</v>
      </c>
      <c r="F1411" t="s">
        <v>414</v>
      </c>
      <c r="G1411" t="s">
        <v>414</v>
      </c>
      <c r="H1411" t="s">
        <v>414</v>
      </c>
      <c r="I1411" t="s">
        <v>414</v>
      </c>
      <c r="J1411" t="s">
        <v>414</v>
      </c>
      <c r="K1411" t="s">
        <v>414</v>
      </c>
      <c r="L1411" t="s">
        <v>414</v>
      </c>
      <c r="M1411" t="s">
        <v>414</v>
      </c>
      <c r="N1411" t="s">
        <v>414</v>
      </c>
      <c r="O1411" t="s">
        <v>414</v>
      </c>
      <c r="P1411" t="s">
        <v>414</v>
      </c>
      <c r="Q1411" t="s">
        <v>414</v>
      </c>
      <c r="R1411" t="s">
        <v>414</v>
      </c>
      <c r="S1411" t="s">
        <v>414</v>
      </c>
      <c r="T1411" t="s">
        <v>414</v>
      </c>
      <c r="U1411" t="s">
        <v>414</v>
      </c>
      <c r="V1411" t="s">
        <v>414</v>
      </c>
      <c r="W1411" t="s">
        <v>414</v>
      </c>
      <c r="X1411" t="s">
        <v>414</v>
      </c>
      <c r="Y1411" t="s">
        <v>414</v>
      </c>
      <c r="Z1411" t="s">
        <v>414</v>
      </c>
      <c r="AA1411" t="s">
        <v>414</v>
      </c>
      <c r="AB1411" t="s">
        <v>414</v>
      </c>
      <c r="AC1411" t="s">
        <v>463</v>
      </c>
      <c r="AD1411" t="s">
        <v>462</v>
      </c>
      <c r="AE1411">
        <v>50</v>
      </c>
      <c r="AF1411">
        <v>10</v>
      </c>
      <c r="AH1411" t="s">
        <v>370</v>
      </c>
      <c r="AJ1411" t="s">
        <v>246</v>
      </c>
      <c r="AK1411" t="s">
        <v>220</v>
      </c>
      <c r="AM1411">
        <v>1104</v>
      </c>
      <c r="AN1411">
        <v>2360</v>
      </c>
    </row>
    <row r="1412" spans="1:40" x14ac:dyDescent="0.25">
      <c r="A1412" t="s">
        <v>414</v>
      </c>
      <c r="B1412" t="s">
        <v>414</v>
      </c>
      <c r="C1412" t="s">
        <v>414</v>
      </c>
      <c r="D1412" t="s">
        <v>414</v>
      </c>
      <c r="E1412" t="s">
        <v>414</v>
      </c>
      <c r="F1412" t="s">
        <v>414</v>
      </c>
      <c r="G1412" t="s">
        <v>414</v>
      </c>
      <c r="H1412" t="s">
        <v>414</v>
      </c>
      <c r="I1412" t="s">
        <v>414</v>
      </c>
      <c r="J1412" t="s">
        <v>414</v>
      </c>
      <c r="K1412" t="s">
        <v>414</v>
      </c>
      <c r="L1412" t="s">
        <v>414</v>
      </c>
      <c r="M1412" t="s">
        <v>414</v>
      </c>
      <c r="N1412" t="s">
        <v>414</v>
      </c>
      <c r="O1412" t="s">
        <v>414</v>
      </c>
      <c r="P1412" t="s">
        <v>414</v>
      </c>
      <c r="Q1412" t="s">
        <v>414</v>
      </c>
      <c r="R1412" t="s">
        <v>414</v>
      </c>
      <c r="S1412" t="s">
        <v>414</v>
      </c>
      <c r="T1412" t="s">
        <v>414</v>
      </c>
      <c r="U1412" t="s">
        <v>414</v>
      </c>
      <c r="V1412" t="s">
        <v>414</v>
      </c>
      <c r="W1412" t="s">
        <v>414</v>
      </c>
      <c r="X1412" t="s">
        <v>414</v>
      </c>
      <c r="Y1412" t="s">
        <v>414</v>
      </c>
      <c r="Z1412" t="s">
        <v>414</v>
      </c>
      <c r="AA1412" t="s">
        <v>414</v>
      </c>
      <c r="AB1412" t="s">
        <v>414</v>
      </c>
      <c r="AC1412" t="s">
        <v>463</v>
      </c>
      <c r="AD1412" t="s">
        <v>462</v>
      </c>
      <c r="AE1412">
        <v>50</v>
      </c>
      <c r="AF1412">
        <v>11</v>
      </c>
      <c r="AH1412" t="s">
        <v>375</v>
      </c>
      <c r="AJ1412" t="s">
        <v>265</v>
      </c>
      <c r="AK1412" t="s">
        <v>222</v>
      </c>
      <c r="AM1412">
        <v>1160</v>
      </c>
      <c r="AN1412">
        <v>587</v>
      </c>
    </row>
    <row r="1413" spans="1:40" x14ac:dyDescent="0.25">
      <c r="A1413" t="s">
        <v>414</v>
      </c>
      <c r="B1413" t="s">
        <v>414</v>
      </c>
      <c r="C1413" t="s">
        <v>414</v>
      </c>
      <c r="D1413" t="s">
        <v>414</v>
      </c>
      <c r="E1413" t="s">
        <v>414</v>
      </c>
      <c r="F1413" t="s">
        <v>414</v>
      </c>
      <c r="G1413" t="s">
        <v>414</v>
      </c>
      <c r="H1413" t="s">
        <v>414</v>
      </c>
      <c r="I1413" t="s">
        <v>414</v>
      </c>
      <c r="J1413" t="s">
        <v>414</v>
      </c>
      <c r="K1413" t="s">
        <v>414</v>
      </c>
      <c r="L1413" t="s">
        <v>414</v>
      </c>
      <c r="M1413" t="s">
        <v>414</v>
      </c>
      <c r="N1413" t="s">
        <v>414</v>
      </c>
      <c r="O1413" t="s">
        <v>414</v>
      </c>
      <c r="P1413" t="s">
        <v>414</v>
      </c>
      <c r="Q1413" t="s">
        <v>414</v>
      </c>
      <c r="R1413" t="s">
        <v>414</v>
      </c>
      <c r="S1413" t="s">
        <v>414</v>
      </c>
      <c r="T1413" t="s">
        <v>414</v>
      </c>
      <c r="U1413" t="s">
        <v>414</v>
      </c>
      <c r="V1413" t="s">
        <v>414</v>
      </c>
      <c r="W1413" t="s">
        <v>414</v>
      </c>
      <c r="X1413" t="s">
        <v>414</v>
      </c>
      <c r="Y1413" t="s">
        <v>414</v>
      </c>
      <c r="Z1413" t="s">
        <v>414</v>
      </c>
      <c r="AA1413" t="s">
        <v>414</v>
      </c>
      <c r="AB1413" t="s">
        <v>414</v>
      </c>
      <c r="AC1413" t="s">
        <v>463</v>
      </c>
      <c r="AD1413" t="s">
        <v>462</v>
      </c>
      <c r="AE1413">
        <v>50</v>
      </c>
      <c r="AF1413">
        <v>12</v>
      </c>
      <c r="AH1413" t="s">
        <v>370</v>
      </c>
      <c r="AJ1413" t="s">
        <v>246</v>
      </c>
      <c r="AK1413" t="s">
        <v>220</v>
      </c>
      <c r="AM1413">
        <v>1187</v>
      </c>
      <c r="AN1413">
        <v>1066</v>
      </c>
    </row>
    <row r="1414" spans="1:40" x14ac:dyDescent="0.25">
      <c r="A1414" t="s">
        <v>414</v>
      </c>
      <c r="B1414" t="s">
        <v>414</v>
      </c>
      <c r="C1414" t="s">
        <v>414</v>
      </c>
      <c r="D1414" t="s">
        <v>414</v>
      </c>
      <c r="E1414" t="s">
        <v>414</v>
      </c>
      <c r="F1414" t="s">
        <v>414</v>
      </c>
      <c r="G1414" t="s">
        <v>414</v>
      </c>
      <c r="H1414" t="s">
        <v>414</v>
      </c>
      <c r="I1414" t="s">
        <v>414</v>
      </c>
      <c r="J1414" t="s">
        <v>414</v>
      </c>
      <c r="K1414" t="s">
        <v>414</v>
      </c>
      <c r="L1414" t="s">
        <v>414</v>
      </c>
      <c r="M1414" t="s">
        <v>414</v>
      </c>
      <c r="N1414" t="s">
        <v>414</v>
      </c>
      <c r="O1414" t="s">
        <v>414</v>
      </c>
      <c r="P1414" t="s">
        <v>414</v>
      </c>
      <c r="Q1414" t="s">
        <v>414</v>
      </c>
      <c r="R1414" t="s">
        <v>414</v>
      </c>
      <c r="S1414" t="s">
        <v>414</v>
      </c>
      <c r="T1414" t="s">
        <v>414</v>
      </c>
      <c r="U1414" t="s">
        <v>414</v>
      </c>
      <c r="V1414" t="s">
        <v>414</v>
      </c>
      <c r="W1414" t="s">
        <v>414</v>
      </c>
      <c r="X1414" t="s">
        <v>414</v>
      </c>
      <c r="Y1414" t="s">
        <v>414</v>
      </c>
      <c r="Z1414" t="s">
        <v>414</v>
      </c>
      <c r="AA1414" t="s">
        <v>414</v>
      </c>
      <c r="AB1414" t="s">
        <v>414</v>
      </c>
      <c r="AC1414" t="s">
        <v>463</v>
      </c>
      <c r="AD1414" t="s">
        <v>462</v>
      </c>
      <c r="AE1414">
        <v>50</v>
      </c>
      <c r="AF1414">
        <v>13</v>
      </c>
      <c r="AH1414" t="s">
        <v>370</v>
      </c>
      <c r="AJ1414" t="s">
        <v>246</v>
      </c>
      <c r="AK1414" t="s">
        <v>220</v>
      </c>
      <c r="AM1414">
        <v>1389</v>
      </c>
      <c r="AN1414">
        <v>1451</v>
      </c>
    </row>
    <row r="1415" spans="1:40" x14ac:dyDescent="0.25">
      <c r="A1415" t="s">
        <v>414</v>
      </c>
      <c r="B1415" t="s">
        <v>414</v>
      </c>
      <c r="C1415" t="s">
        <v>414</v>
      </c>
      <c r="D1415" t="s">
        <v>414</v>
      </c>
      <c r="E1415" t="s">
        <v>414</v>
      </c>
      <c r="F1415" t="s">
        <v>414</v>
      </c>
      <c r="G1415" t="s">
        <v>414</v>
      </c>
      <c r="H1415" t="s">
        <v>414</v>
      </c>
      <c r="I1415" t="s">
        <v>414</v>
      </c>
      <c r="J1415" t="s">
        <v>414</v>
      </c>
      <c r="K1415" t="s">
        <v>414</v>
      </c>
      <c r="L1415" t="s">
        <v>414</v>
      </c>
      <c r="M1415" t="s">
        <v>414</v>
      </c>
      <c r="N1415" t="s">
        <v>414</v>
      </c>
      <c r="O1415" t="s">
        <v>414</v>
      </c>
      <c r="P1415" t="s">
        <v>414</v>
      </c>
      <c r="Q1415" t="s">
        <v>414</v>
      </c>
      <c r="R1415" t="s">
        <v>414</v>
      </c>
      <c r="S1415" t="s">
        <v>414</v>
      </c>
      <c r="T1415" t="s">
        <v>414</v>
      </c>
      <c r="U1415" t="s">
        <v>414</v>
      </c>
      <c r="V1415" t="s">
        <v>414</v>
      </c>
      <c r="W1415" t="s">
        <v>414</v>
      </c>
      <c r="X1415" t="s">
        <v>414</v>
      </c>
      <c r="Y1415" t="s">
        <v>414</v>
      </c>
      <c r="Z1415" t="s">
        <v>414</v>
      </c>
      <c r="AA1415" t="s">
        <v>414</v>
      </c>
      <c r="AB1415" t="s">
        <v>414</v>
      </c>
      <c r="AC1415" t="s">
        <v>463</v>
      </c>
      <c r="AD1415" t="s">
        <v>462</v>
      </c>
      <c r="AE1415">
        <v>50</v>
      </c>
      <c r="AF1415">
        <v>14</v>
      </c>
      <c r="AH1415" t="s">
        <v>370</v>
      </c>
      <c r="AJ1415" t="s">
        <v>246</v>
      </c>
      <c r="AK1415" t="s">
        <v>220</v>
      </c>
      <c r="AM1415">
        <v>1369</v>
      </c>
      <c r="AN1415">
        <v>1988</v>
      </c>
    </row>
    <row r="1416" spans="1:40" x14ac:dyDescent="0.25">
      <c r="A1416" t="s">
        <v>414</v>
      </c>
      <c r="B1416" t="s">
        <v>414</v>
      </c>
      <c r="C1416" t="s">
        <v>414</v>
      </c>
      <c r="D1416" t="s">
        <v>414</v>
      </c>
      <c r="E1416" t="s">
        <v>414</v>
      </c>
      <c r="F1416" t="s">
        <v>414</v>
      </c>
      <c r="G1416" t="s">
        <v>414</v>
      </c>
      <c r="H1416" t="s">
        <v>414</v>
      </c>
      <c r="I1416" t="s">
        <v>414</v>
      </c>
      <c r="J1416" t="s">
        <v>414</v>
      </c>
      <c r="K1416" t="s">
        <v>414</v>
      </c>
      <c r="L1416" t="s">
        <v>414</v>
      </c>
      <c r="M1416" t="s">
        <v>414</v>
      </c>
      <c r="N1416" t="s">
        <v>414</v>
      </c>
      <c r="O1416" t="s">
        <v>414</v>
      </c>
      <c r="P1416" t="s">
        <v>414</v>
      </c>
      <c r="Q1416" t="s">
        <v>414</v>
      </c>
      <c r="R1416" t="s">
        <v>414</v>
      </c>
      <c r="S1416" t="s">
        <v>414</v>
      </c>
      <c r="T1416" t="s">
        <v>414</v>
      </c>
      <c r="U1416" t="s">
        <v>414</v>
      </c>
      <c r="V1416" t="s">
        <v>414</v>
      </c>
      <c r="W1416" t="s">
        <v>414</v>
      </c>
      <c r="X1416" t="s">
        <v>414</v>
      </c>
      <c r="Y1416" t="s">
        <v>414</v>
      </c>
      <c r="Z1416" t="s">
        <v>414</v>
      </c>
      <c r="AA1416" t="s">
        <v>414</v>
      </c>
      <c r="AB1416" t="s">
        <v>414</v>
      </c>
      <c r="AC1416" t="s">
        <v>463</v>
      </c>
      <c r="AD1416" t="s">
        <v>462</v>
      </c>
      <c r="AE1416">
        <v>50</v>
      </c>
      <c r="AF1416">
        <v>15</v>
      </c>
      <c r="AH1416" t="s">
        <v>370</v>
      </c>
      <c r="AJ1416" t="s">
        <v>246</v>
      </c>
      <c r="AK1416" t="s">
        <v>220</v>
      </c>
      <c r="AM1416">
        <v>1428</v>
      </c>
      <c r="AN1416">
        <v>2084</v>
      </c>
    </row>
    <row r="1417" spans="1:40" x14ac:dyDescent="0.25">
      <c r="A1417" t="s">
        <v>414</v>
      </c>
      <c r="B1417" t="s">
        <v>414</v>
      </c>
      <c r="C1417" t="s">
        <v>414</v>
      </c>
      <c r="D1417" t="s">
        <v>414</v>
      </c>
      <c r="E1417" t="s">
        <v>414</v>
      </c>
      <c r="F1417" t="s">
        <v>414</v>
      </c>
      <c r="G1417" t="s">
        <v>414</v>
      </c>
      <c r="H1417" t="s">
        <v>414</v>
      </c>
      <c r="I1417" t="s">
        <v>414</v>
      </c>
      <c r="J1417" t="s">
        <v>414</v>
      </c>
      <c r="K1417" t="s">
        <v>414</v>
      </c>
      <c r="L1417" t="s">
        <v>414</v>
      </c>
      <c r="M1417" t="s">
        <v>414</v>
      </c>
      <c r="N1417" t="s">
        <v>414</v>
      </c>
      <c r="O1417" t="s">
        <v>414</v>
      </c>
      <c r="P1417" t="s">
        <v>414</v>
      </c>
      <c r="Q1417" t="s">
        <v>414</v>
      </c>
      <c r="R1417" t="s">
        <v>414</v>
      </c>
      <c r="S1417" t="s">
        <v>414</v>
      </c>
      <c r="T1417" t="s">
        <v>414</v>
      </c>
      <c r="U1417" t="s">
        <v>414</v>
      </c>
      <c r="V1417" t="s">
        <v>414</v>
      </c>
      <c r="W1417" t="s">
        <v>414</v>
      </c>
      <c r="X1417" t="s">
        <v>414</v>
      </c>
      <c r="Y1417" t="s">
        <v>414</v>
      </c>
      <c r="Z1417" t="s">
        <v>414</v>
      </c>
      <c r="AA1417" t="s">
        <v>414</v>
      </c>
      <c r="AB1417" t="s">
        <v>414</v>
      </c>
      <c r="AC1417" t="s">
        <v>463</v>
      </c>
      <c r="AD1417" t="s">
        <v>462</v>
      </c>
      <c r="AE1417">
        <v>50</v>
      </c>
      <c r="AF1417">
        <v>16</v>
      </c>
      <c r="AH1417" t="s">
        <v>375</v>
      </c>
      <c r="AJ1417" t="s">
        <v>265</v>
      </c>
      <c r="AK1417" t="s">
        <v>222</v>
      </c>
      <c r="AM1417">
        <v>1711</v>
      </c>
      <c r="AN1417">
        <v>854</v>
      </c>
    </row>
    <row r="1418" spans="1:40" x14ac:dyDescent="0.25">
      <c r="A1418" t="s">
        <v>414</v>
      </c>
      <c r="B1418" t="s">
        <v>414</v>
      </c>
      <c r="C1418" t="s">
        <v>414</v>
      </c>
      <c r="D1418" t="s">
        <v>414</v>
      </c>
      <c r="E1418" t="s">
        <v>414</v>
      </c>
      <c r="F1418" t="s">
        <v>414</v>
      </c>
      <c r="G1418" t="s">
        <v>414</v>
      </c>
      <c r="H1418" t="s">
        <v>414</v>
      </c>
      <c r="I1418" t="s">
        <v>414</v>
      </c>
      <c r="J1418" t="s">
        <v>414</v>
      </c>
      <c r="K1418" t="s">
        <v>414</v>
      </c>
      <c r="L1418" t="s">
        <v>414</v>
      </c>
      <c r="M1418" t="s">
        <v>414</v>
      </c>
      <c r="N1418" t="s">
        <v>414</v>
      </c>
      <c r="O1418" t="s">
        <v>414</v>
      </c>
      <c r="P1418" t="s">
        <v>414</v>
      </c>
      <c r="Q1418" t="s">
        <v>414</v>
      </c>
      <c r="R1418" t="s">
        <v>414</v>
      </c>
      <c r="S1418" t="s">
        <v>414</v>
      </c>
      <c r="T1418" t="s">
        <v>414</v>
      </c>
      <c r="U1418" t="s">
        <v>414</v>
      </c>
      <c r="V1418" t="s">
        <v>414</v>
      </c>
      <c r="W1418" t="s">
        <v>414</v>
      </c>
      <c r="X1418" t="s">
        <v>414</v>
      </c>
      <c r="Y1418" t="s">
        <v>414</v>
      </c>
      <c r="Z1418" t="s">
        <v>414</v>
      </c>
      <c r="AA1418" t="s">
        <v>414</v>
      </c>
      <c r="AB1418" t="s">
        <v>414</v>
      </c>
      <c r="AC1418" t="s">
        <v>463</v>
      </c>
      <c r="AD1418" t="s">
        <v>462</v>
      </c>
      <c r="AE1418">
        <v>50</v>
      </c>
      <c r="AF1418">
        <v>17</v>
      </c>
      <c r="AH1418" t="s">
        <v>370</v>
      </c>
      <c r="AJ1418" t="s">
        <v>246</v>
      </c>
      <c r="AK1418" t="s">
        <v>220</v>
      </c>
      <c r="AM1418">
        <v>1643</v>
      </c>
      <c r="AN1418">
        <v>1050</v>
      </c>
    </row>
    <row r="1419" spans="1:40" x14ac:dyDescent="0.25">
      <c r="A1419" t="s">
        <v>414</v>
      </c>
      <c r="B1419" t="s">
        <v>414</v>
      </c>
      <c r="C1419" t="s">
        <v>414</v>
      </c>
      <c r="D1419" t="s">
        <v>414</v>
      </c>
      <c r="E1419" t="s">
        <v>414</v>
      </c>
      <c r="F1419" t="s">
        <v>414</v>
      </c>
      <c r="G1419" t="s">
        <v>414</v>
      </c>
      <c r="H1419" t="s">
        <v>414</v>
      </c>
      <c r="I1419" t="s">
        <v>414</v>
      </c>
      <c r="J1419" t="s">
        <v>414</v>
      </c>
      <c r="K1419" t="s">
        <v>414</v>
      </c>
      <c r="L1419" t="s">
        <v>414</v>
      </c>
      <c r="M1419" t="s">
        <v>414</v>
      </c>
      <c r="N1419" t="s">
        <v>414</v>
      </c>
      <c r="O1419" t="s">
        <v>414</v>
      </c>
      <c r="P1419" t="s">
        <v>414</v>
      </c>
      <c r="Q1419" t="s">
        <v>414</v>
      </c>
      <c r="R1419" t="s">
        <v>414</v>
      </c>
      <c r="S1419" t="s">
        <v>414</v>
      </c>
      <c r="T1419" t="s">
        <v>414</v>
      </c>
      <c r="U1419" t="s">
        <v>414</v>
      </c>
      <c r="V1419" t="s">
        <v>414</v>
      </c>
      <c r="W1419" t="s">
        <v>414</v>
      </c>
      <c r="X1419" t="s">
        <v>414</v>
      </c>
      <c r="Y1419" t="s">
        <v>414</v>
      </c>
      <c r="Z1419" t="s">
        <v>414</v>
      </c>
      <c r="AA1419" t="s">
        <v>414</v>
      </c>
      <c r="AB1419" t="s">
        <v>414</v>
      </c>
      <c r="AC1419" t="s">
        <v>463</v>
      </c>
      <c r="AD1419" t="s">
        <v>462</v>
      </c>
      <c r="AE1419">
        <v>50</v>
      </c>
      <c r="AF1419">
        <v>18</v>
      </c>
      <c r="AH1419" t="s">
        <v>375</v>
      </c>
      <c r="AJ1419" t="s">
        <v>265</v>
      </c>
      <c r="AK1419" t="s">
        <v>222</v>
      </c>
      <c r="AM1419">
        <v>1588</v>
      </c>
      <c r="AN1419">
        <v>1334</v>
      </c>
    </row>
    <row r="1420" spans="1:40" x14ac:dyDescent="0.25">
      <c r="A1420" t="s">
        <v>414</v>
      </c>
      <c r="B1420" t="s">
        <v>414</v>
      </c>
      <c r="C1420" t="s">
        <v>414</v>
      </c>
      <c r="D1420" t="s">
        <v>414</v>
      </c>
      <c r="E1420" t="s">
        <v>414</v>
      </c>
      <c r="F1420" t="s">
        <v>414</v>
      </c>
      <c r="G1420" t="s">
        <v>414</v>
      </c>
      <c r="H1420" t="s">
        <v>414</v>
      </c>
      <c r="I1420" t="s">
        <v>414</v>
      </c>
      <c r="J1420" t="s">
        <v>414</v>
      </c>
      <c r="K1420" t="s">
        <v>414</v>
      </c>
      <c r="L1420" t="s">
        <v>414</v>
      </c>
      <c r="M1420" t="s">
        <v>414</v>
      </c>
      <c r="N1420" t="s">
        <v>414</v>
      </c>
      <c r="O1420" t="s">
        <v>414</v>
      </c>
      <c r="P1420" t="s">
        <v>414</v>
      </c>
      <c r="Q1420" t="s">
        <v>414</v>
      </c>
      <c r="R1420" t="s">
        <v>414</v>
      </c>
      <c r="S1420" t="s">
        <v>414</v>
      </c>
      <c r="T1420" t="s">
        <v>414</v>
      </c>
      <c r="U1420" t="s">
        <v>414</v>
      </c>
      <c r="V1420" t="s">
        <v>414</v>
      </c>
      <c r="W1420" t="s">
        <v>414</v>
      </c>
      <c r="X1420" t="s">
        <v>414</v>
      </c>
      <c r="Y1420" t="s">
        <v>414</v>
      </c>
      <c r="Z1420" t="s">
        <v>414</v>
      </c>
      <c r="AA1420" t="s">
        <v>414</v>
      </c>
      <c r="AB1420" t="s">
        <v>414</v>
      </c>
      <c r="AC1420" t="s">
        <v>463</v>
      </c>
      <c r="AD1420" t="s">
        <v>462</v>
      </c>
      <c r="AE1420">
        <v>50</v>
      </c>
      <c r="AF1420">
        <v>19</v>
      </c>
      <c r="AH1420" t="s">
        <v>375</v>
      </c>
      <c r="AJ1420" t="s">
        <v>265</v>
      </c>
      <c r="AK1420" t="s">
        <v>222</v>
      </c>
      <c r="AM1420">
        <v>1571</v>
      </c>
      <c r="AN1420">
        <v>1814</v>
      </c>
    </row>
    <row r="1421" spans="1:40" x14ac:dyDescent="0.25">
      <c r="A1421" t="s">
        <v>414</v>
      </c>
      <c r="B1421" t="s">
        <v>414</v>
      </c>
      <c r="C1421" t="s">
        <v>414</v>
      </c>
      <c r="D1421" t="s">
        <v>414</v>
      </c>
      <c r="E1421" t="s">
        <v>414</v>
      </c>
      <c r="F1421" t="s">
        <v>414</v>
      </c>
      <c r="G1421" t="s">
        <v>414</v>
      </c>
      <c r="H1421" t="s">
        <v>414</v>
      </c>
      <c r="I1421" t="s">
        <v>414</v>
      </c>
      <c r="J1421" t="s">
        <v>414</v>
      </c>
      <c r="K1421" t="s">
        <v>414</v>
      </c>
      <c r="L1421" t="s">
        <v>414</v>
      </c>
      <c r="M1421" t="s">
        <v>414</v>
      </c>
      <c r="N1421" t="s">
        <v>414</v>
      </c>
      <c r="O1421" t="s">
        <v>414</v>
      </c>
      <c r="P1421" t="s">
        <v>414</v>
      </c>
      <c r="Q1421" t="s">
        <v>414</v>
      </c>
      <c r="R1421" t="s">
        <v>414</v>
      </c>
      <c r="S1421" t="s">
        <v>414</v>
      </c>
      <c r="T1421" t="s">
        <v>414</v>
      </c>
      <c r="U1421" t="s">
        <v>414</v>
      </c>
      <c r="V1421" t="s">
        <v>414</v>
      </c>
      <c r="W1421" t="s">
        <v>414</v>
      </c>
      <c r="X1421" t="s">
        <v>414</v>
      </c>
      <c r="Y1421" t="s">
        <v>414</v>
      </c>
      <c r="Z1421" t="s">
        <v>414</v>
      </c>
      <c r="AA1421" t="s">
        <v>414</v>
      </c>
      <c r="AB1421" t="s">
        <v>414</v>
      </c>
      <c r="AC1421" t="s">
        <v>463</v>
      </c>
      <c r="AD1421" t="s">
        <v>462</v>
      </c>
      <c r="AE1421">
        <v>50</v>
      </c>
      <c r="AF1421">
        <v>20</v>
      </c>
      <c r="AH1421" t="s">
        <v>370</v>
      </c>
      <c r="AJ1421" t="s">
        <v>246</v>
      </c>
      <c r="AK1421" t="s">
        <v>220</v>
      </c>
      <c r="AM1421">
        <v>1725</v>
      </c>
      <c r="AN1421">
        <v>2193</v>
      </c>
    </row>
    <row r="1422" spans="1:40" x14ac:dyDescent="0.25">
      <c r="A1422" t="s">
        <v>414</v>
      </c>
      <c r="B1422" t="s">
        <v>414</v>
      </c>
      <c r="C1422" t="s">
        <v>414</v>
      </c>
      <c r="D1422" t="s">
        <v>414</v>
      </c>
      <c r="E1422" t="s">
        <v>414</v>
      </c>
      <c r="F1422" t="s">
        <v>414</v>
      </c>
      <c r="G1422" t="s">
        <v>414</v>
      </c>
      <c r="H1422" t="s">
        <v>414</v>
      </c>
      <c r="I1422" t="s">
        <v>414</v>
      </c>
      <c r="J1422" t="s">
        <v>414</v>
      </c>
      <c r="K1422" t="s">
        <v>414</v>
      </c>
      <c r="L1422" t="s">
        <v>414</v>
      </c>
      <c r="M1422" t="s">
        <v>414</v>
      </c>
      <c r="N1422" t="s">
        <v>414</v>
      </c>
      <c r="O1422" t="s">
        <v>414</v>
      </c>
      <c r="P1422" t="s">
        <v>414</v>
      </c>
      <c r="Q1422" t="s">
        <v>414</v>
      </c>
      <c r="R1422" t="s">
        <v>414</v>
      </c>
      <c r="S1422" t="s">
        <v>414</v>
      </c>
      <c r="T1422" t="s">
        <v>414</v>
      </c>
      <c r="U1422" t="s">
        <v>414</v>
      </c>
      <c r="V1422" t="s">
        <v>414</v>
      </c>
      <c r="W1422" t="s">
        <v>414</v>
      </c>
      <c r="X1422" t="s">
        <v>414</v>
      </c>
      <c r="Y1422" t="s">
        <v>414</v>
      </c>
      <c r="Z1422" t="s">
        <v>414</v>
      </c>
      <c r="AA1422" t="s">
        <v>414</v>
      </c>
      <c r="AB1422" t="s">
        <v>414</v>
      </c>
      <c r="AC1422" t="s">
        <v>463</v>
      </c>
      <c r="AD1422" t="s">
        <v>462</v>
      </c>
      <c r="AE1422">
        <v>50</v>
      </c>
      <c r="AF1422">
        <v>21</v>
      </c>
      <c r="AH1422" t="s">
        <v>375</v>
      </c>
      <c r="AJ1422" t="s">
        <v>265</v>
      </c>
      <c r="AK1422" t="s">
        <v>222</v>
      </c>
      <c r="AM1422">
        <v>1983</v>
      </c>
      <c r="AN1422">
        <v>795</v>
      </c>
    </row>
    <row r="1423" spans="1:40" x14ac:dyDescent="0.25">
      <c r="A1423" t="s">
        <v>414</v>
      </c>
      <c r="B1423" t="s">
        <v>414</v>
      </c>
      <c r="C1423" t="s">
        <v>414</v>
      </c>
      <c r="D1423" t="s">
        <v>414</v>
      </c>
      <c r="E1423" t="s">
        <v>414</v>
      </c>
      <c r="F1423" t="s">
        <v>414</v>
      </c>
      <c r="G1423" t="s">
        <v>414</v>
      </c>
      <c r="H1423" t="s">
        <v>414</v>
      </c>
      <c r="I1423" t="s">
        <v>414</v>
      </c>
      <c r="J1423" t="s">
        <v>414</v>
      </c>
      <c r="K1423" t="s">
        <v>414</v>
      </c>
      <c r="L1423" t="s">
        <v>414</v>
      </c>
      <c r="M1423" t="s">
        <v>414</v>
      </c>
      <c r="N1423" t="s">
        <v>414</v>
      </c>
      <c r="O1423" t="s">
        <v>414</v>
      </c>
      <c r="P1423" t="s">
        <v>414</v>
      </c>
      <c r="Q1423" t="s">
        <v>414</v>
      </c>
      <c r="R1423" t="s">
        <v>414</v>
      </c>
      <c r="S1423" t="s">
        <v>414</v>
      </c>
      <c r="T1423" t="s">
        <v>414</v>
      </c>
      <c r="U1423" t="s">
        <v>414</v>
      </c>
      <c r="V1423" t="s">
        <v>414</v>
      </c>
      <c r="W1423" t="s">
        <v>414</v>
      </c>
      <c r="X1423" t="s">
        <v>414</v>
      </c>
      <c r="Y1423" t="s">
        <v>414</v>
      </c>
      <c r="Z1423" t="s">
        <v>414</v>
      </c>
      <c r="AA1423" t="s">
        <v>414</v>
      </c>
      <c r="AB1423" t="s">
        <v>414</v>
      </c>
      <c r="AC1423" t="s">
        <v>463</v>
      </c>
      <c r="AD1423" t="s">
        <v>462</v>
      </c>
      <c r="AE1423">
        <v>50</v>
      </c>
      <c r="AF1423">
        <v>22</v>
      </c>
      <c r="AH1423" t="s">
        <v>386</v>
      </c>
      <c r="AJ1423" t="s">
        <v>273</v>
      </c>
      <c r="AK1423" t="s">
        <v>224</v>
      </c>
      <c r="AM1423">
        <v>1827</v>
      </c>
      <c r="AN1423">
        <v>1101</v>
      </c>
    </row>
    <row r="1424" spans="1:40" x14ac:dyDescent="0.25">
      <c r="A1424" t="s">
        <v>414</v>
      </c>
      <c r="B1424" t="s">
        <v>414</v>
      </c>
      <c r="C1424" t="s">
        <v>414</v>
      </c>
      <c r="D1424" t="s">
        <v>414</v>
      </c>
      <c r="E1424" t="s">
        <v>414</v>
      </c>
      <c r="F1424" t="s">
        <v>414</v>
      </c>
      <c r="G1424" t="s">
        <v>414</v>
      </c>
      <c r="H1424" t="s">
        <v>414</v>
      </c>
      <c r="I1424" t="s">
        <v>414</v>
      </c>
      <c r="J1424" t="s">
        <v>414</v>
      </c>
      <c r="K1424" t="s">
        <v>414</v>
      </c>
      <c r="L1424" t="s">
        <v>414</v>
      </c>
      <c r="M1424" t="s">
        <v>414</v>
      </c>
      <c r="N1424" t="s">
        <v>414</v>
      </c>
      <c r="O1424" t="s">
        <v>414</v>
      </c>
      <c r="P1424" t="s">
        <v>414</v>
      </c>
      <c r="Q1424" t="s">
        <v>414</v>
      </c>
      <c r="R1424" t="s">
        <v>414</v>
      </c>
      <c r="S1424" t="s">
        <v>414</v>
      </c>
      <c r="T1424" t="s">
        <v>414</v>
      </c>
      <c r="U1424" t="s">
        <v>414</v>
      </c>
      <c r="V1424" t="s">
        <v>414</v>
      </c>
      <c r="W1424" t="s">
        <v>414</v>
      </c>
      <c r="X1424" t="s">
        <v>414</v>
      </c>
      <c r="Y1424" t="s">
        <v>414</v>
      </c>
      <c r="Z1424" t="s">
        <v>414</v>
      </c>
      <c r="AA1424" t="s">
        <v>414</v>
      </c>
      <c r="AB1424" t="s">
        <v>414</v>
      </c>
      <c r="AC1424" t="s">
        <v>463</v>
      </c>
      <c r="AD1424" t="s">
        <v>462</v>
      </c>
      <c r="AE1424">
        <v>50</v>
      </c>
      <c r="AF1424">
        <v>23</v>
      </c>
      <c r="AH1424" t="s">
        <v>386</v>
      </c>
      <c r="AJ1424" t="s">
        <v>273</v>
      </c>
      <c r="AK1424" t="s">
        <v>224</v>
      </c>
      <c r="AM1424">
        <v>1979</v>
      </c>
      <c r="AN1424">
        <v>1538</v>
      </c>
    </row>
    <row r="1425" spans="1:40" x14ac:dyDescent="0.25">
      <c r="A1425" t="s">
        <v>414</v>
      </c>
      <c r="B1425" t="s">
        <v>414</v>
      </c>
      <c r="C1425" t="s">
        <v>414</v>
      </c>
      <c r="D1425" t="s">
        <v>414</v>
      </c>
      <c r="E1425" t="s">
        <v>414</v>
      </c>
      <c r="F1425" t="s">
        <v>414</v>
      </c>
      <c r="G1425" t="s">
        <v>414</v>
      </c>
      <c r="H1425" t="s">
        <v>414</v>
      </c>
      <c r="I1425" t="s">
        <v>414</v>
      </c>
      <c r="J1425" t="s">
        <v>414</v>
      </c>
      <c r="K1425" t="s">
        <v>414</v>
      </c>
      <c r="L1425" t="s">
        <v>414</v>
      </c>
      <c r="M1425" t="s">
        <v>414</v>
      </c>
      <c r="N1425" t="s">
        <v>414</v>
      </c>
      <c r="O1425" t="s">
        <v>414</v>
      </c>
      <c r="P1425" t="s">
        <v>414</v>
      </c>
      <c r="Q1425" t="s">
        <v>414</v>
      </c>
      <c r="R1425" t="s">
        <v>414</v>
      </c>
      <c r="S1425" t="s">
        <v>414</v>
      </c>
      <c r="T1425" t="s">
        <v>414</v>
      </c>
      <c r="U1425" t="s">
        <v>414</v>
      </c>
      <c r="V1425" t="s">
        <v>414</v>
      </c>
      <c r="W1425" t="s">
        <v>414</v>
      </c>
      <c r="X1425" t="s">
        <v>414</v>
      </c>
      <c r="Y1425" t="s">
        <v>414</v>
      </c>
      <c r="Z1425" t="s">
        <v>414</v>
      </c>
      <c r="AA1425" t="s">
        <v>414</v>
      </c>
      <c r="AB1425" t="s">
        <v>414</v>
      </c>
      <c r="AC1425" t="s">
        <v>463</v>
      </c>
      <c r="AD1425" t="s">
        <v>462</v>
      </c>
      <c r="AE1425">
        <v>50</v>
      </c>
      <c r="AF1425">
        <v>24</v>
      </c>
      <c r="AH1425" t="s">
        <v>370</v>
      </c>
      <c r="AJ1425" t="s">
        <v>246</v>
      </c>
      <c r="AK1425" t="s">
        <v>220</v>
      </c>
      <c r="AM1425">
        <v>1927</v>
      </c>
      <c r="AN1425">
        <v>2013</v>
      </c>
    </row>
    <row r="1426" spans="1:40" x14ac:dyDescent="0.25">
      <c r="A1426" t="s">
        <v>414</v>
      </c>
      <c r="B1426" t="s">
        <v>414</v>
      </c>
      <c r="C1426" t="s">
        <v>414</v>
      </c>
      <c r="D1426" t="s">
        <v>414</v>
      </c>
      <c r="E1426" t="s">
        <v>414</v>
      </c>
      <c r="F1426" t="s">
        <v>414</v>
      </c>
      <c r="G1426" t="s">
        <v>414</v>
      </c>
      <c r="H1426" t="s">
        <v>414</v>
      </c>
      <c r="I1426" t="s">
        <v>414</v>
      </c>
      <c r="J1426" t="s">
        <v>414</v>
      </c>
      <c r="K1426" t="s">
        <v>414</v>
      </c>
      <c r="L1426" t="s">
        <v>414</v>
      </c>
      <c r="M1426" t="s">
        <v>414</v>
      </c>
      <c r="N1426" t="s">
        <v>414</v>
      </c>
      <c r="O1426" t="s">
        <v>414</v>
      </c>
      <c r="P1426" t="s">
        <v>414</v>
      </c>
      <c r="Q1426" t="s">
        <v>414</v>
      </c>
      <c r="R1426" t="s">
        <v>414</v>
      </c>
      <c r="S1426" t="s">
        <v>414</v>
      </c>
      <c r="T1426" t="s">
        <v>414</v>
      </c>
      <c r="U1426" t="s">
        <v>414</v>
      </c>
      <c r="V1426" t="s">
        <v>414</v>
      </c>
      <c r="W1426" t="s">
        <v>414</v>
      </c>
      <c r="X1426" t="s">
        <v>414</v>
      </c>
      <c r="Y1426" t="s">
        <v>414</v>
      </c>
      <c r="Z1426" t="s">
        <v>414</v>
      </c>
      <c r="AA1426" t="s">
        <v>414</v>
      </c>
      <c r="AB1426" t="s">
        <v>414</v>
      </c>
      <c r="AC1426" t="s">
        <v>463</v>
      </c>
      <c r="AD1426" t="s">
        <v>462</v>
      </c>
      <c r="AE1426">
        <v>50</v>
      </c>
      <c r="AF1426">
        <v>25</v>
      </c>
      <c r="AH1426" t="s">
        <v>370</v>
      </c>
      <c r="AJ1426" t="s">
        <v>246</v>
      </c>
      <c r="AK1426" t="s">
        <v>220</v>
      </c>
      <c r="AM1426">
        <v>1934</v>
      </c>
      <c r="AN1426">
        <v>2240</v>
      </c>
    </row>
    <row r="1427" spans="1:40" x14ac:dyDescent="0.25">
      <c r="A1427" t="s">
        <v>414</v>
      </c>
      <c r="B1427" t="s">
        <v>414</v>
      </c>
      <c r="C1427" t="s">
        <v>414</v>
      </c>
      <c r="D1427" t="s">
        <v>414</v>
      </c>
      <c r="E1427" t="s">
        <v>414</v>
      </c>
      <c r="F1427" t="s">
        <v>414</v>
      </c>
      <c r="G1427" t="s">
        <v>414</v>
      </c>
      <c r="H1427" t="s">
        <v>414</v>
      </c>
      <c r="I1427" t="s">
        <v>414</v>
      </c>
      <c r="J1427" t="s">
        <v>414</v>
      </c>
      <c r="K1427" t="s">
        <v>414</v>
      </c>
      <c r="L1427" t="s">
        <v>414</v>
      </c>
      <c r="M1427" t="s">
        <v>414</v>
      </c>
      <c r="N1427" t="s">
        <v>414</v>
      </c>
      <c r="O1427" t="s">
        <v>414</v>
      </c>
      <c r="P1427" t="s">
        <v>414</v>
      </c>
      <c r="Q1427" t="s">
        <v>414</v>
      </c>
      <c r="R1427" t="s">
        <v>414</v>
      </c>
      <c r="S1427" t="s">
        <v>414</v>
      </c>
      <c r="T1427" t="s">
        <v>414</v>
      </c>
      <c r="U1427" t="s">
        <v>414</v>
      </c>
      <c r="V1427" t="s">
        <v>414</v>
      </c>
      <c r="W1427" t="s">
        <v>414</v>
      </c>
      <c r="X1427" t="s">
        <v>414</v>
      </c>
      <c r="Y1427" t="s">
        <v>414</v>
      </c>
      <c r="Z1427" t="s">
        <v>414</v>
      </c>
      <c r="AA1427" t="s">
        <v>414</v>
      </c>
      <c r="AB1427" t="s">
        <v>414</v>
      </c>
      <c r="AC1427" t="s">
        <v>463</v>
      </c>
      <c r="AD1427" t="s">
        <v>462</v>
      </c>
      <c r="AE1427">
        <v>50</v>
      </c>
      <c r="AF1427">
        <v>26</v>
      </c>
      <c r="AH1427" t="s">
        <v>370</v>
      </c>
      <c r="AJ1427" t="s">
        <v>246</v>
      </c>
      <c r="AK1427" t="s">
        <v>220</v>
      </c>
      <c r="AM1427">
        <v>2305</v>
      </c>
      <c r="AN1427">
        <v>642</v>
      </c>
    </row>
    <row r="1428" spans="1:40" x14ac:dyDescent="0.25">
      <c r="A1428" t="s">
        <v>414</v>
      </c>
      <c r="B1428" t="s">
        <v>414</v>
      </c>
      <c r="C1428" t="s">
        <v>414</v>
      </c>
      <c r="D1428" t="s">
        <v>414</v>
      </c>
      <c r="E1428" t="s">
        <v>414</v>
      </c>
      <c r="F1428" t="s">
        <v>414</v>
      </c>
      <c r="G1428" t="s">
        <v>414</v>
      </c>
      <c r="H1428" t="s">
        <v>414</v>
      </c>
      <c r="I1428" t="s">
        <v>414</v>
      </c>
      <c r="J1428" t="s">
        <v>414</v>
      </c>
      <c r="K1428" t="s">
        <v>414</v>
      </c>
      <c r="L1428" t="s">
        <v>414</v>
      </c>
      <c r="M1428" t="s">
        <v>414</v>
      </c>
      <c r="N1428" t="s">
        <v>414</v>
      </c>
      <c r="O1428" t="s">
        <v>414</v>
      </c>
      <c r="P1428" t="s">
        <v>414</v>
      </c>
      <c r="Q1428" t="s">
        <v>414</v>
      </c>
      <c r="R1428" t="s">
        <v>414</v>
      </c>
      <c r="S1428" t="s">
        <v>414</v>
      </c>
      <c r="T1428" t="s">
        <v>414</v>
      </c>
      <c r="U1428" t="s">
        <v>414</v>
      </c>
      <c r="V1428" t="s">
        <v>414</v>
      </c>
      <c r="W1428" t="s">
        <v>414</v>
      </c>
      <c r="X1428" t="s">
        <v>414</v>
      </c>
      <c r="Y1428" t="s">
        <v>414</v>
      </c>
      <c r="Z1428" t="s">
        <v>414</v>
      </c>
      <c r="AA1428" t="s">
        <v>414</v>
      </c>
      <c r="AB1428" t="s">
        <v>414</v>
      </c>
      <c r="AC1428" t="s">
        <v>463</v>
      </c>
      <c r="AD1428" t="s">
        <v>462</v>
      </c>
      <c r="AE1428">
        <v>50</v>
      </c>
      <c r="AF1428">
        <v>27</v>
      </c>
      <c r="AH1428" t="s">
        <v>375</v>
      </c>
      <c r="AJ1428" t="s">
        <v>265</v>
      </c>
      <c r="AK1428" t="s">
        <v>222</v>
      </c>
      <c r="AM1428">
        <v>2181</v>
      </c>
      <c r="AN1428">
        <v>1168</v>
      </c>
    </row>
    <row r="1429" spans="1:40" x14ac:dyDescent="0.25">
      <c r="A1429" t="s">
        <v>414</v>
      </c>
      <c r="B1429" t="s">
        <v>414</v>
      </c>
      <c r="C1429" t="s">
        <v>414</v>
      </c>
      <c r="D1429" t="s">
        <v>414</v>
      </c>
      <c r="E1429" t="s">
        <v>414</v>
      </c>
      <c r="F1429" t="s">
        <v>414</v>
      </c>
      <c r="G1429" t="s">
        <v>414</v>
      </c>
      <c r="H1429" t="s">
        <v>414</v>
      </c>
      <c r="I1429" t="s">
        <v>414</v>
      </c>
      <c r="J1429" t="s">
        <v>414</v>
      </c>
      <c r="K1429" t="s">
        <v>414</v>
      </c>
      <c r="L1429" t="s">
        <v>414</v>
      </c>
      <c r="M1429" t="s">
        <v>414</v>
      </c>
      <c r="N1429" t="s">
        <v>414</v>
      </c>
      <c r="O1429" t="s">
        <v>414</v>
      </c>
      <c r="P1429" t="s">
        <v>414</v>
      </c>
      <c r="Q1429" t="s">
        <v>414</v>
      </c>
      <c r="R1429" t="s">
        <v>414</v>
      </c>
      <c r="S1429" t="s">
        <v>414</v>
      </c>
      <c r="T1429" t="s">
        <v>414</v>
      </c>
      <c r="U1429" t="s">
        <v>414</v>
      </c>
      <c r="V1429" t="s">
        <v>414</v>
      </c>
      <c r="W1429" t="s">
        <v>414</v>
      </c>
      <c r="X1429" t="s">
        <v>414</v>
      </c>
      <c r="Y1429" t="s">
        <v>414</v>
      </c>
      <c r="Z1429" t="s">
        <v>414</v>
      </c>
      <c r="AA1429" t="s">
        <v>414</v>
      </c>
      <c r="AB1429" t="s">
        <v>414</v>
      </c>
      <c r="AC1429" t="s">
        <v>463</v>
      </c>
      <c r="AD1429" t="s">
        <v>462</v>
      </c>
      <c r="AE1429">
        <v>50</v>
      </c>
      <c r="AF1429">
        <v>28</v>
      </c>
      <c r="AH1429" t="s">
        <v>375</v>
      </c>
      <c r="AJ1429" t="s">
        <v>265</v>
      </c>
      <c r="AK1429" t="s">
        <v>222</v>
      </c>
      <c r="AM1429">
        <v>2168</v>
      </c>
      <c r="AN1429">
        <v>1320</v>
      </c>
    </row>
    <row r="1430" spans="1:40" x14ac:dyDescent="0.25">
      <c r="A1430" t="s">
        <v>414</v>
      </c>
      <c r="B1430" t="s">
        <v>414</v>
      </c>
      <c r="C1430" t="s">
        <v>414</v>
      </c>
      <c r="D1430" t="s">
        <v>414</v>
      </c>
      <c r="E1430" t="s">
        <v>414</v>
      </c>
      <c r="F1430" t="s">
        <v>414</v>
      </c>
      <c r="G1430" t="s">
        <v>414</v>
      </c>
      <c r="H1430" t="s">
        <v>414</v>
      </c>
      <c r="I1430" t="s">
        <v>414</v>
      </c>
      <c r="J1430" t="s">
        <v>414</v>
      </c>
      <c r="K1430" t="s">
        <v>414</v>
      </c>
      <c r="L1430" t="s">
        <v>414</v>
      </c>
      <c r="M1430" t="s">
        <v>414</v>
      </c>
      <c r="N1430" t="s">
        <v>414</v>
      </c>
      <c r="O1430" t="s">
        <v>414</v>
      </c>
      <c r="P1430" t="s">
        <v>414</v>
      </c>
      <c r="Q1430" t="s">
        <v>414</v>
      </c>
      <c r="R1430" t="s">
        <v>414</v>
      </c>
      <c r="S1430" t="s">
        <v>414</v>
      </c>
      <c r="T1430" t="s">
        <v>414</v>
      </c>
      <c r="U1430" t="s">
        <v>414</v>
      </c>
      <c r="V1430" t="s">
        <v>414</v>
      </c>
      <c r="W1430" t="s">
        <v>414</v>
      </c>
      <c r="X1430" t="s">
        <v>414</v>
      </c>
      <c r="Y1430" t="s">
        <v>414</v>
      </c>
      <c r="Z1430" t="s">
        <v>414</v>
      </c>
      <c r="AA1430" t="s">
        <v>414</v>
      </c>
      <c r="AB1430" t="s">
        <v>414</v>
      </c>
      <c r="AC1430" t="s">
        <v>463</v>
      </c>
      <c r="AD1430" t="s">
        <v>462</v>
      </c>
      <c r="AE1430">
        <v>50</v>
      </c>
      <c r="AF1430">
        <v>29</v>
      </c>
      <c r="AH1430" t="s">
        <v>370</v>
      </c>
      <c r="AJ1430" t="s">
        <v>246</v>
      </c>
      <c r="AK1430" t="s">
        <v>220</v>
      </c>
      <c r="AM1430">
        <v>2203</v>
      </c>
      <c r="AN1430">
        <v>1965</v>
      </c>
    </row>
    <row r="1431" spans="1:40" x14ac:dyDescent="0.25">
      <c r="A1431" t="s">
        <v>414</v>
      </c>
      <c r="B1431" t="s">
        <v>414</v>
      </c>
      <c r="C1431" t="s">
        <v>414</v>
      </c>
      <c r="D1431" t="s">
        <v>414</v>
      </c>
      <c r="E1431" t="s">
        <v>414</v>
      </c>
      <c r="F1431" t="s">
        <v>414</v>
      </c>
      <c r="G1431" t="s">
        <v>414</v>
      </c>
      <c r="H1431" t="s">
        <v>414</v>
      </c>
      <c r="I1431" t="s">
        <v>414</v>
      </c>
      <c r="J1431" t="s">
        <v>414</v>
      </c>
      <c r="K1431" t="s">
        <v>414</v>
      </c>
      <c r="L1431" t="s">
        <v>414</v>
      </c>
      <c r="M1431" t="s">
        <v>414</v>
      </c>
      <c r="N1431" t="s">
        <v>414</v>
      </c>
      <c r="O1431" t="s">
        <v>414</v>
      </c>
      <c r="P1431" t="s">
        <v>414</v>
      </c>
      <c r="Q1431" t="s">
        <v>414</v>
      </c>
      <c r="R1431" t="s">
        <v>414</v>
      </c>
      <c r="S1431" t="s">
        <v>414</v>
      </c>
      <c r="T1431" t="s">
        <v>414</v>
      </c>
      <c r="U1431" t="s">
        <v>414</v>
      </c>
      <c r="V1431" t="s">
        <v>414</v>
      </c>
      <c r="W1431" t="s">
        <v>414</v>
      </c>
      <c r="X1431" t="s">
        <v>414</v>
      </c>
      <c r="Y1431" t="s">
        <v>414</v>
      </c>
      <c r="Z1431" t="s">
        <v>414</v>
      </c>
      <c r="AA1431" t="s">
        <v>414</v>
      </c>
      <c r="AB1431" t="s">
        <v>414</v>
      </c>
      <c r="AC1431" t="s">
        <v>463</v>
      </c>
      <c r="AD1431" t="s">
        <v>462</v>
      </c>
      <c r="AE1431">
        <v>50</v>
      </c>
      <c r="AF1431">
        <v>30</v>
      </c>
      <c r="AH1431" t="s">
        <v>370</v>
      </c>
      <c r="AJ1431" t="s">
        <v>246</v>
      </c>
      <c r="AK1431" t="s">
        <v>220</v>
      </c>
      <c r="AM1431">
        <v>2171</v>
      </c>
      <c r="AN1431">
        <v>2209</v>
      </c>
    </row>
    <row r="1432" spans="1:40" x14ac:dyDescent="0.25">
      <c r="A1432" t="s">
        <v>414</v>
      </c>
      <c r="B1432" t="s">
        <v>414</v>
      </c>
      <c r="C1432" t="s">
        <v>414</v>
      </c>
      <c r="D1432" t="s">
        <v>414</v>
      </c>
      <c r="E1432" t="s">
        <v>414</v>
      </c>
      <c r="F1432" t="s">
        <v>414</v>
      </c>
      <c r="G1432" t="s">
        <v>414</v>
      </c>
      <c r="H1432" t="s">
        <v>414</v>
      </c>
      <c r="I1432" t="s">
        <v>414</v>
      </c>
      <c r="J1432" t="s">
        <v>414</v>
      </c>
      <c r="K1432" t="s">
        <v>414</v>
      </c>
      <c r="L1432" t="s">
        <v>414</v>
      </c>
      <c r="M1432" t="s">
        <v>414</v>
      </c>
      <c r="N1432" t="s">
        <v>414</v>
      </c>
      <c r="O1432" t="s">
        <v>414</v>
      </c>
      <c r="P1432" t="s">
        <v>414</v>
      </c>
      <c r="Q1432" t="s">
        <v>414</v>
      </c>
      <c r="R1432" t="s">
        <v>414</v>
      </c>
      <c r="S1432" t="s">
        <v>414</v>
      </c>
      <c r="T1432" t="s">
        <v>414</v>
      </c>
      <c r="U1432" t="s">
        <v>414</v>
      </c>
      <c r="V1432" t="s">
        <v>414</v>
      </c>
      <c r="W1432" t="s">
        <v>414</v>
      </c>
      <c r="X1432" t="s">
        <v>414</v>
      </c>
      <c r="Y1432" t="s">
        <v>414</v>
      </c>
      <c r="Z1432" t="s">
        <v>414</v>
      </c>
      <c r="AA1432" t="s">
        <v>414</v>
      </c>
      <c r="AB1432" t="s">
        <v>414</v>
      </c>
      <c r="AC1432" t="s">
        <v>463</v>
      </c>
      <c r="AD1432" t="s">
        <v>462</v>
      </c>
      <c r="AE1432">
        <v>50</v>
      </c>
      <c r="AF1432">
        <v>31</v>
      </c>
      <c r="AH1432" t="s">
        <v>370</v>
      </c>
      <c r="AJ1432" t="s">
        <v>246</v>
      </c>
      <c r="AK1432" t="s">
        <v>220</v>
      </c>
      <c r="AM1432">
        <v>2323</v>
      </c>
      <c r="AN1432">
        <v>692</v>
      </c>
    </row>
    <row r="1433" spans="1:40" x14ac:dyDescent="0.25">
      <c r="A1433" t="s">
        <v>414</v>
      </c>
      <c r="B1433" t="s">
        <v>414</v>
      </c>
      <c r="C1433" t="s">
        <v>414</v>
      </c>
      <c r="D1433" t="s">
        <v>414</v>
      </c>
      <c r="E1433" t="s">
        <v>414</v>
      </c>
      <c r="F1433" t="s">
        <v>414</v>
      </c>
      <c r="G1433" t="s">
        <v>414</v>
      </c>
      <c r="H1433" t="s">
        <v>414</v>
      </c>
      <c r="I1433" t="s">
        <v>414</v>
      </c>
      <c r="J1433" t="s">
        <v>414</v>
      </c>
      <c r="K1433" t="s">
        <v>414</v>
      </c>
      <c r="L1433" t="s">
        <v>414</v>
      </c>
      <c r="M1433" t="s">
        <v>414</v>
      </c>
      <c r="N1433" t="s">
        <v>414</v>
      </c>
      <c r="O1433" t="s">
        <v>414</v>
      </c>
      <c r="P1433" t="s">
        <v>414</v>
      </c>
      <c r="Q1433" t="s">
        <v>414</v>
      </c>
      <c r="R1433" t="s">
        <v>414</v>
      </c>
      <c r="S1433" t="s">
        <v>414</v>
      </c>
      <c r="T1433" t="s">
        <v>414</v>
      </c>
      <c r="U1433" t="s">
        <v>414</v>
      </c>
      <c r="V1433" t="s">
        <v>414</v>
      </c>
      <c r="W1433" t="s">
        <v>414</v>
      </c>
      <c r="X1433" t="s">
        <v>414</v>
      </c>
      <c r="Y1433" t="s">
        <v>414</v>
      </c>
      <c r="Z1433" t="s">
        <v>414</v>
      </c>
      <c r="AA1433" t="s">
        <v>414</v>
      </c>
      <c r="AB1433" t="s">
        <v>414</v>
      </c>
      <c r="AC1433" t="s">
        <v>463</v>
      </c>
      <c r="AD1433" t="s">
        <v>462</v>
      </c>
      <c r="AE1433">
        <v>50</v>
      </c>
      <c r="AF1433">
        <v>32</v>
      </c>
      <c r="AH1433" t="s">
        <v>370</v>
      </c>
      <c r="AJ1433" t="s">
        <v>246</v>
      </c>
      <c r="AK1433" t="s">
        <v>220</v>
      </c>
      <c r="AM1433">
        <v>2396</v>
      </c>
      <c r="AN1433">
        <v>935</v>
      </c>
    </row>
    <row r="1434" spans="1:40" x14ac:dyDescent="0.25">
      <c r="A1434" t="s">
        <v>414</v>
      </c>
      <c r="B1434" t="s">
        <v>414</v>
      </c>
      <c r="C1434" t="s">
        <v>414</v>
      </c>
      <c r="D1434" t="s">
        <v>414</v>
      </c>
      <c r="E1434" t="s">
        <v>414</v>
      </c>
      <c r="F1434" t="s">
        <v>414</v>
      </c>
      <c r="G1434" t="s">
        <v>414</v>
      </c>
      <c r="H1434" t="s">
        <v>414</v>
      </c>
      <c r="I1434" t="s">
        <v>414</v>
      </c>
      <c r="J1434" t="s">
        <v>414</v>
      </c>
      <c r="K1434" t="s">
        <v>414</v>
      </c>
      <c r="L1434" t="s">
        <v>414</v>
      </c>
      <c r="M1434" t="s">
        <v>414</v>
      </c>
      <c r="N1434" t="s">
        <v>414</v>
      </c>
      <c r="O1434" t="s">
        <v>414</v>
      </c>
      <c r="P1434" t="s">
        <v>414</v>
      </c>
      <c r="Q1434" t="s">
        <v>414</v>
      </c>
      <c r="R1434" t="s">
        <v>414</v>
      </c>
      <c r="S1434" t="s">
        <v>414</v>
      </c>
      <c r="T1434" t="s">
        <v>414</v>
      </c>
      <c r="U1434" t="s">
        <v>414</v>
      </c>
      <c r="V1434" t="s">
        <v>414</v>
      </c>
      <c r="W1434" t="s">
        <v>414</v>
      </c>
      <c r="X1434" t="s">
        <v>414</v>
      </c>
      <c r="Y1434" t="s">
        <v>414</v>
      </c>
      <c r="Z1434" t="s">
        <v>414</v>
      </c>
      <c r="AA1434" t="s">
        <v>414</v>
      </c>
      <c r="AB1434" t="s">
        <v>414</v>
      </c>
      <c r="AC1434" t="s">
        <v>463</v>
      </c>
      <c r="AD1434" t="s">
        <v>462</v>
      </c>
      <c r="AE1434">
        <v>50</v>
      </c>
      <c r="AF1434">
        <v>33</v>
      </c>
      <c r="AH1434" t="s">
        <v>370</v>
      </c>
      <c r="AJ1434" t="s">
        <v>246</v>
      </c>
      <c r="AK1434" t="s">
        <v>220</v>
      </c>
      <c r="AM1434">
        <v>2453</v>
      </c>
      <c r="AN1434">
        <v>1614</v>
      </c>
    </row>
    <row r="1435" spans="1:40" x14ac:dyDescent="0.25">
      <c r="A1435" t="s">
        <v>414</v>
      </c>
      <c r="B1435" t="s">
        <v>414</v>
      </c>
      <c r="C1435" t="s">
        <v>414</v>
      </c>
      <c r="D1435" t="s">
        <v>414</v>
      </c>
      <c r="E1435" t="s">
        <v>414</v>
      </c>
      <c r="F1435" t="s">
        <v>414</v>
      </c>
      <c r="G1435" t="s">
        <v>414</v>
      </c>
      <c r="H1435" t="s">
        <v>414</v>
      </c>
      <c r="I1435" t="s">
        <v>414</v>
      </c>
      <c r="J1435" t="s">
        <v>414</v>
      </c>
      <c r="K1435" t="s">
        <v>414</v>
      </c>
      <c r="L1435" t="s">
        <v>414</v>
      </c>
      <c r="M1435" t="s">
        <v>414</v>
      </c>
      <c r="N1435" t="s">
        <v>414</v>
      </c>
      <c r="O1435" t="s">
        <v>414</v>
      </c>
      <c r="P1435" t="s">
        <v>414</v>
      </c>
      <c r="Q1435" t="s">
        <v>414</v>
      </c>
      <c r="R1435" t="s">
        <v>414</v>
      </c>
      <c r="S1435" t="s">
        <v>414</v>
      </c>
      <c r="T1435" t="s">
        <v>414</v>
      </c>
      <c r="U1435" t="s">
        <v>414</v>
      </c>
      <c r="V1435" t="s">
        <v>414</v>
      </c>
      <c r="W1435" t="s">
        <v>414</v>
      </c>
      <c r="X1435" t="s">
        <v>414</v>
      </c>
      <c r="Y1435" t="s">
        <v>414</v>
      </c>
      <c r="Z1435" t="s">
        <v>414</v>
      </c>
      <c r="AA1435" t="s">
        <v>414</v>
      </c>
      <c r="AB1435" t="s">
        <v>414</v>
      </c>
      <c r="AC1435" t="s">
        <v>463</v>
      </c>
      <c r="AD1435" t="s">
        <v>462</v>
      </c>
      <c r="AE1435">
        <v>50</v>
      </c>
      <c r="AF1435">
        <v>34</v>
      </c>
      <c r="AH1435" t="s">
        <v>370</v>
      </c>
      <c r="AJ1435" t="s">
        <v>246</v>
      </c>
      <c r="AK1435" t="s">
        <v>220</v>
      </c>
      <c r="AM1435">
        <v>2445</v>
      </c>
      <c r="AN1435">
        <v>1660</v>
      </c>
    </row>
    <row r="1436" spans="1:40" x14ac:dyDescent="0.25">
      <c r="A1436" t="s">
        <v>414</v>
      </c>
      <c r="B1436" t="s">
        <v>414</v>
      </c>
      <c r="C1436" t="s">
        <v>414</v>
      </c>
      <c r="D1436" t="s">
        <v>414</v>
      </c>
      <c r="E1436" t="s">
        <v>414</v>
      </c>
      <c r="F1436" t="s">
        <v>414</v>
      </c>
      <c r="G1436" t="s">
        <v>414</v>
      </c>
      <c r="H1436" t="s">
        <v>414</v>
      </c>
      <c r="I1436" t="s">
        <v>414</v>
      </c>
      <c r="J1436" t="s">
        <v>414</v>
      </c>
      <c r="K1436" t="s">
        <v>414</v>
      </c>
      <c r="L1436" t="s">
        <v>414</v>
      </c>
      <c r="M1436" t="s">
        <v>414</v>
      </c>
      <c r="N1436" t="s">
        <v>414</v>
      </c>
      <c r="O1436" t="s">
        <v>414</v>
      </c>
      <c r="P1436" t="s">
        <v>414</v>
      </c>
      <c r="Q1436" t="s">
        <v>414</v>
      </c>
      <c r="R1436" t="s">
        <v>414</v>
      </c>
      <c r="S1436" t="s">
        <v>414</v>
      </c>
      <c r="T1436" t="s">
        <v>414</v>
      </c>
      <c r="U1436" t="s">
        <v>414</v>
      </c>
      <c r="V1436" t="s">
        <v>414</v>
      </c>
      <c r="W1436" t="s">
        <v>414</v>
      </c>
      <c r="X1436" t="s">
        <v>414</v>
      </c>
      <c r="Y1436" t="s">
        <v>414</v>
      </c>
      <c r="Z1436" t="s">
        <v>414</v>
      </c>
      <c r="AA1436" t="s">
        <v>414</v>
      </c>
      <c r="AB1436" t="s">
        <v>414</v>
      </c>
      <c r="AC1436" t="s">
        <v>463</v>
      </c>
      <c r="AD1436" t="s">
        <v>462</v>
      </c>
      <c r="AE1436">
        <v>50</v>
      </c>
      <c r="AF1436">
        <v>35</v>
      </c>
      <c r="AH1436" t="s">
        <v>370</v>
      </c>
      <c r="AJ1436" t="s">
        <v>246</v>
      </c>
      <c r="AK1436" t="s">
        <v>220</v>
      </c>
      <c r="AM1436">
        <v>2484</v>
      </c>
      <c r="AN1436">
        <v>2117</v>
      </c>
    </row>
    <row r="1437" spans="1:40" x14ac:dyDescent="0.25">
      <c r="A1437" t="s">
        <v>414</v>
      </c>
      <c r="B1437" t="s">
        <v>414</v>
      </c>
      <c r="C1437" t="s">
        <v>414</v>
      </c>
      <c r="D1437" t="s">
        <v>414</v>
      </c>
      <c r="E1437" t="s">
        <v>414</v>
      </c>
      <c r="F1437" t="s">
        <v>414</v>
      </c>
      <c r="G1437" t="s">
        <v>414</v>
      </c>
      <c r="H1437" t="s">
        <v>414</v>
      </c>
      <c r="I1437" t="s">
        <v>414</v>
      </c>
      <c r="J1437" t="s">
        <v>414</v>
      </c>
      <c r="K1437" t="s">
        <v>414</v>
      </c>
      <c r="L1437" t="s">
        <v>414</v>
      </c>
      <c r="M1437" t="s">
        <v>414</v>
      </c>
      <c r="N1437" t="s">
        <v>414</v>
      </c>
      <c r="O1437" t="s">
        <v>414</v>
      </c>
      <c r="P1437" t="s">
        <v>414</v>
      </c>
      <c r="Q1437" t="s">
        <v>414</v>
      </c>
      <c r="R1437" t="s">
        <v>414</v>
      </c>
      <c r="S1437" t="s">
        <v>414</v>
      </c>
      <c r="T1437" t="s">
        <v>414</v>
      </c>
      <c r="U1437" t="s">
        <v>414</v>
      </c>
      <c r="V1437" t="s">
        <v>414</v>
      </c>
      <c r="W1437" t="s">
        <v>414</v>
      </c>
      <c r="X1437" t="s">
        <v>414</v>
      </c>
      <c r="Y1437" t="s">
        <v>414</v>
      </c>
      <c r="Z1437" t="s">
        <v>414</v>
      </c>
      <c r="AA1437" t="s">
        <v>414</v>
      </c>
      <c r="AB1437" t="s">
        <v>414</v>
      </c>
      <c r="AC1437" t="s">
        <v>463</v>
      </c>
      <c r="AD1437" t="s">
        <v>462</v>
      </c>
      <c r="AE1437">
        <v>50</v>
      </c>
      <c r="AF1437">
        <v>36</v>
      </c>
      <c r="AH1437" t="s">
        <v>370</v>
      </c>
      <c r="AJ1437" t="s">
        <v>246</v>
      </c>
      <c r="AK1437" t="s">
        <v>220</v>
      </c>
      <c r="AM1437">
        <v>2835</v>
      </c>
      <c r="AN1437">
        <v>598</v>
      </c>
    </row>
    <row r="1438" spans="1:40" x14ac:dyDescent="0.25">
      <c r="A1438" t="s">
        <v>414</v>
      </c>
      <c r="B1438" t="s">
        <v>414</v>
      </c>
      <c r="C1438" t="s">
        <v>414</v>
      </c>
      <c r="D1438" t="s">
        <v>414</v>
      </c>
      <c r="E1438" t="s">
        <v>414</v>
      </c>
      <c r="F1438" t="s">
        <v>414</v>
      </c>
      <c r="G1438" t="s">
        <v>414</v>
      </c>
      <c r="H1438" t="s">
        <v>414</v>
      </c>
      <c r="I1438" t="s">
        <v>414</v>
      </c>
      <c r="J1438" t="s">
        <v>414</v>
      </c>
      <c r="K1438" t="s">
        <v>414</v>
      </c>
      <c r="L1438" t="s">
        <v>414</v>
      </c>
      <c r="M1438" t="s">
        <v>414</v>
      </c>
      <c r="N1438" t="s">
        <v>414</v>
      </c>
      <c r="O1438" t="s">
        <v>414</v>
      </c>
      <c r="P1438" t="s">
        <v>414</v>
      </c>
      <c r="Q1438" t="s">
        <v>414</v>
      </c>
      <c r="R1438" t="s">
        <v>414</v>
      </c>
      <c r="S1438" t="s">
        <v>414</v>
      </c>
      <c r="T1438" t="s">
        <v>414</v>
      </c>
      <c r="U1438" t="s">
        <v>414</v>
      </c>
      <c r="V1438" t="s">
        <v>414</v>
      </c>
      <c r="W1438" t="s">
        <v>414</v>
      </c>
      <c r="X1438" t="s">
        <v>414</v>
      </c>
      <c r="Y1438" t="s">
        <v>414</v>
      </c>
      <c r="Z1438" t="s">
        <v>414</v>
      </c>
      <c r="AA1438" t="s">
        <v>414</v>
      </c>
      <c r="AB1438" t="s">
        <v>414</v>
      </c>
      <c r="AC1438" t="s">
        <v>463</v>
      </c>
      <c r="AD1438" t="s">
        <v>462</v>
      </c>
      <c r="AE1438">
        <v>50</v>
      </c>
      <c r="AF1438">
        <v>37</v>
      </c>
      <c r="AH1438" t="s">
        <v>370</v>
      </c>
      <c r="AJ1438" t="s">
        <v>246</v>
      </c>
      <c r="AK1438" t="s">
        <v>220</v>
      </c>
      <c r="AM1438">
        <v>2674</v>
      </c>
      <c r="AN1438">
        <v>1110</v>
      </c>
    </row>
    <row r="1439" spans="1:40" x14ac:dyDescent="0.25">
      <c r="A1439" t="s">
        <v>414</v>
      </c>
      <c r="B1439" t="s">
        <v>414</v>
      </c>
      <c r="C1439" t="s">
        <v>414</v>
      </c>
      <c r="D1439" t="s">
        <v>414</v>
      </c>
      <c r="E1439" t="s">
        <v>414</v>
      </c>
      <c r="F1439" t="s">
        <v>414</v>
      </c>
      <c r="G1439" t="s">
        <v>414</v>
      </c>
      <c r="H1439" t="s">
        <v>414</v>
      </c>
      <c r="I1439" t="s">
        <v>414</v>
      </c>
      <c r="J1439" t="s">
        <v>414</v>
      </c>
      <c r="K1439" t="s">
        <v>414</v>
      </c>
      <c r="L1439" t="s">
        <v>414</v>
      </c>
      <c r="M1439" t="s">
        <v>414</v>
      </c>
      <c r="N1439" t="s">
        <v>414</v>
      </c>
      <c r="O1439" t="s">
        <v>414</v>
      </c>
      <c r="P1439" t="s">
        <v>414</v>
      </c>
      <c r="Q1439" t="s">
        <v>414</v>
      </c>
      <c r="R1439" t="s">
        <v>414</v>
      </c>
      <c r="S1439" t="s">
        <v>414</v>
      </c>
      <c r="T1439" t="s">
        <v>414</v>
      </c>
      <c r="U1439" t="s">
        <v>414</v>
      </c>
      <c r="V1439" t="s">
        <v>414</v>
      </c>
      <c r="W1439" t="s">
        <v>414</v>
      </c>
      <c r="X1439" t="s">
        <v>414</v>
      </c>
      <c r="Y1439" t="s">
        <v>414</v>
      </c>
      <c r="Z1439" t="s">
        <v>414</v>
      </c>
      <c r="AA1439" t="s">
        <v>414</v>
      </c>
      <c r="AB1439" t="s">
        <v>414</v>
      </c>
      <c r="AC1439" t="s">
        <v>463</v>
      </c>
      <c r="AD1439" t="s">
        <v>462</v>
      </c>
      <c r="AE1439">
        <v>50</v>
      </c>
      <c r="AF1439">
        <v>38</v>
      </c>
      <c r="AH1439" t="s">
        <v>375</v>
      </c>
      <c r="AJ1439" t="s">
        <v>265</v>
      </c>
      <c r="AK1439" t="s">
        <v>222</v>
      </c>
      <c r="AM1439">
        <v>2798</v>
      </c>
      <c r="AN1439">
        <v>1392</v>
      </c>
    </row>
    <row r="1440" spans="1:40" x14ac:dyDescent="0.25">
      <c r="A1440" t="s">
        <v>414</v>
      </c>
      <c r="B1440" t="s">
        <v>414</v>
      </c>
      <c r="C1440" t="s">
        <v>414</v>
      </c>
      <c r="D1440" t="s">
        <v>414</v>
      </c>
      <c r="E1440" t="s">
        <v>414</v>
      </c>
      <c r="F1440" t="s">
        <v>414</v>
      </c>
      <c r="G1440" t="s">
        <v>414</v>
      </c>
      <c r="H1440" t="s">
        <v>414</v>
      </c>
      <c r="I1440" t="s">
        <v>414</v>
      </c>
      <c r="J1440" t="s">
        <v>414</v>
      </c>
      <c r="K1440" t="s">
        <v>414</v>
      </c>
      <c r="L1440" t="s">
        <v>414</v>
      </c>
      <c r="M1440" t="s">
        <v>414</v>
      </c>
      <c r="N1440" t="s">
        <v>414</v>
      </c>
      <c r="O1440" t="s">
        <v>414</v>
      </c>
      <c r="P1440" t="s">
        <v>414</v>
      </c>
      <c r="Q1440" t="s">
        <v>414</v>
      </c>
      <c r="R1440" t="s">
        <v>414</v>
      </c>
      <c r="S1440" t="s">
        <v>414</v>
      </c>
      <c r="T1440" t="s">
        <v>414</v>
      </c>
      <c r="U1440" t="s">
        <v>414</v>
      </c>
      <c r="V1440" t="s">
        <v>414</v>
      </c>
      <c r="W1440" t="s">
        <v>414</v>
      </c>
      <c r="X1440" t="s">
        <v>414</v>
      </c>
      <c r="Y1440" t="s">
        <v>414</v>
      </c>
      <c r="Z1440" t="s">
        <v>414</v>
      </c>
      <c r="AA1440" t="s">
        <v>414</v>
      </c>
      <c r="AB1440" t="s">
        <v>414</v>
      </c>
      <c r="AC1440" t="s">
        <v>463</v>
      </c>
      <c r="AD1440" t="s">
        <v>462</v>
      </c>
      <c r="AE1440">
        <v>50</v>
      </c>
      <c r="AF1440">
        <v>39</v>
      </c>
      <c r="AH1440" t="s">
        <v>370</v>
      </c>
      <c r="AJ1440" t="s">
        <v>246</v>
      </c>
      <c r="AK1440" t="s">
        <v>220</v>
      </c>
      <c r="AM1440">
        <v>2665</v>
      </c>
      <c r="AN1440">
        <v>1935</v>
      </c>
    </row>
    <row r="1441" spans="1:40" x14ac:dyDescent="0.25">
      <c r="A1441" t="s">
        <v>414</v>
      </c>
      <c r="B1441" t="s">
        <v>414</v>
      </c>
      <c r="C1441" t="s">
        <v>414</v>
      </c>
      <c r="D1441" t="s">
        <v>414</v>
      </c>
      <c r="E1441" t="s">
        <v>414</v>
      </c>
      <c r="F1441" t="s">
        <v>414</v>
      </c>
      <c r="G1441" t="s">
        <v>414</v>
      </c>
      <c r="H1441" t="s">
        <v>414</v>
      </c>
      <c r="I1441" t="s">
        <v>414</v>
      </c>
      <c r="J1441" t="s">
        <v>414</v>
      </c>
      <c r="K1441" t="s">
        <v>414</v>
      </c>
      <c r="L1441" t="s">
        <v>414</v>
      </c>
      <c r="M1441" t="s">
        <v>414</v>
      </c>
      <c r="N1441" t="s">
        <v>414</v>
      </c>
      <c r="O1441" t="s">
        <v>414</v>
      </c>
      <c r="P1441" t="s">
        <v>414</v>
      </c>
      <c r="Q1441" t="s">
        <v>414</v>
      </c>
      <c r="R1441" t="s">
        <v>414</v>
      </c>
      <c r="S1441" t="s">
        <v>414</v>
      </c>
      <c r="T1441" t="s">
        <v>414</v>
      </c>
      <c r="U1441" t="s">
        <v>414</v>
      </c>
      <c r="V1441" t="s">
        <v>414</v>
      </c>
      <c r="W1441" t="s">
        <v>414</v>
      </c>
      <c r="X1441" t="s">
        <v>414</v>
      </c>
      <c r="Y1441" t="s">
        <v>414</v>
      </c>
      <c r="Z1441" t="s">
        <v>414</v>
      </c>
      <c r="AA1441" t="s">
        <v>414</v>
      </c>
      <c r="AB1441" t="s">
        <v>414</v>
      </c>
      <c r="AC1441" t="s">
        <v>463</v>
      </c>
      <c r="AD1441" t="s">
        <v>462</v>
      </c>
      <c r="AE1441">
        <v>50</v>
      </c>
      <c r="AF1441">
        <v>40</v>
      </c>
      <c r="AH1441" t="s">
        <v>370</v>
      </c>
      <c r="AJ1441" t="s">
        <v>246</v>
      </c>
      <c r="AK1441" t="s">
        <v>220</v>
      </c>
      <c r="AM1441">
        <v>2839</v>
      </c>
      <c r="AN1441">
        <v>2360</v>
      </c>
    </row>
    <row r="1442" spans="1:40" x14ac:dyDescent="0.25">
      <c r="A1442" t="s">
        <v>414</v>
      </c>
      <c r="B1442" t="s">
        <v>414</v>
      </c>
      <c r="C1442" t="s">
        <v>414</v>
      </c>
      <c r="D1442" t="s">
        <v>414</v>
      </c>
      <c r="E1442" t="s">
        <v>414</v>
      </c>
      <c r="F1442" t="s">
        <v>414</v>
      </c>
      <c r="G1442" t="s">
        <v>414</v>
      </c>
      <c r="H1442" t="s">
        <v>414</v>
      </c>
      <c r="I1442" t="s">
        <v>414</v>
      </c>
      <c r="J1442" t="s">
        <v>414</v>
      </c>
      <c r="K1442" t="s">
        <v>414</v>
      </c>
      <c r="L1442" t="s">
        <v>414</v>
      </c>
      <c r="M1442" t="s">
        <v>414</v>
      </c>
      <c r="N1442" t="s">
        <v>414</v>
      </c>
      <c r="O1442" t="s">
        <v>414</v>
      </c>
      <c r="P1442" t="s">
        <v>414</v>
      </c>
      <c r="Q1442" t="s">
        <v>414</v>
      </c>
      <c r="R1442" t="s">
        <v>414</v>
      </c>
      <c r="S1442" t="s">
        <v>414</v>
      </c>
      <c r="T1442" t="s">
        <v>414</v>
      </c>
      <c r="U1442" t="s">
        <v>414</v>
      </c>
      <c r="V1442" t="s">
        <v>414</v>
      </c>
      <c r="W1442" t="s">
        <v>414</v>
      </c>
      <c r="X1442" t="s">
        <v>414</v>
      </c>
      <c r="Y1442" t="s">
        <v>414</v>
      </c>
      <c r="Z1442" t="s">
        <v>414</v>
      </c>
      <c r="AA1442" t="s">
        <v>414</v>
      </c>
      <c r="AB1442" t="s">
        <v>414</v>
      </c>
      <c r="AC1442" t="s">
        <v>463</v>
      </c>
      <c r="AD1442" t="s">
        <v>462</v>
      </c>
      <c r="AE1442">
        <v>50</v>
      </c>
      <c r="AF1442">
        <v>41</v>
      </c>
      <c r="AH1442" t="s">
        <v>370</v>
      </c>
      <c r="AJ1442" t="s">
        <v>246</v>
      </c>
      <c r="AK1442" t="s">
        <v>220</v>
      </c>
      <c r="AM1442">
        <v>3057</v>
      </c>
      <c r="AN1442">
        <v>676</v>
      </c>
    </row>
    <row r="1443" spans="1:40" x14ac:dyDescent="0.25">
      <c r="A1443" t="s">
        <v>414</v>
      </c>
      <c r="B1443" t="s">
        <v>414</v>
      </c>
      <c r="C1443" t="s">
        <v>414</v>
      </c>
      <c r="D1443" t="s">
        <v>414</v>
      </c>
      <c r="E1443" t="s">
        <v>414</v>
      </c>
      <c r="F1443" t="s">
        <v>414</v>
      </c>
      <c r="G1443" t="s">
        <v>414</v>
      </c>
      <c r="H1443" t="s">
        <v>414</v>
      </c>
      <c r="I1443" t="s">
        <v>414</v>
      </c>
      <c r="J1443" t="s">
        <v>414</v>
      </c>
      <c r="K1443" t="s">
        <v>414</v>
      </c>
      <c r="L1443" t="s">
        <v>414</v>
      </c>
      <c r="M1443" t="s">
        <v>414</v>
      </c>
      <c r="N1443" t="s">
        <v>414</v>
      </c>
      <c r="O1443" t="s">
        <v>414</v>
      </c>
      <c r="P1443" t="s">
        <v>414</v>
      </c>
      <c r="Q1443" t="s">
        <v>414</v>
      </c>
      <c r="R1443" t="s">
        <v>414</v>
      </c>
      <c r="S1443" t="s">
        <v>414</v>
      </c>
      <c r="T1443" t="s">
        <v>414</v>
      </c>
      <c r="U1443" t="s">
        <v>414</v>
      </c>
      <c r="V1443" t="s">
        <v>414</v>
      </c>
      <c r="W1443" t="s">
        <v>414</v>
      </c>
      <c r="X1443" t="s">
        <v>414</v>
      </c>
      <c r="Y1443" t="s">
        <v>414</v>
      </c>
      <c r="Z1443" t="s">
        <v>414</v>
      </c>
      <c r="AA1443" t="s">
        <v>414</v>
      </c>
      <c r="AB1443" t="s">
        <v>414</v>
      </c>
      <c r="AC1443" t="s">
        <v>463</v>
      </c>
      <c r="AD1443" t="s">
        <v>462</v>
      </c>
      <c r="AE1443">
        <v>50</v>
      </c>
      <c r="AF1443">
        <v>42</v>
      </c>
      <c r="AH1443" t="s">
        <v>386</v>
      </c>
      <c r="AJ1443" t="s">
        <v>273</v>
      </c>
      <c r="AK1443" t="s">
        <v>224</v>
      </c>
      <c r="AM1443">
        <v>2909</v>
      </c>
      <c r="AN1443">
        <v>1178</v>
      </c>
    </row>
    <row r="1444" spans="1:40" x14ac:dyDescent="0.25">
      <c r="A1444" t="s">
        <v>414</v>
      </c>
      <c r="B1444" t="s">
        <v>414</v>
      </c>
      <c r="C1444" t="s">
        <v>414</v>
      </c>
      <c r="D1444" t="s">
        <v>414</v>
      </c>
      <c r="E1444" t="s">
        <v>414</v>
      </c>
      <c r="F1444" t="s">
        <v>414</v>
      </c>
      <c r="G1444" t="s">
        <v>414</v>
      </c>
      <c r="H1444" t="s">
        <v>414</v>
      </c>
      <c r="I1444" t="s">
        <v>414</v>
      </c>
      <c r="J1444" t="s">
        <v>414</v>
      </c>
      <c r="K1444" t="s">
        <v>414</v>
      </c>
      <c r="L1444" t="s">
        <v>414</v>
      </c>
      <c r="M1444" t="s">
        <v>414</v>
      </c>
      <c r="N1444" t="s">
        <v>414</v>
      </c>
      <c r="O1444" t="s">
        <v>414</v>
      </c>
      <c r="P1444" t="s">
        <v>414</v>
      </c>
      <c r="Q1444" t="s">
        <v>414</v>
      </c>
      <c r="R1444" t="s">
        <v>414</v>
      </c>
      <c r="S1444" t="s">
        <v>414</v>
      </c>
      <c r="T1444" t="s">
        <v>414</v>
      </c>
      <c r="U1444" t="s">
        <v>414</v>
      </c>
      <c r="V1444" t="s">
        <v>414</v>
      </c>
      <c r="W1444" t="s">
        <v>414</v>
      </c>
      <c r="X1444" t="s">
        <v>414</v>
      </c>
      <c r="Y1444" t="s">
        <v>414</v>
      </c>
      <c r="Z1444" t="s">
        <v>414</v>
      </c>
      <c r="AA1444" t="s">
        <v>414</v>
      </c>
      <c r="AB1444" t="s">
        <v>414</v>
      </c>
      <c r="AC1444" t="s">
        <v>463</v>
      </c>
      <c r="AD1444" t="s">
        <v>462</v>
      </c>
      <c r="AE1444">
        <v>50</v>
      </c>
      <c r="AF1444">
        <v>43</v>
      </c>
      <c r="AH1444" t="s">
        <v>386</v>
      </c>
      <c r="AJ1444" t="s">
        <v>273</v>
      </c>
      <c r="AK1444" t="s">
        <v>224</v>
      </c>
      <c r="AM1444">
        <v>2909</v>
      </c>
      <c r="AN1444">
        <v>1353</v>
      </c>
    </row>
    <row r="1445" spans="1:40" x14ac:dyDescent="0.25">
      <c r="A1445" t="s">
        <v>414</v>
      </c>
      <c r="B1445" t="s">
        <v>414</v>
      </c>
      <c r="C1445" t="s">
        <v>414</v>
      </c>
      <c r="D1445" t="s">
        <v>414</v>
      </c>
      <c r="E1445" t="s">
        <v>414</v>
      </c>
      <c r="F1445" t="s">
        <v>414</v>
      </c>
      <c r="G1445" t="s">
        <v>414</v>
      </c>
      <c r="H1445" t="s">
        <v>414</v>
      </c>
      <c r="I1445" t="s">
        <v>414</v>
      </c>
      <c r="J1445" t="s">
        <v>414</v>
      </c>
      <c r="K1445" t="s">
        <v>414</v>
      </c>
      <c r="L1445" t="s">
        <v>414</v>
      </c>
      <c r="M1445" t="s">
        <v>414</v>
      </c>
      <c r="N1445" t="s">
        <v>414</v>
      </c>
      <c r="O1445" t="s">
        <v>414</v>
      </c>
      <c r="P1445" t="s">
        <v>414</v>
      </c>
      <c r="Q1445" t="s">
        <v>414</v>
      </c>
      <c r="R1445" t="s">
        <v>414</v>
      </c>
      <c r="S1445" t="s">
        <v>414</v>
      </c>
      <c r="T1445" t="s">
        <v>414</v>
      </c>
      <c r="U1445" t="s">
        <v>414</v>
      </c>
      <c r="V1445" t="s">
        <v>414</v>
      </c>
      <c r="W1445" t="s">
        <v>414</v>
      </c>
      <c r="X1445" t="s">
        <v>414</v>
      </c>
      <c r="Y1445" t="s">
        <v>414</v>
      </c>
      <c r="Z1445" t="s">
        <v>414</v>
      </c>
      <c r="AA1445" t="s">
        <v>414</v>
      </c>
      <c r="AB1445" t="s">
        <v>414</v>
      </c>
      <c r="AC1445" t="s">
        <v>463</v>
      </c>
      <c r="AD1445" t="s">
        <v>462</v>
      </c>
      <c r="AE1445">
        <v>50</v>
      </c>
      <c r="AF1445">
        <v>44</v>
      </c>
      <c r="AH1445" t="s">
        <v>386</v>
      </c>
      <c r="AJ1445" t="s">
        <v>273</v>
      </c>
      <c r="AK1445" t="s">
        <v>224</v>
      </c>
      <c r="AM1445">
        <v>2976</v>
      </c>
      <c r="AN1445">
        <v>1862</v>
      </c>
    </row>
    <row r="1446" spans="1:40" x14ac:dyDescent="0.25">
      <c r="A1446" t="s">
        <v>414</v>
      </c>
      <c r="B1446" t="s">
        <v>414</v>
      </c>
      <c r="C1446" t="s">
        <v>414</v>
      </c>
      <c r="D1446" t="s">
        <v>414</v>
      </c>
      <c r="E1446" t="s">
        <v>414</v>
      </c>
      <c r="F1446" t="s">
        <v>414</v>
      </c>
      <c r="G1446" t="s">
        <v>414</v>
      </c>
      <c r="H1446" t="s">
        <v>414</v>
      </c>
      <c r="I1446" t="s">
        <v>414</v>
      </c>
      <c r="J1446" t="s">
        <v>414</v>
      </c>
      <c r="K1446" t="s">
        <v>414</v>
      </c>
      <c r="L1446" t="s">
        <v>414</v>
      </c>
      <c r="M1446" t="s">
        <v>414</v>
      </c>
      <c r="N1446" t="s">
        <v>414</v>
      </c>
      <c r="O1446" t="s">
        <v>414</v>
      </c>
      <c r="P1446" t="s">
        <v>414</v>
      </c>
      <c r="Q1446" t="s">
        <v>414</v>
      </c>
      <c r="R1446" t="s">
        <v>414</v>
      </c>
      <c r="S1446" t="s">
        <v>414</v>
      </c>
      <c r="T1446" t="s">
        <v>414</v>
      </c>
      <c r="U1446" t="s">
        <v>414</v>
      </c>
      <c r="V1446" t="s">
        <v>414</v>
      </c>
      <c r="W1446" t="s">
        <v>414</v>
      </c>
      <c r="X1446" t="s">
        <v>414</v>
      </c>
      <c r="Y1446" t="s">
        <v>414</v>
      </c>
      <c r="Z1446" t="s">
        <v>414</v>
      </c>
      <c r="AA1446" t="s">
        <v>414</v>
      </c>
      <c r="AB1446" t="s">
        <v>414</v>
      </c>
      <c r="AC1446" t="s">
        <v>463</v>
      </c>
      <c r="AD1446" t="s">
        <v>462</v>
      </c>
      <c r="AE1446">
        <v>50</v>
      </c>
      <c r="AF1446">
        <v>45</v>
      </c>
      <c r="AH1446" t="s">
        <v>370</v>
      </c>
      <c r="AJ1446" t="s">
        <v>246</v>
      </c>
      <c r="AK1446" t="s">
        <v>220</v>
      </c>
      <c r="AM1446">
        <v>2969</v>
      </c>
      <c r="AN1446">
        <v>2234</v>
      </c>
    </row>
    <row r="1447" spans="1:40" x14ac:dyDescent="0.25">
      <c r="A1447" t="s">
        <v>414</v>
      </c>
      <c r="B1447" t="s">
        <v>414</v>
      </c>
      <c r="C1447" t="s">
        <v>414</v>
      </c>
      <c r="D1447" t="s">
        <v>414</v>
      </c>
      <c r="E1447" t="s">
        <v>414</v>
      </c>
      <c r="F1447" t="s">
        <v>414</v>
      </c>
      <c r="G1447" t="s">
        <v>414</v>
      </c>
      <c r="H1447" t="s">
        <v>414</v>
      </c>
      <c r="I1447" t="s">
        <v>414</v>
      </c>
      <c r="J1447" t="s">
        <v>414</v>
      </c>
      <c r="K1447" t="s">
        <v>414</v>
      </c>
      <c r="L1447" t="s">
        <v>414</v>
      </c>
      <c r="M1447" t="s">
        <v>414</v>
      </c>
      <c r="N1447" t="s">
        <v>414</v>
      </c>
      <c r="O1447" t="s">
        <v>414</v>
      </c>
      <c r="P1447" t="s">
        <v>414</v>
      </c>
      <c r="Q1447" t="s">
        <v>414</v>
      </c>
      <c r="R1447" t="s">
        <v>414</v>
      </c>
      <c r="S1447" t="s">
        <v>414</v>
      </c>
      <c r="T1447" t="s">
        <v>414</v>
      </c>
      <c r="U1447" t="s">
        <v>414</v>
      </c>
      <c r="V1447" t="s">
        <v>414</v>
      </c>
      <c r="W1447" t="s">
        <v>414</v>
      </c>
      <c r="X1447" t="s">
        <v>414</v>
      </c>
      <c r="Y1447" t="s">
        <v>414</v>
      </c>
      <c r="Z1447" t="s">
        <v>414</v>
      </c>
      <c r="AA1447" t="s">
        <v>414</v>
      </c>
      <c r="AB1447" t="s">
        <v>414</v>
      </c>
      <c r="AC1447" t="s">
        <v>463</v>
      </c>
      <c r="AD1447" t="s">
        <v>462</v>
      </c>
      <c r="AE1447">
        <v>50</v>
      </c>
      <c r="AF1447">
        <v>46</v>
      </c>
      <c r="AH1447" t="s">
        <v>443</v>
      </c>
      <c r="AJ1447" t="s">
        <v>261</v>
      </c>
      <c r="AK1447" t="s">
        <v>222</v>
      </c>
      <c r="AM1447">
        <v>3278</v>
      </c>
      <c r="AN1447">
        <v>780</v>
      </c>
    </row>
    <row r="1448" spans="1:40" x14ac:dyDescent="0.25">
      <c r="A1448" t="s">
        <v>414</v>
      </c>
      <c r="B1448" t="s">
        <v>414</v>
      </c>
      <c r="C1448" t="s">
        <v>414</v>
      </c>
      <c r="D1448" t="s">
        <v>414</v>
      </c>
      <c r="E1448" t="s">
        <v>414</v>
      </c>
      <c r="F1448" t="s">
        <v>414</v>
      </c>
      <c r="G1448" t="s">
        <v>414</v>
      </c>
      <c r="H1448" t="s">
        <v>414</v>
      </c>
      <c r="I1448" t="s">
        <v>414</v>
      </c>
      <c r="J1448" t="s">
        <v>414</v>
      </c>
      <c r="K1448" t="s">
        <v>414</v>
      </c>
      <c r="L1448" t="s">
        <v>414</v>
      </c>
      <c r="M1448" t="s">
        <v>414</v>
      </c>
      <c r="N1448" t="s">
        <v>414</v>
      </c>
      <c r="O1448" t="s">
        <v>414</v>
      </c>
      <c r="P1448" t="s">
        <v>414</v>
      </c>
      <c r="Q1448" t="s">
        <v>414</v>
      </c>
      <c r="R1448" t="s">
        <v>414</v>
      </c>
      <c r="S1448" t="s">
        <v>414</v>
      </c>
      <c r="T1448" t="s">
        <v>414</v>
      </c>
      <c r="U1448" t="s">
        <v>414</v>
      </c>
      <c r="V1448" t="s">
        <v>414</v>
      </c>
      <c r="W1448" t="s">
        <v>414</v>
      </c>
      <c r="X1448" t="s">
        <v>414</v>
      </c>
      <c r="Y1448" t="s">
        <v>414</v>
      </c>
      <c r="Z1448" t="s">
        <v>414</v>
      </c>
      <c r="AA1448" t="s">
        <v>414</v>
      </c>
      <c r="AB1448" t="s">
        <v>414</v>
      </c>
      <c r="AC1448" t="s">
        <v>463</v>
      </c>
      <c r="AD1448" t="s">
        <v>462</v>
      </c>
      <c r="AE1448">
        <v>50</v>
      </c>
      <c r="AF1448">
        <v>47</v>
      </c>
      <c r="AH1448" t="s">
        <v>443</v>
      </c>
      <c r="AJ1448" t="s">
        <v>261</v>
      </c>
      <c r="AK1448" t="s">
        <v>222</v>
      </c>
      <c r="AM1448">
        <v>3357</v>
      </c>
      <c r="AN1448">
        <v>1174</v>
      </c>
    </row>
    <row r="1449" spans="1:40" x14ac:dyDescent="0.25">
      <c r="A1449" t="s">
        <v>414</v>
      </c>
      <c r="B1449" t="s">
        <v>414</v>
      </c>
      <c r="C1449" t="s">
        <v>414</v>
      </c>
      <c r="D1449" t="s">
        <v>414</v>
      </c>
      <c r="E1449" t="s">
        <v>414</v>
      </c>
      <c r="F1449" t="s">
        <v>414</v>
      </c>
      <c r="G1449" t="s">
        <v>414</v>
      </c>
      <c r="H1449" t="s">
        <v>414</v>
      </c>
      <c r="I1449" t="s">
        <v>414</v>
      </c>
      <c r="J1449" t="s">
        <v>414</v>
      </c>
      <c r="K1449" t="s">
        <v>414</v>
      </c>
      <c r="L1449" t="s">
        <v>414</v>
      </c>
      <c r="M1449" t="s">
        <v>414</v>
      </c>
      <c r="N1449" t="s">
        <v>414</v>
      </c>
      <c r="O1449" t="s">
        <v>414</v>
      </c>
      <c r="P1449" t="s">
        <v>414</v>
      </c>
      <c r="Q1449" t="s">
        <v>414</v>
      </c>
      <c r="R1449" t="s">
        <v>414</v>
      </c>
      <c r="S1449" t="s">
        <v>414</v>
      </c>
      <c r="T1449" t="s">
        <v>414</v>
      </c>
      <c r="U1449" t="s">
        <v>414</v>
      </c>
      <c r="V1449" t="s">
        <v>414</v>
      </c>
      <c r="W1449" t="s">
        <v>414</v>
      </c>
      <c r="X1449" t="s">
        <v>414</v>
      </c>
      <c r="Y1449" t="s">
        <v>414</v>
      </c>
      <c r="Z1449" t="s">
        <v>414</v>
      </c>
      <c r="AA1449" t="s">
        <v>414</v>
      </c>
      <c r="AB1449" t="s">
        <v>414</v>
      </c>
      <c r="AC1449" t="s">
        <v>463</v>
      </c>
      <c r="AD1449" t="s">
        <v>462</v>
      </c>
      <c r="AE1449">
        <v>50</v>
      </c>
      <c r="AF1449">
        <v>48</v>
      </c>
      <c r="AH1449" t="s">
        <v>443</v>
      </c>
      <c r="AJ1449" t="s">
        <v>261</v>
      </c>
      <c r="AK1449" t="s">
        <v>222</v>
      </c>
      <c r="AM1449">
        <v>3423</v>
      </c>
      <c r="AN1449">
        <v>1523</v>
      </c>
    </row>
    <row r="1450" spans="1:40" x14ac:dyDescent="0.25">
      <c r="A1450" t="s">
        <v>414</v>
      </c>
      <c r="B1450" t="s">
        <v>414</v>
      </c>
      <c r="C1450" t="s">
        <v>414</v>
      </c>
      <c r="D1450" t="s">
        <v>414</v>
      </c>
      <c r="E1450" t="s">
        <v>414</v>
      </c>
      <c r="F1450" t="s">
        <v>414</v>
      </c>
      <c r="G1450" t="s">
        <v>414</v>
      </c>
      <c r="H1450" t="s">
        <v>414</v>
      </c>
      <c r="I1450" t="s">
        <v>414</v>
      </c>
      <c r="J1450" t="s">
        <v>414</v>
      </c>
      <c r="K1450" t="s">
        <v>414</v>
      </c>
      <c r="L1450" t="s">
        <v>414</v>
      </c>
      <c r="M1450" t="s">
        <v>414</v>
      </c>
      <c r="N1450" t="s">
        <v>414</v>
      </c>
      <c r="O1450" t="s">
        <v>414</v>
      </c>
      <c r="P1450" t="s">
        <v>414</v>
      </c>
      <c r="Q1450" t="s">
        <v>414</v>
      </c>
      <c r="R1450" t="s">
        <v>414</v>
      </c>
      <c r="S1450" t="s">
        <v>414</v>
      </c>
      <c r="T1450" t="s">
        <v>414</v>
      </c>
      <c r="U1450" t="s">
        <v>414</v>
      </c>
      <c r="V1450" t="s">
        <v>414</v>
      </c>
      <c r="W1450" t="s">
        <v>414</v>
      </c>
      <c r="X1450" t="s">
        <v>414</v>
      </c>
      <c r="Y1450" t="s">
        <v>414</v>
      </c>
      <c r="Z1450" t="s">
        <v>414</v>
      </c>
      <c r="AA1450" t="s">
        <v>414</v>
      </c>
      <c r="AB1450" t="s">
        <v>414</v>
      </c>
      <c r="AC1450" t="s">
        <v>463</v>
      </c>
      <c r="AD1450" t="s">
        <v>462</v>
      </c>
      <c r="AE1450">
        <v>50</v>
      </c>
      <c r="AF1450">
        <v>49</v>
      </c>
      <c r="AH1450" t="s">
        <v>370</v>
      </c>
      <c r="AJ1450" t="s">
        <v>246</v>
      </c>
      <c r="AK1450" t="s">
        <v>220</v>
      </c>
      <c r="AM1450">
        <v>3224</v>
      </c>
      <c r="AN1450">
        <v>1988</v>
      </c>
    </row>
    <row r="1451" spans="1:40" x14ac:dyDescent="0.25">
      <c r="A1451" t="s">
        <v>414</v>
      </c>
      <c r="B1451" t="s">
        <v>414</v>
      </c>
      <c r="C1451" t="s">
        <v>414</v>
      </c>
      <c r="D1451" t="s">
        <v>414</v>
      </c>
      <c r="E1451" t="s">
        <v>414</v>
      </c>
      <c r="F1451" t="s">
        <v>414</v>
      </c>
      <c r="G1451" t="s">
        <v>414</v>
      </c>
      <c r="H1451" t="s">
        <v>414</v>
      </c>
      <c r="I1451" t="s">
        <v>414</v>
      </c>
      <c r="J1451" t="s">
        <v>414</v>
      </c>
      <c r="K1451" t="s">
        <v>414</v>
      </c>
      <c r="L1451" t="s">
        <v>414</v>
      </c>
      <c r="M1451" t="s">
        <v>414</v>
      </c>
      <c r="N1451" t="s">
        <v>414</v>
      </c>
      <c r="O1451" t="s">
        <v>414</v>
      </c>
      <c r="P1451" t="s">
        <v>414</v>
      </c>
      <c r="Q1451" t="s">
        <v>414</v>
      </c>
      <c r="R1451" t="s">
        <v>414</v>
      </c>
      <c r="S1451" t="s">
        <v>414</v>
      </c>
      <c r="T1451" t="s">
        <v>414</v>
      </c>
      <c r="U1451" t="s">
        <v>414</v>
      </c>
      <c r="V1451" t="s">
        <v>414</v>
      </c>
      <c r="W1451" t="s">
        <v>414</v>
      </c>
      <c r="X1451" t="s">
        <v>414</v>
      </c>
      <c r="Y1451" t="s">
        <v>414</v>
      </c>
      <c r="Z1451" t="s">
        <v>414</v>
      </c>
      <c r="AA1451" t="s">
        <v>414</v>
      </c>
      <c r="AB1451" t="s">
        <v>414</v>
      </c>
      <c r="AC1451" t="s">
        <v>463</v>
      </c>
      <c r="AD1451" t="s">
        <v>462</v>
      </c>
      <c r="AE1451">
        <v>50</v>
      </c>
      <c r="AF1451">
        <v>50</v>
      </c>
      <c r="AH1451" t="s">
        <v>370</v>
      </c>
      <c r="AJ1451" t="s">
        <v>246</v>
      </c>
      <c r="AK1451" t="s">
        <v>220</v>
      </c>
      <c r="AM1451">
        <v>3302</v>
      </c>
      <c r="AN1451">
        <v>2207</v>
      </c>
    </row>
    <row r="1452" spans="1:40" x14ac:dyDescent="0.25">
      <c r="O1452" t="s">
        <v>464</v>
      </c>
      <c r="AC1452" t="s">
        <v>466</v>
      </c>
      <c r="AD1452" t="s">
        <v>465</v>
      </c>
      <c r="AE1452">
        <v>50</v>
      </c>
      <c r="AF1452">
        <v>1</v>
      </c>
      <c r="AH1452" t="s">
        <v>386</v>
      </c>
      <c r="AJ1452" t="s">
        <v>273</v>
      </c>
      <c r="AK1452" t="s">
        <v>224</v>
      </c>
      <c r="AM1452">
        <v>778</v>
      </c>
      <c r="AN1452">
        <v>820</v>
      </c>
    </row>
    <row r="1453" spans="1:40" x14ac:dyDescent="0.25">
      <c r="O1453" t="s">
        <v>464</v>
      </c>
      <c r="AC1453" t="s">
        <v>466</v>
      </c>
      <c r="AD1453" t="s">
        <v>465</v>
      </c>
      <c r="AE1453">
        <v>50</v>
      </c>
      <c r="AF1453">
        <v>2</v>
      </c>
      <c r="AH1453" t="s">
        <v>374</v>
      </c>
      <c r="AJ1453" t="s">
        <v>255</v>
      </c>
      <c r="AK1453" t="s">
        <v>221</v>
      </c>
      <c r="AM1453">
        <v>801</v>
      </c>
      <c r="AN1453">
        <v>1100</v>
      </c>
    </row>
    <row r="1454" spans="1:40" x14ac:dyDescent="0.25">
      <c r="O1454" t="s">
        <v>464</v>
      </c>
      <c r="AC1454" t="s">
        <v>466</v>
      </c>
      <c r="AD1454" t="s">
        <v>465</v>
      </c>
      <c r="AE1454">
        <v>50</v>
      </c>
      <c r="AF1454">
        <v>3</v>
      </c>
      <c r="AH1454" t="s">
        <v>374</v>
      </c>
      <c r="AJ1454" t="s">
        <v>255</v>
      </c>
      <c r="AK1454" t="s">
        <v>221</v>
      </c>
      <c r="AM1454">
        <v>835</v>
      </c>
      <c r="AN1454">
        <v>1438</v>
      </c>
    </row>
    <row r="1455" spans="1:40" x14ac:dyDescent="0.25">
      <c r="O1455" t="s">
        <v>464</v>
      </c>
      <c r="AC1455" t="s">
        <v>466</v>
      </c>
      <c r="AD1455" t="s">
        <v>465</v>
      </c>
      <c r="AE1455">
        <v>50</v>
      </c>
      <c r="AF1455">
        <v>4</v>
      </c>
      <c r="AH1455" t="s">
        <v>386</v>
      </c>
      <c r="AJ1455" t="s">
        <v>273</v>
      </c>
      <c r="AK1455" t="s">
        <v>224</v>
      </c>
      <c r="AM1455">
        <v>732</v>
      </c>
      <c r="AN1455">
        <v>2111</v>
      </c>
    </row>
    <row r="1456" spans="1:40" x14ac:dyDescent="0.25">
      <c r="O1456" t="s">
        <v>464</v>
      </c>
      <c r="AC1456" t="s">
        <v>466</v>
      </c>
      <c r="AD1456" t="s">
        <v>465</v>
      </c>
      <c r="AE1456">
        <v>50</v>
      </c>
      <c r="AF1456">
        <v>5</v>
      </c>
      <c r="AH1456" t="s">
        <v>386</v>
      </c>
      <c r="AJ1456" t="s">
        <v>273</v>
      </c>
      <c r="AK1456" t="s">
        <v>224</v>
      </c>
      <c r="AM1456">
        <v>902</v>
      </c>
      <c r="AN1456">
        <v>2119</v>
      </c>
    </row>
    <row r="1457" spans="15:40" x14ac:dyDescent="0.25">
      <c r="O1457" t="s">
        <v>464</v>
      </c>
      <c r="AC1457" t="s">
        <v>466</v>
      </c>
      <c r="AD1457" t="s">
        <v>465</v>
      </c>
      <c r="AE1457">
        <v>50</v>
      </c>
      <c r="AF1457">
        <v>6</v>
      </c>
      <c r="AH1457" t="s">
        <v>386</v>
      </c>
      <c r="AJ1457" t="s">
        <v>273</v>
      </c>
      <c r="AK1457" t="s">
        <v>224</v>
      </c>
      <c r="AM1457">
        <v>1168</v>
      </c>
      <c r="AN1457">
        <v>908</v>
      </c>
    </row>
    <row r="1458" spans="15:40" x14ac:dyDescent="0.25">
      <c r="O1458" t="s">
        <v>464</v>
      </c>
      <c r="AC1458" t="s">
        <v>466</v>
      </c>
      <c r="AD1458" t="s">
        <v>465</v>
      </c>
      <c r="AE1458">
        <v>50</v>
      </c>
      <c r="AF1458">
        <v>7</v>
      </c>
      <c r="AH1458" t="s">
        <v>372</v>
      </c>
      <c r="AJ1458" t="s">
        <v>238</v>
      </c>
      <c r="AK1458" t="s">
        <v>218</v>
      </c>
      <c r="AM1458">
        <v>1173</v>
      </c>
      <c r="AN1458">
        <v>1081</v>
      </c>
    </row>
    <row r="1459" spans="15:40" x14ac:dyDescent="0.25">
      <c r="O1459" t="s">
        <v>464</v>
      </c>
      <c r="AC1459" t="s">
        <v>466</v>
      </c>
      <c r="AD1459" t="s">
        <v>465</v>
      </c>
      <c r="AE1459">
        <v>50</v>
      </c>
      <c r="AF1459">
        <v>8</v>
      </c>
      <c r="AH1459" t="s">
        <v>372</v>
      </c>
      <c r="AJ1459" t="s">
        <v>238</v>
      </c>
      <c r="AK1459" t="s">
        <v>218</v>
      </c>
      <c r="AM1459">
        <v>983</v>
      </c>
      <c r="AN1459">
        <v>1594</v>
      </c>
    </row>
    <row r="1460" spans="15:40" x14ac:dyDescent="0.25">
      <c r="O1460" t="s">
        <v>464</v>
      </c>
      <c r="AC1460" t="s">
        <v>466</v>
      </c>
      <c r="AD1460" t="s">
        <v>465</v>
      </c>
      <c r="AE1460">
        <v>50</v>
      </c>
      <c r="AF1460">
        <v>9</v>
      </c>
      <c r="AH1460" t="s">
        <v>372</v>
      </c>
      <c r="AJ1460" t="s">
        <v>238</v>
      </c>
      <c r="AK1460" t="s">
        <v>218</v>
      </c>
      <c r="AM1460">
        <v>1122</v>
      </c>
      <c r="AN1460">
        <v>1891</v>
      </c>
    </row>
    <row r="1461" spans="15:40" x14ac:dyDescent="0.25">
      <c r="O1461" t="s">
        <v>464</v>
      </c>
      <c r="AC1461" t="s">
        <v>466</v>
      </c>
      <c r="AD1461" t="s">
        <v>465</v>
      </c>
      <c r="AE1461">
        <v>50</v>
      </c>
      <c r="AF1461">
        <v>10</v>
      </c>
      <c r="AH1461" t="s">
        <v>372</v>
      </c>
      <c r="AJ1461" t="s">
        <v>238</v>
      </c>
      <c r="AK1461" t="s">
        <v>218</v>
      </c>
      <c r="AM1461">
        <v>1079</v>
      </c>
      <c r="AN1461">
        <v>2168</v>
      </c>
    </row>
    <row r="1462" spans="15:40" x14ac:dyDescent="0.25">
      <c r="O1462" t="s">
        <v>464</v>
      </c>
      <c r="AC1462" t="s">
        <v>466</v>
      </c>
      <c r="AD1462" t="s">
        <v>465</v>
      </c>
      <c r="AE1462">
        <v>50</v>
      </c>
      <c r="AF1462">
        <v>11</v>
      </c>
      <c r="AH1462" t="s">
        <v>372</v>
      </c>
      <c r="AJ1462" t="s">
        <v>238</v>
      </c>
      <c r="AK1462" t="s">
        <v>218</v>
      </c>
      <c r="AM1462">
        <v>1289</v>
      </c>
      <c r="AN1462">
        <v>991</v>
      </c>
    </row>
    <row r="1463" spans="15:40" x14ac:dyDescent="0.25">
      <c r="O1463" t="s">
        <v>464</v>
      </c>
      <c r="AC1463" t="s">
        <v>466</v>
      </c>
      <c r="AD1463" t="s">
        <v>465</v>
      </c>
      <c r="AE1463">
        <v>50</v>
      </c>
      <c r="AF1463">
        <v>12</v>
      </c>
      <c r="AH1463" t="s">
        <v>372</v>
      </c>
      <c r="AJ1463" t="s">
        <v>238</v>
      </c>
      <c r="AK1463" t="s">
        <v>218</v>
      </c>
      <c r="AM1463">
        <v>1256</v>
      </c>
      <c r="AN1463">
        <v>1422</v>
      </c>
    </row>
    <row r="1464" spans="15:40" x14ac:dyDescent="0.25">
      <c r="O1464" t="s">
        <v>464</v>
      </c>
      <c r="AC1464" t="s">
        <v>466</v>
      </c>
      <c r="AD1464" t="s">
        <v>465</v>
      </c>
      <c r="AE1464">
        <v>50</v>
      </c>
      <c r="AF1464">
        <v>13</v>
      </c>
      <c r="AH1464" t="s">
        <v>372</v>
      </c>
      <c r="AJ1464" t="s">
        <v>238</v>
      </c>
      <c r="AK1464" t="s">
        <v>218</v>
      </c>
      <c r="AM1464">
        <v>1389</v>
      </c>
      <c r="AN1464">
        <v>1741</v>
      </c>
    </row>
    <row r="1465" spans="15:40" x14ac:dyDescent="0.25">
      <c r="O1465" t="s">
        <v>464</v>
      </c>
      <c r="AC1465" t="s">
        <v>466</v>
      </c>
      <c r="AD1465" t="s">
        <v>465</v>
      </c>
      <c r="AE1465">
        <v>50</v>
      </c>
      <c r="AF1465">
        <v>14</v>
      </c>
      <c r="AH1465" t="s">
        <v>370</v>
      </c>
      <c r="AJ1465" t="s">
        <v>246</v>
      </c>
      <c r="AK1465" t="s">
        <v>220</v>
      </c>
      <c r="AM1465">
        <v>1253</v>
      </c>
      <c r="AN1465">
        <v>1920</v>
      </c>
    </row>
    <row r="1466" spans="15:40" x14ac:dyDescent="0.25">
      <c r="O1466" t="s">
        <v>464</v>
      </c>
      <c r="AC1466" t="s">
        <v>466</v>
      </c>
      <c r="AD1466" t="s">
        <v>465</v>
      </c>
      <c r="AE1466">
        <v>50</v>
      </c>
      <c r="AF1466">
        <v>15</v>
      </c>
      <c r="AH1466" t="s">
        <v>386</v>
      </c>
      <c r="AJ1466" t="s">
        <v>273</v>
      </c>
      <c r="AK1466" t="s">
        <v>224</v>
      </c>
      <c r="AM1466">
        <v>1395</v>
      </c>
      <c r="AN1466">
        <v>2155</v>
      </c>
    </row>
    <row r="1467" spans="15:40" x14ac:dyDescent="0.25">
      <c r="O1467" t="s">
        <v>464</v>
      </c>
      <c r="AC1467" t="s">
        <v>466</v>
      </c>
      <c r="AD1467" t="s">
        <v>465</v>
      </c>
      <c r="AE1467">
        <v>50</v>
      </c>
      <c r="AF1467">
        <v>16</v>
      </c>
      <c r="AH1467" t="s">
        <v>370</v>
      </c>
      <c r="AJ1467" t="s">
        <v>246</v>
      </c>
      <c r="AK1467" t="s">
        <v>220</v>
      </c>
      <c r="AM1467">
        <v>1582</v>
      </c>
      <c r="AN1467">
        <v>984</v>
      </c>
    </row>
    <row r="1468" spans="15:40" x14ac:dyDescent="0.25">
      <c r="O1468" t="s">
        <v>464</v>
      </c>
      <c r="AC1468" t="s">
        <v>466</v>
      </c>
      <c r="AD1468" t="s">
        <v>465</v>
      </c>
      <c r="AE1468">
        <v>50</v>
      </c>
      <c r="AF1468">
        <v>17</v>
      </c>
      <c r="AH1468" t="s">
        <v>370</v>
      </c>
      <c r="AJ1468" t="s">
        <v>246</v>
      </c>
      <c r="AK1468" t="s">
        <v>220</v>
      </c>
      <c r="AM1468">
        <v>1588</v>
      </c>
      <c r="AN1468">
        <v>1176</v>
      </c>
    </row>
    <row r="1469" spans="15:40" x14ac:dyDescent="0.25">
      <c r="O1469" t="s">
        <v>464</v>
      </c>
      <c r="AC1469" t="s">
        <v>466</v>
      </c>
      <c r="AD1469" t="s">
        <v>465</v>
      </c>
      <c r="AE1469">
        <v>50</v>
      </c>
      <c r="AF1469">
        <v>18</v>
      </c>
      <c r="AH1469" t="s">
        <v>370</v>
      </c>
      <c r="AJ1469" t="s">
        <v>246</v>
      </c>
      <c r="AK1469" t="s">
        <v>220</v>
      </c>
      <c r="AM1469">
        <v>1516</v>
      </c>
      <c r="AN1469">
        <v>1714</v>
      </c>
    </row>
    <row r="1470" spans="15:40" x14ac:dyDescent="0.25">
      <c r="O1470" t="s">
        <v>464</v>
      </c>
      <c r="AC1470" t="s">
        <v>466</v>
      </c>
      <c r="AD1470" t="s">
        <v>465</v>
      </c>
      <c r="AE1470">
        <v>50</v>
      </c>
      <c r="AF1470">
        <v>19</v>
      </c>
      <c r="AH1470" t="s">
        <v>370</v>
      </c>
      <c r="AJ1470" t="s">
        <v>246</v>
      </c>
      <c r="AK1470" t="s">
        <v>220</v>
      </c>
      <c r="AM1470">
        <v>1677</v>
      </c>
      <c r="AN1470">
        <v>1915</v>
      </c>
    </row>
    <row r="1471" spans="15:40" x14ac:dyDescent="0.25">
      <c r="O1471" t="s">
        <v>464</v>
      </c>
      <c r="AC1471" t="s">
        <v>466</v>
      </c>
      <c r="AD1471" t="s">
        <v>465</v>
      </c>
      <c r="AE1471">
        <v>50</v>
      </c>
      <c r="AF1471">
        <v>20</v>
      </c>
      <c r="AH1471" t="s">
        <v>372</v>
      </c>
      <c r="AJ1471" t="s">
        <v>238</v>
      </c>
      <c r="AK1471" t="s">
        <v>218</v>
      </c>
      <c r="AM1471">
        <v>1622</v>
      </c>
      <c r="AN1471">
        <v>2232</v>
      </c>
    </row>
    <row r="1472" spans="15:40" x14ac:dyDescent="0.25">
      <c r="O1472" t="s">
        <v>464</v>
      </c>
      <c r="AC1472" t="s">
        <v>466</v>
      </c>
      <c r="AD1472" t="s">
        <v>465</v>
      </c>
      <c r="AE1472">
        <v>50</v>
      </c>
      <c r="AF1472">
        <v>21</v>
      </c>
      <c r="AH1472" t="s">
        <v>372</v>
      </c>
      <c r="AJ1472" t="s">
        <v>238</v>
      </c>
      <c r="AK1472" t="s">
        <v>218</v>
      </c>
      <c r="AM1472">
        <v>1879</v>
      </c>
      <c r="AN1472">
        <v>953</v>
      </c>
    </row>
    <row r="1473" spans="15:40" x14ac:dyDescent="0.25">
      <c r="O1473" t="s">
        <v>464</v>
      </c>
      <c r="AC1473" t="s">
        <v>466</v>
      </c>
      <c r="AD1473" t="s">
        <v>465</v>
      </c>
      <c r="AE1473">
        <v>50</v>
      </c>
      <c r="AF1473">
        <v>22</v>
      </c>
      <c r="AH1473" t="s">
        <v>370</v>
      </c>
      <c r="AJ1473" t="s">
        <v>246</v>
      </c>
      <c r="AK1473" t="s">
        <v>220</v>
      </c>
      <c r="AM1473">
        <v>1702</v>
      </c>
      <c r="AN1473">
        <v>1085</v>
      </c>
    </row>
    <row r="1474" spans="15:40" x14ac:dyDescent="0.25">
      <c r="O1474" t="s">
        <v>464</v>
      </c>
      <c r="AC1474" t="s">
        <v>466</v>
      </c>
      <c r="AD1474" t="s">
        <v>465</v>
      </c>
      <c r="AE1474">
        <v>50</v>
      </c>
      <c r="AF1474">
        <v>23</v>
      </c>
      <c r="AH1474" t="s">
        <v>372</v>
      </c>
      <c r="AJ1474" t="s">
        <v>238</v>
      </c>
      <c r="AK1474" t="s">
        <v>218</v>
      </c>
      <c r="AM1474">
        <v>1914</v>
      </c>
      <c r="AN1474">
        <v>1514</v>
      </c>
    </row>
    <row r="1475" spans="15:40" x14ac:dyDescent="0.25">
      <c r="O1475" t="s">
        <v>464</v>
      </c>
      <c r="AC1475" t="s">
        <v>466</v>
      </c>
      <c r="AD1475" t="s">
        <v>465</v>
      </c>
      <c r="AE1475">
        <v>50</v>
      </c>
      <c r="AF1475">
        <v>24</v>
      </c>
      <c r="AH1475" t="s">
        <v>372</v>
      </c>
      <c r="AJ1475" t="s">
        <v>238</v>
      </c>
      <c r="AK1475" t="s">
        <v>218</v>
      </c>
      <c r="AM1475">
        <v>1880</v>
      </c>
      <c r="AN1475">
        <v>1943</v>
      </c>
    </row>
    <row r="1476" spans="15:40" x14ac:dyDescent="0.25">
      <c r="O1476" t="s">
        <v>464</v>
      </c>
      <c r="AC1476" t="s">
        <v>466</v>
      </c>
      <c r="AD1476" t="s">
        <v>465</v>
      </c>
      <c r="AE1476">
        <v>50</v>
      </c>
      <c r="AF1476">
        <v>25</v>
      </c>
      <c r="AH1476" t="s">
        <v>372</v>
      </c>
      <c r="AJ1476" t="s">
        <v>238</v>
      </c>
      <c r="AK1476" t="s">
        <v>218</v>
      </c>
      <c r="AM1476">
        <v>1714</v>
      </c>
      <c r="AN1476">
        <v>2277</v>
      </c>
    </row>
    <row r="1477" spans="15:40" x14ac:dyDescent="0.25">
      <c r="O1477" t="s">
        <v>464</v>
      </c>
      <c r="AC1477" t="s">
        <v>466</v>
      </c>
      <c r="AD1477" t="s">
        <v>465</v>
      </c>
      <c r="AE1477">
        <v>50</v>
      </c>
      <c r="AF1477">
        <v>26</v>
      </c>
      <c r="AH1477" t="s">
        <v>370</v>
      </c>
      <c r="AJ1477" t="s">
        <v>246</v>
      </c>
      <c r="AK1477" t="s">
        <v>220</v>
      </c>
      <c r="AM1477">
        <v>2024</v>
      </c>
      <c r="AN1477">
        <v>1035</v>
      </c>
    </row>
    <row r="1478" spans="15:40" x14ac:dyDescent="0.25">
      <c r="O1478" t="s">
        <v>464</v>
      </c>
      <c r="AC1478" t="s">
        <v>466</v>
      </c>
      <c r="AD1478" t="s">
        <v>465</v>
      </c>
      <c r="AE1478">
        <v>50</v>
      </c>
      <c r="AF1478">
        <v>27</v>
      </c>
      <c r="AH1478" t="s">
        <v>372</v>
      </c>
      <c r="AJ1478" t="s">
        <v>238</v>
      </c>
      <c r="AK1478" t="s">
        <v>218</v>
      </c>
      <c r="AM1478">
        <v>2047</v>
      </c>
      <c r="AN1478">
        <v>1110</v>
      </c>
    </row>
    <row r="1479" spans="15:40" x14ac:dyDescent="0.25">
      <c r="O1479" t="s">
        <v>464</v>
      </c>
      <c r="AC1479" t="s">
        <v>466</v>
      </c>
      <c r="AD1479" t="s">
        <v>465</v>
      </c>
      <c r="AE1479">
        <v>50</v>
      </c>
      <c r="AF1479">
        <v>28</v>
      </c>
      <c r="AH1479" t="s">
        <v>372</v>
      </c>
      <c r="AJ1479" t="s">
        <v>238</v>
      </c>
      <c r="AK1479" t="s">
        <v>218</v>
      </c>
      <c r="AM1479">
        <v>2197</v>
      </c>
      <c r="AN1479">
        <v>1766</v>
      </c>
    </row>
    <row r="1480" spans="15:40" x14ac:dyDescent="0.25">
      <c r="O1480" t="s">
        <v>464</v>
      </c>
      <c r="AC1480" t="s">
        <v>466</v>
      </c>
      <c r="AD1480" t="s">
        <v>465</v>
      </c>
      <c r="AE1480">
        <v>50</v>
      </c>
      <c r="AF1480">
        <v>29</v>
      </c>
      <c r="AH1480" t="s">
        <v>372</v>
      </c>
      <c r="AJ1480" t="s">
        <v>238</v>
      </c>
      <c r="AK1480" t="s">
        <v>218</v>
      </c>
      <c r="AM1480">
        <v>2037</v>
      </c>
      <c r="AN1480">
        <v>1860</v>
      </c>
    </row>
    <row r="1481" spans="15:40" x14ac:dyDescent="0.25">
      <c r="O1481" t="s">
        <v>464</v>
      </c>
      <c r="AC1481" t="s">
        <v>466</v>
      </c>
      <c r="AD1481" t="s">
        <v>465</v>
      </c>
      <c r="AE1481">
        <v>50</v>
      </c>
      <c r="AF1481">
        <v>30</v>
      </c>
      <c r="AH1481" t="s">
        <v>374</v>
      </c>
      <c r="AJ1481" t="s">
        <v>255</v>
      </c>
      <c r="AK1481" t="s">
        <v>221</v>
      </c>
      <c r="AM1481">
        <v>1991</v>
      </c>
      <c r="AN1481">
        <v>2455</v>
      </c>
    </row>
    <row r="1482" spans="15:40" x14ac:dyDescent="0.25">
      <c r="O1482" t="s">
        <v>464</v>
      </c>
      <c r="AC1482" t="s">
        <v>466</v>
      </c>
      <c r="AD1482" t="s">
        <v>465</v>
      </c>
      <c r="AE1482">
        <v>50</v>
      </c>
      <c r="AF1482">
        <v>31</v>
      </c>
      <c r="AH1482" t="s">
        <v>372</v>
      </c>
      <c r="AJ1482" t="s">
        <v>238</v>
      </c>
      <c r="AK1482" t="s">
        <v>218</v>
      </c>
      <c r="AM1482">
        <v>2407</v>
      </c>
      <c r="AN1482">
        <v>1046</v>
      </c>
    </row>
    <row r="1483" spans="15:40" x14ac:dyDescent="0.25">
      <c r="O1483" t="s">
        <v>464</v>
      </c>
      <c r="AC1483" t="s">
        <v>466</v>
      </c>
      <c r="AD1483" t="s">
        <v>465</v>
      </c>
      <c r="AE1483">
        <v>50</v>
      </c>
      <c r="AF1483">
        <v>32</v>
      </c>
      <c r="AH1483" t="s">
        <v>372</v>
      </c>
      <c r="AJ1483" t="s">
        <v>238</v>
      </c>
      <c r="AK1483" t="s">
        <v>218</v>
      </c>
      <c r="AM1483">
        <v>2306</v>
      </c>
      <c r="AN1483">
        <v>1398</v>
      </c>
    </row>
    <row r="1484" spans="15:40" x14ac:dyDescent="0.25">
      <c r="O1484" t="s">
        <v>464</v>
      </c>
      <c r="AC1484" t="s">
        <v>466</v>
      </c>
      <c r="AD1484" t="s">
        <v>465</v>
      </c>
      <c r="AE1484">
        <v>50</v>
      </c>
      <c r="AF1484">
        <v>33</v>
      </c>
      <c r="AH1484" t="s">
        <v>372</v>
      </c>
      <c r="AJ1484" t="s">
        <v>238</v>
      </c>
      <c r="AK1484" t="s">
        <v>218</v>
      </c>
      <c r="AM1484">
        <v>2417</v>
      </c>
      <c r="AN1484">
        <v>1490</v>
      </c>
    </row>
    <row r="1485" spans="15:40" x14ac:dyDescent="0.25">
      <c r="O1485" t="s">
        <v>464</v>
      </c>
      <c r="AC1485" t="s">
        <v>466</v>
      </c>
      <c r="AD1485" t="s">
        <v>465</v>
      </c>
      <c r="AE1485">
        <v>50</v>
      </c>
      <c r="AF1485">
        <v>34</v>
      </c>
      <c r="AH1485" t="s">
        <v>374</v>
      </c>
      <c r="AJ1485" t="s">
        <v>255</v>
      </c>
      <c r="AK1485" t="s">
        <v>221</v>
      </c>
      <c r="AM1485">
        <v>2291</v>
      </c>
      <c r="AN1485">
        <v>2097</v>
      </c>
    </row>
    <row r="1486" spans="15:40" x14ac:dyDescent="0.25">
      <c r="O1486" t="s">
        <v>464</v>
      </c>
      <c r="AC1486" t="s">
        <v>466</v>
      </c>
      <c r="AD1486" t="s">
        <v>465</v>
      </c>
      <c r="AE1486">
        <v>50</v>
      </c>
      <c r="AF1486">
        <v>35</v>
      </c>
      <c r="AH1486" t="s">
        <v>370</v>
      </c>
      <c r="AJ1486" t="s">
        <v>246</v>
      </c>
      <c r="AK1486" t="s">
        <v>220</v>
      </c>
      <c r="AM1486">
        <v>2407</v>
      </c>
      <c r="AN1486">
        <v>2459</v>
      </c>
    </row>
    <row r="1487" spans="15:40" x14ac:dyDescent="0.25">
      <c r="O1487" t="s">
        <v>464</v>
      </c>
      <c r="AC1487" t="s">
        <v>466</v>
      </c>
      <c r="AD1487" t="s">
        <v>465</v>
      </c>
      <c r="AE1487">
        <v>50</v>
      </c>
      <c r="AF1487">
        <v>36</v>
      </c>
      <c r="AH1487" t="s">
        <v>386</v>
      </c>
      <c r="AJ1487" t="s">
        <v>273</v>
      </c>
      <c r="AK1487" t="s">
        <v>224</v>
      </c>
      <c r="AM1487">
        <v>2543</v>
      </c>
      <c r="AN1487">
        <v>902</v>
      </c>
    </row>
    <row r="1488" spans="15:40" x14ac:dyDescent="0.25">
      <c r="O1488" t="s">
        <v>464</v>
      </c>
      <c r="AC1488" t="s">
        <v>466</v>
      </c>
      <c r="AD1488" t="s">
        <v>465</v>
      </c>
      <c r="AE1488">
        <v>50</v>
      </c>
      <c r="AF1488">
        <v>37</v>
      </c>
      <c r="AH1488" t="s">
        <v>372</v>
      </c>
      <c r="AJ1488" t="s">
        <v>238</v>
      </c>
      <c r="AK1488" t="s">
        <v>218</v>
      </c>
      <c r="AM1488">
        <v>2667</v>
      </c>
      <c r="AN1488">
        <v>1214</v>
      </c>
    </row>
    <row r="1489" spans="15:40" x14ac:dyDescent="0.25">
      <c r="O1489" t="s">
        <v>464</v>
      </c>
      <c r="AC1489" t="s">
        <v>466</v>
      </c>
      <c r="AD1489" t="s">
        <v>465</v>
      </c>
      <c r="AE1489">
        <v>50</v>
      </c>
      <c r="AF1489">
        <v>38</v>
      </c>
      <c r="AH1489" t="s">
        <v>372</v>
      </c>
      <c r="AJ1489" t="s">
        <v>238</v>
      </c>
      <c r="AK1489" t="s">
        <v>218</v>
      </c>
      <c r="AM1489">
        <v>2542</v>
      </c>
      <c r="AN1489">
        <v>1688</v>
      </c>
    </row>
    <row r="1490" spans="15:40" x14ac:dyDescent="0.25">
      <c r="O1490" t="s">
        <v>464</v>
      </c>
      <c r="AC1490" t="s">
        <v>466</v>
      </c>
      <c r="AD1490" t="s">
        <v>465</v>
      </c>
      <c r="AE1490">
        <v>50</v>
      </c>
      <c r="AF1490">
        <v>39</v>
      </c>
      <c r="AH1490" t="s">
        <v>370</v>
      </c>
      <c r="AJ1490" t="s">
        <v>246</v>
      </c>
      <c r="AK1490" t="s">
        <v>220</v>
      </c>
      <c r="AM1490">
        <v>2571</v>
      </c>
      <c r="AN1490">
        <v>1807</v>
      </c>
    </row>
    <row r="1491" spans="15:40" x14ac:dyDescent="0.25">
      <c r="O1491" t="s">
        <v>464</v>
      </c>
      <c r="AC1491" t="s">
        <v>466</v>
      </c>
      <c r="AD1491" t="s">
        <v>465</v>
      </c>
      <c r="AE1491">
        <v>50</v>
      </c>
      <c r="AF1491">
        <v>40</v>
      </c>
      <c r="AH1491" t="s">
        <v>372</v>
      </c>
      <c r="AJ1491" t="s">
        <v>238</v>
      </c>
      <c r="AK1491" t="s">
        <v>218</v>
      </c>
      <c r="AM1491">
        <v>2533</v>
      </c>
      <c r="AN1491">
        <v>2210</v>
      </c>
    </row>
    <row r="1492" spans="15:40" x14ac:dyDescent="0.25">
      <c r="O1492" t="s">
        <v>464</v>
      </c>
      <c r="AC1492" t="s">
        <v>466</v>
      </c>
      <c r="AD1492" t="s">
        <v>465</v>
      </c>
      <c r="AE1492">
        <v>50</v>
      </c>
      <c r="AF1492">
        <v>41</v>
      </c>
      <c r="AH1492" t="s">
        <v>370</v>
      </c>
      <c r="AJ1492" t="s">
        <v>246</v>
      </c>
      <c r="AK1492" t="s">
        <v>220</v>
      </c>
      <c r="AM1492">
        <v>2735</v>
      </c>
      <c r="AN1492">
        <v>875</v>
      </c>
    </row>
    <row r="1493" spans="15:40" x14ac:dyDescent="0.25">
      <c r="O1493" t="s">
        <v>464</v>
      </c>
      <c r="AC1493" t="s">
        <v>466</v>
      </c>
      <c r="AD1493" t="s">
        <v>465</v>
      </c>
      <c r="AE1493">
        <v>50</v>
      </c>
      <c r="AF1493">
        <v>42</v>
      </c>
      <c r="AH1493" t="s">
        <v>372</v>
      </c>
      <c r="AJ1493" t="s">
        <v>238</v>
      </c>
      <c r="AK1493" t="s">
        <v>218</v>
      </c>
      <c r="AM1493">
        <v>2721</v>
      </c>
      <c r="AN1493">
        <v>1337</v>
      </c>
    </row>
    <row r="1494" spans="15:40" x14ac:dyDescent="0.25">
      <c r="O1494" t="s">
        <v>464</v>
      </c>
      <c r="AC1494" t="s">
        <v>466</v>
      </c>
      <c r="AD1494" t="s">
        <v>465</v>
      </c>
      <c r="AE1494">
        <v>50</v>
      </c>
      <c r="AF1494">
        <v>43</v>
      </c>
      <c r="AH1494" t="s">
        <v>372</v>
      </c>
      <c r="AJ1494" t="s">
        <v>238</v>
      </c>
      <c r="AK1494" t="s">
        <v>218</v>
      </c>
      <c r="AM1494">
        <v>2733</v>
      </c>
      <c r="AN1494">
        <v>1622</v>
      </c>
    </row>
    <row r="1495" spans="15:40" x14ac:dyDescent="0.25">
      <c r="O1495" t="s">
        <v>464</v>
      </c>
      <c r="AC1495" t="s">
        <v>466</v>
      </c>
      <c r="AD1495" t="s">
        <v>465</v>
      </c>
      <c r="AE1495">
        <v>50</v>
      </c>
      <c r="AF1495">
        <v>44</v>
      </c>
      <c r="AH1495" t="s">
        <v>372</v>
      </c>
      <c r="AJ1495" t="s">
        <v>238</v>
      </c>
      <c r="AK1495" t="s">
        <v>218</v>
      </c>
      <c r="AM1495">
        <v>2767</v>
      </c>
      <c r="AN1495">
        <v>1853</v>
      </c>
    </row>
    <row r="1496" spans="15:40" x14ac:dyDescent="0.25">
      <c r="O1496" t="s">
        <v>464</v>
      </c>
      <c r="AC1496" t="s">
        <v>466</v>
      </c>
      <c r="AD1496" t="s">
        <v>465</v>
      </c>
      <c r="AE1496">
        <v>50</v>
      </c>
      <c r="AF1496">
        <v>45</v>
      </c>
      <c r="AH1496" t="s">
        <v>372</v>
      </c>
      <c r="AJ1496" t="s">
        <v>238</v>
      </c>
      <c r="AK1496" t="s">
        <v>218</v>
      </c>
      <c r="AM1496">
        <v>2909</v>
      </c>
      <c r="AN1496">
        <v>2324</v>
      </c>
    </row>
    <row r="1497" spans="15:40" x14ac:dyDescent="0.25">
      <c r="O1497" t="s">
        <v>464</v>
      </c>
      <c r="AC1497" t="s">
        <v>466</v>
      </c>
      <c r="AD1497" t="s">
        <v>465</v>
      </c>
      <c r="AE1497">
        <v>50</v>
      </c>
      <c r="AF1497">
        <v>46</v>
      </c>
      <c r="AH1497" t="s">
        <v>375</v>
      </c>
      <c r="AJ1497" t="s">
        <v>265</v>
      </c>
      <c r="AK1497" t="s">
        <v>222</v>
      </c>
      <c r="AM1497">
        <v>3208</v>
      </c>
      <c r="AN1497">
        <v>809</v>
      </c>
    </row>
    <row r="1498" spans="15:40" x14ac:dyDescent="0.25">
      <c r="O1498" t="s">
        <v>464</v>
      </c>
      <c r="AC1498" t="s">
        <v>466</v>
      </c>
      <c r="AD1498" t="s">
        <v>465</v>
      </c>
      <c r="AE1498">
        <v>50</v>
      </c>
      <c r="AF1498">
        <v>47</v>
      </c>
      <c r="AH1498" t="s">
        <v>370</v>
      </c>
      <c r="AJ1498" t="s">
        <v>246</v>
      </c>
      <c r="AK1498" t="s">
        <v>220</v>
      </c>
      <c r="AM1498">
        <v>3047</v>
      </c>
      <c r="AN1498">
        <v>1235</v>
      </c>
    </row>
    <row r="1499" spans="15:40" x14ac:dyDescent="0.25">
      <c r="O1499" t="s">
        <v>464</v>
      </c>
      <c r="AC1499" t="s">
        <v>466</v>
      </c>
      <c r="AD1499" t="s">
        <v>465</v>
      </c>
      <c r="AE1499">
        <v>50</v>
      </c>
      <c r="AF1499">
        <v>48</v>
      </c>
      <c r="AH1499" t="s">
        <v>370</v>
      </c>
      <c r="AJ1499" t="s">
        <v>246</v>
      </c>
      <c r="AK1499" t="s">
        <v>220</v>
      </c>
      <c r="AM1499">
        <v>3144</v>
      </c>
      <c r="AN1499">
        <v>1663</v>
      </c>
    </row>
    <row r="1500" spans="15:40" x14ac:dyDescent="0.25">
      <c r="O1500" t="s">
        <v>464</v>
      </c>
      <c r="AC1500" t="s">
        <v>466</v>
      </c>
      <c r="AD1500" t="s">
        <v>465</v>
      </c>
      <c r="AE1500">
        <v>50</v>
      </c>
      <c r="AF1500">
        <v>49</v>
      </c>
      <c r="AH1500" t="s">
        <v>370</v>
      </c>
      <c r="AJ1500" t="s">
        <v>246</v>
      </c>
      <c r="AK1500" t="s">
        <v>220</v>
      </c>
      <c r="AM1500">
        <v>3171</v>
      </c>
      <c r="AN1500">
        <v>1841</v>
      </c>
    </row>
    <row r="1501" spans="15:40" x14ac:dyDescent="0.25">
      <c r="O1501" t="s">
        <v>464</v>
      </c>
      <c r="AC1501" t="s">
        <v>466</v>
      </c>
      <c r="AD1501" t="s">
        <v>465</v>
      </c>
      <c r="AE1501">
        <v>50</v>
      </c>
      <c r="AF1501">
        <v>50</v>
      </c>
      <c r="AH1501" t="s">
        <v>372</v>
      </c>
      <c r="AJ1501" t="s">
        <v>238</v>
      </c>
      <c r="AK1501" t="s">
        <v>218</v>
      </c>
      <c r="AM1501">
        <v>3140</v>
      </c>
      <c r="AN1501">
        <v>2243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30D4-BE06-4B45-8B60-3530359AB305}">
  <dimension ref="A1:M132"/>
  <sheetViews>
    <sheetView workbookViewId="0"/>
  </sheetViews>
  <sheetFormatPr defaultRowHeight="15" x14ac:dyDescent="0.25"/>
  <cols>
    <col min="1" max="1" width="34.28515625" style="55" bestFit="1" customWidth="1"/>
    <col min="2" max="2" width="5.7109375" style="55" bestFit="1" customWidth="1"/>
    <col min="3" max="3" width="5.42578125" style="55" bestFit="1" customWidth="1"/>
    <col min="4" max="4" width="5.7109375" style="55" bestFit="1" customWidth="1"/>
    <col min="5" max="5" width="8.28515625" style="55" bestFit="1" customWidth="1"/>
    <col min="6" max="6" width="10.85546875" style="55" bestFit="1" customWidth="1"/>
    <col min="7" max="7" width="77.42578125" style="55" bestFit="1" customWidth="1"/>
    <col min="8" max="8" width="12" style="55" bestFit="1" customWidth="1"/>
    <col min="9" max="13" width="9.140625" style="55"/>
  </cols>
  <sheetData>
    <row r="1" spans="1:8" x14ac:dyDescent="0.25">
      <c r="A1" s="55" t="s">
        <v>276</v>
      </c>
      <c r="F1" s="55" t="s">
        <v>468</v>
      </c>
    </row>
    <row r="2" spans="1:8" x14ac:dyDescent="0.25">
      <c r="A2" s="55" t="s">
        <v>467</v>
      </c>
      <c r="F2" s="55" t="s">
        <v>291</v>
      </c>
    </row>
    <row r="3" spans="1:8" x14ac:dyDescent="0.25">
      <c r="A3" s="55" t="s">
        <v>277</v>
      </c>
      <c r="C3" s="55" t="s">
        <v>278</v>
      </c>
      <c r="D3" s="55" t="s">
        <v>279</v>
      </c>
      <c r="F3" s="56" t="s">
        <v>285</v>
      </c>
      <c r="G3" s="55" t="s">
        <v>286</v>
      </c>
    </row>
    <row r="4" spans="1:8" x14ac:dyDescent="0.25">
      <c r="A4" s="55" t="s">
        <v>293</v>
      </c>
      <c r="B4" s="55" t="s">
        <v>512</v>
      </c>
    </row>
    <row r="5" spans="1:8" ht="15.75" thickBot="1" x14ac:dyDescent="0.3"/>
    <row r="6" spans="1:8" ht="16.5" thickTop="1" thickBot="1" x14ac:dyDescent="0.3">
      <c r="A6" s="73" t="s">
        <v>469</v>
      </c>
      <c r="B6" s="68" t="s">
        <v>470</v>
      </c>
      <c r="C6" s="69"/>
      <c r="D6" s="69"/>
      <c r="E6" s="69"/>
      <c r="F6" s="69"/>
      <c r="G6" s="69"/>
      <c r="H6" s="81"/>
    </row>
    <row r="7" spans="1:8" ht="15.75" thickTop="1" x14ac:dyDescent="0.25">
      <c r="A7" s="74" t="s">
        <v>471</v>
      </c>
      <c r="B7" s="70">
        <f>pyura!B8</f>
        <v>30</v>
      </c>
      <c r="C7" s="66"/>
      <c r="D7" s="66"/>
      <c r="E7" s="66"/>
      <c r="F7" s="66"/>
      <c r="G7" s="66"/>
      <c r="H7" s="82"/>
    </row>
    <row r="8" spans="1:8" x14ac:dyDescent="0.25">
      <c r="A8" s="75" t="s">
        <v>472</v>
      </c>
      <c r="B8" s="59">
        <f ca="1">pyura!B25</f>
        <v>1497</v>
      </c>
      <c r="H8" s="83"/>
    </row>
    <row r="9" spans="1:8" ht="15.75" thickBot="1" x14ac:dyDescent="0.3">
      <c r="A9" s="76" t="s">
        <v>473</v>
      </c>
      <c r="B9" s="71">
        <f ca="1">pyura!H50</f>
        <v>1490</v>
      </c>
      <c r="C9" s="67"/>
      <c r="D9" s="67"/>
      <c r="E9" s="67"/>
      <c r="F9" s="67"/>
      <c r="G9" s="67"/>
      <c r="H9" s="84"/>
    </row>
    <row r="10" spans="1:8" ht="15.75" thickTop="1" x14ac:dyDescent="0.25">
      <c r="A10" s="75" t="s">
        <v>474</v>
      </c>
      <c r="D10" s="57" t="s">
        <v>475</v>
      </c>
      <c r="E10" s="57" t="s">
        <v>476</v>
      </c>
      <c r="F10" s="57" t="s">
        <v>477</v>
      </c>
      <c r="H10" s="83"/>
    </row>
    <row r="11" spans="1:8" x14ac:dyDescent="0.25">
      <c r="A11" s="77" t="s">
        <v>334</v>
      </c>
      <c r="B11" s="62">
        <f ca="1">pyura!C16</f>
        <v>6.7114093959731544E-2</v>
      </c>
      <c r="C11" s="61"/>
      <c r="D11" s="62">
        <f t="shared" ref="D11:D19" ca="1" si="0">AVERAGE(B11:B11)</f>
        <v>6.7114093959731544E-2</v>
      </c>
      <c r="E11" s="62" t="e">
        <f t="shared" ref="E11:E19" ca="1" si="1">STDEV(B11:B11)</f>
        <v>#DIV/0!</v>
      </c>
      <c r="F11" s="62" t="e">
        <f t="shared" ref="F11:F19" ca="1" si="2">E11/SQRT(1)</f>
        <v>#DIV/0!</v>
      </c>
      <c r="G11" s="61"/>
      <c r="H11" s="85"/>
    </row>
    <row r="12" spans="1:8" x14ac:dyDescent="0.25">
      <c r="A12" s="78" t="s">
        <v>335</v>
      </c>
      <c r="B12" s="60">
        <f ca="1">pyura!C17</f>
        <v>28.65771812080537</v>
      </c>
      <c r="D12" s="60">
        <f t="shared" ca="1" si="0"/>
        <v>28.65771812080537</v>
      </c>
      <c r="E12" s="60" t="e">
        <f t="shared" ca="1" si="1"/>
        <v>#DIV/0!</v>
      </c>
      <c r="F12" s="60" t="e">
        <f t="shared" ca="1" si="2"/>
        <v>#DIV/0!</v>
      </c>
      <c r="H12" s="83"/>
    </row>
    <row r="13" spans="1:8" x14ac:dyDescent="0.25">
      <c r="A13" s="77" t="s">
        <v>336</v>
      </c>
      <c r="B13" s="62">
        <f ca="1">pyura!C18</f>
        <v>7.7852348993288594</v>
      </c>
      <c r="C13" s="61"/>
      <c r="D13" s="62">
        <f t="shared" ca="1" si="0"/>
        <v>7.7852348993288594</v>
      </c>
      <c r="E13" s="62" t="e">
        <f t="shared" ca="1" si="1"/>
        <v>#DIV/0!</v>
      </c>
      <c r="F13" s="62" t="e">
        <f t="shared" ca="1" si="2"/>
        <v>#DIV/0!</v>
      </c>
      <c r="G13" s="61"/>
      <c r="H13" s="85"/>
    </row>
    <row r="14" spans="1:8" x14ac:dyDescent="0.25">
      <c r="A14" s="78" t="s">
        <v>337</v>
      </c>
      <c r="B14" s="60">
        <f ca="1">pyura!C19</f>
        <v>25.100671140939596</v>
      </c>
      <c r="D14" s="60">
        <f t="shared" ca="1" si="0"/>
        <v>25.100671140939596</v>
      </c>
      <c r="E14" s="60" t="e">
        <f t="shared" ca="1" si="1"/>
        <v>#DIV/0!</v>
      </c>
      <c r="F14" s="60" t="e">
        <f t="shared" ca="1" si="2"/>
        <v>#DIV/0!</v>
      </c>
      <c r="H14" s="83"/>
    </row>
    <row r="15" spans="1:8" x14ac:dyDescent="0.25">
      <c r="A15" s="77" t="s">
        <v>338</v>
      </c>
      <c r="B15" s="62">
        <f ca="1">pyura!C20</f>
        <v>10.268456375838927</v>
      </c>
      <c r="C15" s="61"/>
      <c r="D15" s="62">
        <f t="shared" ca="1" si="0"/>
        <v>10.268456375838927</v>
      </c>
      <c r="E15" s="62" t="e">
        <f t="shared" ca="1" si="1"/>
        <v>#DIV/0!</v>
      </c>
      <c r="F15" s="62" t="e">
        <f t="shared" ca="1" si="2"/>
        <v>#DIV/0!</v>
      </c>
      <c r="G15" s="61"/>
      <c r="H15" s="85"/>
    </row>
    <row r="16" spans="1:8" x14ac:dyDescent="0.25">
      <c r="A16" s="78" t="s">
        <v>339</v>
      </c>
      <c r="B16" s="60">
        <f ca="1">pyura!C21</f>
        <v>16.845637583892618</v>
      </c>
      <c r="D16" s="60">
        <f t="shared" ca="1" si="0"/>
        <v>16.845637583892618</v>
      </c>
      <c r="E16" s="60" t="e">
        <f t="shared" ca="1" si="1"/>
        <v>#DIV/0!</v>
      </c>
      <c r="F16" s="60" t="e">
        <f t="shared" ca="1" si="2"/>
        <v>#DIV/0!</v>
      </c>
      <c r="H16" s="83"/>
    </row>
    <row r="17" spans="1:8" x14ac:dyDescent="0.25">
      <c r="A17" s="77" t="s">
        <v>340</v>
      </c>
      <c r="B17" s="62">
        <f ca="1">pyura!C22</f>
        <v>0.13422818791946309</v>
      </c>
      <c r="C17" s="61"/>
      <c r="D17" s="62">
        <f t="shared" ca="1" si="0"/>
        <v>0.13422818791946309</v>
      </c>
      <c r="E17" s="62" t="e">
        <f t="shared" ca="1" si="1"/>
        <v>#DIV/0!</v>
      </c>
      <c r="F17" s="62" t="e">
        <f t="shared" ca="1" si="2"/>
        <v>#DIV/0!</v>
      </c>
      <c r="G17" s="61"/>
      <c r="H17" s="85"/>
    </row>
    <row r="18" spans="1:8" x14ac:dyDescent="0.25">
      <c r="A18" s="78" t="s">
        <v>341</v>
      </c>
      <c r="B18" s="60">
        <f ca="1">pyura!C23</f>
        <v>11.140939597315436</v>
      </c>
      <c r="D18" s="60">
        <f t="shared" ca="1" si="0"/>
        <v>11.140939597315436</v>
      </c>
      <c r="E18" s="60" t="e">
        <f t="shared" ca="1" si="1"/>
        <v>#DIV/0!</v>
      </c>
      <c r="F18" s="60" t="e">
        <f t="shared" ca="1" si="2"/>
        <v>#DIV/0!</v>
      </c>
      <c r="H18" s="83"/>
    </row>
    <row r="19" spans="1:8" x14ac:dyDescent="0.25">
      <c r="A19" s="77" t="s">
        <v>342</v>
      </c>
      <c r="B19" s="62">
        <f ca="1">pyura!C24</f>
        <v>0.46760187040748163</v>
      </c>
      <c r="C19" s="61"/>
      <c r="D19" s="62">
        <f t="shared" ca="1" si="0"/>
        <v>0.46760187040748163</v>
      </c>
      <c r="E19" s="62" t="e">
        <f t="shared" ca="1" si="1"/>
        <v>#DIV/0!</v>
      </c>
      <c r="F19" s="62" t="e">
        <f t="shared" ca="1" si="2"/>
        <v>#DIV/0!</v>
      </c>
      <c r="G19" s="61"/>
      <c r="H19" s="85"/>
    </row>
    <row r="20" spans="1:8" x14ac:dyDescent="0.25">
      <c r="A20" s="78" t="s">
        <v>478</v>
      </c>
      <c r="B20" s="60">
        <f ca="1">SUM(B11:B19) - B19</f>
        <v>99.999999999999986</v>
      </c>
      <c r="H20" s="83"/>
    </row>
    <row r="21" spans="1:8" x14ac:dyDescent="0.25">
      <c r="A21" s="78"/>
      <c r="H21" s="83"/>
    </row>
    <row r="22" spans="1:8" x14ac:dyDescent="0.25">
      <c r="A22" s="75" t="s">
        <v>479</v>
      </c>
      <c r="D22" s="57" t="s">
        <v>475</v>
      </c>
      <c r="E22" s="57" t="s">
        <v>476</v>
      </c>
      <c r="F22" s="57" t="s">
        <v>477</v>
      </c>
      <c r="H22" s="83"/>
    </row>
    <row r="23" spans="1:8" x14ac:dyDescent="0.25">
      <c r="A23" s="79" t="s">
        <v>334</v>
      </c>
      <c r="B23" s="61"/>
      <c r="C23" s="61"/>
      <c r="D23" s="61"/>
      <c r="E23" s="61"/>
      <c r="F23" s="61"/>
      <c r="G23" s="61"/>
      <c r="H23" s="85"/>
    </row>
    <row r="24" spans="1:8" x14ac:dyDescent="0.25">
      <c r="A24" s="78" t="s">
        <v>480</v>
      </c>
      <c r="B24" s="60">
        <f ca="1">pyura!I17</f>
        <v>6.7114093959731544E-2</v>
      </c>
      <c r="D24" s="60">
        <f ca="1">AVERAGE(B24:B24)</f>
        <v>6.7114093959731544E-2</v>
      </c>
      <c r="E24" s="60" t="e">
        <f ca="1">STDEV(B24:B24)</f>
        <v>#DIV/0!</v>
      </c>
      <c r="F24" s="60" t="e">
        <f ca="1">E24/SQRT(1)</f>
        <v>#DIV/0!</v>
      </c>
      <c r="H24" s="83"/>
    </row>
    <row r="25" spans="1:8" x14ac:dyDescent="0.25">
      <c r="A25" s="79" t="s">
        <v>335</v>
      </c>
      <c r="B25" s="61"/>
      <c r="C25" s="61"/>
      <c r="D25" s="61"/>
      <c r="E25" s="61"/>
      <c r="F25" s="61"/>
      <c r="G25" s="61"/>
      <c r="H25" s="85"/>
    </row>
    <row r="26" spans="1:8" x14ac:dyDescent="0.25">
      <c r="A26" s="78" t="s">
        <v>481</v>
      </c>
      <c r="B26" s="60">
        <f ca="1">pyura!I19</f>
        <v>0.26845637583892618</v>
      </c>
      <c r="D26" s="60">
        <f ca="1">AVERAGE(B26:B26)</f>
        <v>0.26845637583892618</v>
      </c>
      <c r="E26" s="60" t="e">
        <f ca="1">STDEV(B26:B26)</f>
        <v>#DIV/0!</v>
      </c>
      <c r="F26" s="60" t="e">
        <f ca="1">E26/SQRT(1)</f>
        <v>#DIV/0!</v>
      </c>
      <c r="H26" s="83"/>
    </row>
    <row r="27" spans="1:8" x14ac:dyDescent="0.25">
      <c r="A27" s="78" t="s">
        <v>482</v>
      </c>
      <c r="B27" s="60">
        <f ca="1">pyura!I20</f>
        <v>0.40268456375838929</v>
      </c>
      <c r="D27" s="60">
        <f ca="1">AVERAGE(B27:B27)</f>
        <v>0.40268456375838929</v>
      </c>
      <c r="E27" s="60" t="e">
        <f ca="1">STDEV(B27:B27)</f>
        <v>#DIV/0!</v>
      </c>
      <c r="F27" s="60" t="e">
        <f ca="1">E27/SQRT(1)</f>
        <v>#DIV/0!</v>
      </c>
      <c r="H27" s="83"/>
    </row>
    <row r="28" spans="1:8" x14ac:dyDescent="0.25">
      <c r="A28" s="78" t="s">
        <v>483</v>
      </c>
      <c r="B28" s="60">
        <f ca="1">pyura!I21</f>
        <v>0.40268456375838929</v>
      </c>
      <c r="D28" s="60">
        <f ca="1">AVERAGE(B28:B28)</f>
        <v>0.40268456375838929</v>
      </c>
      <c r="E28" s="60" t="e">
        <f ca="1">STDEV(B28:B28)</f>
        <v>#DIV/0!</v>
      </c>
      <c r="F28" s="60" t="e">
        <f ca="1">E28/SQRT(1)</f>
        <v>#DIV/0!</v>
      </c>
      <c r="H28" s="83"/>
    </row>
    <row r="29" spans="1:8" x14ac:dyDescent="0.25">
      <c r="A29" s="78" t="s">
        <v>236</v>
      </c>
      <c r="B29" s="60">
        <f ca="1">pyura!I22</f>
        <v>0.46979865771812079</v>
      </c>
      <c r="D29" s="60">
        <f ca="1">AVERAGE(B29:B29)</f>
        <v>0.46979865771812079</v>
      </c>
      <c r="E29" s="60" t="e">
        <f ca="1">STDEV(B29:B29)</f>
        <v>#DIV/0!</v>
      </c>
      <c r="F29" s="60" t="e">
        <f ca="1">E29/SQRT(1)</f>
        <v>#DIV/0!</v>
      </c>
      <c r="H29" s="83"/>
    </row>
    <row r="30" spans="1:8" x14ac:dyDescent="0.25">
      <c r="A30" s="78" t="s">
        <v>484</v>
      </c>
      <c r="B30" s="60">
        <f ca="1">pyura!I23</f>
        <v>27.114093959731544</v>
      </c>
      <c r="D30" s="60">
        <f ca="1">AVERAGE(B30:B30)</f>
        <v>27.114093959731544</v>
      </c>
      <c r="E30" s="60" t="e">
        <f ca="1">STDEV(B30:B30)</f>
        <v>#DIV/0!</v>
      </c>
      <c r="F30" s="60" t="e">
        <f ca="1">E30/SQRT(1)</f>
        <v>#DIV/0!</v>
      </c>
      <c r="H30" s="83"/>
    </row>
    <row r="31" spans="1:8" x14ac:dyDescent="0.25">
      <c r="A31" s="79" t="s">
        <v>336</v>
      </c>
      <c r="B31" s="61"/>
      <c r="C31" s="61"/>
      <c r="D31" s="61"/>
      <c r="E31" s="61"/>
      <c r="F31" s="61"/>
      <c r="G31" s="61"/>
      <c r="H31" s="85"/>
    </row>
    <row r="32" spans="1:8" x14ac:dyDescent="0.25">
      <c r="A32" s="78" t="s">
        <v>485</v>
      </c>
      <c r="B32" s="60">
        <f ca="1">pyura!I25</f>
        <v>7.7852348993288594</v>
      </c>
      <c r="D32" s="60">
        <f ca="1">AVERAGE(B32:B32)</f>
        <v>7.7852348993288594</v>
      </c>
      <c r="E32" s="60" t="e">
        <f ca="1">STDEV(B32:B32)</f>
        <v>#DIV/0!</v>
      </c>
      <c r="F32" s="60" t="e">
        <f ca="1">E32/SQRT(1)</f>
        <v>#DIV/0!</v>
      </c>
      <c r="H32" s="83"/>
    </row>
    <row r="33" spans="1:8" x14ac:dyDescent="0.25">
      <c r="A33" s="79" t="s">
        <v>337</v>
      </c>
      <c r="B33" s="61"/>
      <c r="C33" s="61"/>
      <c r="D33" s="61"/>
      <c r="E33" s="61"/>
      <c r="F33" s="61"/>
      <c r="G33" s="61"/>
      <c r="H33" s="85"/>
    </row>
    <row r="34" spans="1:8" x14ac:dyDescent="0.25">
      <c r="A34" s="78" t="s">
        <v>486</v>
      </c>
      <c r="B34" s="60">
        <f ca="1">pyura!I27</f>
        <v>6.7114093959731544E-2</v>
      </c>
      <c r="D34" s="60">
        <f ca="1">AVERAGE(B34:B34)</f>
        <v>6.7114093959731544E-2</v>
      </c>
      <c r="E34" s="60" t="e">
        <f ca="1">STDEV(B34:B34)</f>
        <v>#DIV/0!</v>
      </c>
      <c r="F34" s="60" t="e">
        <f ca="1">E34/SQRT(1)</f>
        <v>#DIV/0!</v>
      </c>
      <c r="H34" s="83"/>
    </row>
    <row r="35" spans="1:8" x14ac:dyDescent="0.25">
      <c r="A35" s="78" t="s">
        <v>487</v>
      </c>
      <c r="B35" s="60">
        <f ca="1">pyura!I28</f>
        <v>0.60402684563758391</v>
      </c>
      <c r="D35" s="60">
        <f ca="1">AVERAGE(B35:B35)</f>
        <v>0.60402684563758391</v>
      </c>
      <c r="E35" s="60" t="e">
        <f ca="1">STDEV(B35:B35)</f>
        <v>#DIV/0!</v>
      </c>
      <c r="F35" s="60" t="e">
        <f ca="1">E35/SQRT(1)</f>
        <v>#DIV/0!</v>
      </c>
      <c r="H35" s="83"/>
    </row>
    <row r="36" spans="1:8" x14ac:dyDescent="0.25">
      <c r="A36" s="78" t="s">
        <v>488</v>
      </c>
      <c r="B36" s="60">
        <f ca="1">pyura!I29</f>
        <v>17.718120805369129</v>
      </c>
      <c r="D36" s="60">
        <f ca="1">AVERAGE(B36:B36)</f>
        <v>17.718120805369129</v>
      </c>
      <c r="E36" s="60" t="e">
        <f ca="1">STDEV(B36:B36)</f>
        <v>#DIV/0!</v>
      </c>
      <c r="F36" s="60" t="e">
        <f ca="1">E36/SQRT(1)</f>
        <v>#DIV/0!</v>
      </c>
      <c r="H36" s="83"/>
    </row>
    <row r="37" spans="1:8" x14ac:dyDescent="0.25">
      <c r="A37" s="78" t="s">
        <v>489</v>
      </c>
      <c r="B37" s="60">
        <f ca="1">pyura!I30</f>
        <v>6.5771812080536911</v>
      </c>
      <c r="D37" s="60">
        <f ca="1">AVERAGE(B37:B37)</f>
        <v>6.5771812080536911</v>
      </c>
      <c r="E37" s="60" t="e">
        <f ca="1">STDEV(B37:B37)</f>
        <v>#DIV/0!</v>
      </c>
      <c r="F37" s="60" t="e">
        <f ca="1">E37/SQRT(1)</f>
        <v>#DIV/0!</v>
      </c>
      <c r="H37" s="83"/>
    </row>
    <row r="38" spans="1:8" x14ac:dyDescent="0.25">
      <c r="A38" s="78" t="s">
        <v>490</v>
      </c>
      <c r="B38" s="60">
        <f ca="1">pyura!I31</f>
        <v>0.13422818791946309</v>
      </c>
      <c r="D38" s="60">
        <f ca="1">AVERAGE(B38:B38)</f>
        <v>0.13422818791946309</v>
      </c>
      <c r="E38" s="60" t="e">
        <f ca="1">STDEV(B38:B38)</f>
        <v>#DIV/0!</v>
      </c>
      <c r="F38" s="60" t="e">
        <f ca="1">E38/SQRT(1)</f>
        <v>#DIV/0!</v>
      </c>
      <c r="H38" s="83"/>
    </row>
    <row r="39" spans="1:8" x14ac:dyDescent="0.25">
      <c r="A39" s="79" t="s">
        <v>338</v>
      </c>
      <c r="B39" s="61"/>
      <c r="C39" s="61"/>
      <c r="D39" s="61"/>
      <c r="E39" s="61"/>
      <c r="F39" s="61"/>
      <c r="G39" s="61"/>
      <c r="H39" s="85"/>
    </row>
    <row r="40" spans="1:8" x14ac:dyDescent="0.25">
      <c r="A40" s="78" t="s">
        <v>491</v>
      </c>
      <c r="B40" s="60">
        <f ca="1">pyura!I33</f>
        <v>7.3154362416107386</v>
      </c>
      <c r="D40" s="60">
        <f ca="1">AVERAGE(B40:B40)</f>
        <v>7.3154362416107386</v>
      </c>
      <c r="E40" s="60" t="e">
        <f ca="1">STDEV(B40:B40)</f>
        <v>#DIV/0!</v>
      </c>
      <c r="F40" s="60" t="e">
        <f ca="1">E40/SQRT(1)</f>
        <v>#DIV/0!</v>
      </c>
      <c r="H40" s="83"/>
    </row>
    <row r="41" spans="1:8" x14ac:dyDescent="0.25">
      <c r="A41" s="78" t="s">
        <v>253</v>
      </c>
      <c r="B41" s="60">
        <f ca="1">pyura!I34</f>
        <v>0.93959731543624159</v>
      </c>
      <c r="D41" s="60">
        <f ca="1">AVERAGE(B41:B41)</f>
        <v>0.93959731543624159</v>
      </c>
      <c r="E41" s="60" t="e">
        <f ca="1">STDEV(B41:B41)</f>
        <v>#DIV/0!</v>
      </c>
      <c r="F41" s="60" t="e">
        <f ca="1">E41/SQRT(1)</f>
        <v>#DIV/0!</v>
      </c>
      <c r="H41" s="83"/>
    </row>
    <row r="42" spans="1:8" x14ac:dyDescent="0.25">
      <c r="A42" s="78" t="s">
        <v>492</v>
      </c>
      <c r="B42" s="60">
        <f ca="1">pyura!I35</f>
        <v>2.0134228187919461</v>
      </c>
      <c r="D42" s="60">
        <f ca="1">AVERAGE(B42:B42)</f>
        <v>2.0134228187919461</v>
      </c>
      <c r="E42" s="60" t="e">
        <f ca="1">STDEV(B42:B42)</f>
        <v>#DIV/0!</v>
      </c>
      <c r="F42" s="60" t="e">
        <f ca="1">E42/SQRT(1)</f>
        <v>#DIV/0!</v>
      </c>
      <c r="H42" s="83"/>
    </row>
    <row r="43" spans="1:8" x14ac:dyDescent="0.25">
      <c r="A43" s="78" t="s">
        <v>493</v>
      </c>
      <c r="B43" s="60">
        <f ca="1">pyura!I36</f>
        <v>0</v>
      </c>
      <c r="D43" s="60">
        <f ca="1">AVERAGE(B43:B43)</f>
        <v>0</v>
      </c>
      <c r="E43" s="60" t="e">
        <f ca="1">STDEV(B43:B43)</f>
        <v>#DIV/0!</v>
      </c>
      <c r="F43" s="60" t="e">
        <f ca="1">E43/SQRT(1)</f>
        <v>#DIV/0!</v>
      </c>
      <c r="H43" s="83"/>
    </row>
    <row r="44" spans="1:8" x14ac:dyDescent="0.25">
      <c r="A44" s="79" t="s">
        <v>339</v>
      </c>
      <c r="B44" s="61"/>
      <c r="C44" s="61"/>
      <c r="D44" s="61"/>
      <c r="E44" s="61"/>
      <c r="F44" s="61"/>
      <c r="G44" s="61"/>
      <c r="H44" s="85"/>
    </row>
    <row r="45" spans="1:8" x14ac:dyDescent="0.25">
      <c r="A45" s="78" t="s">
        <v>494</v>
      </c>
      <c r="B45" s="60">
        <f ca="1">pyura!I38</f>
        <v>0.20134228187919465</v>
      </c>
      <c r="D45" s="60">
        <f t="shared" ref="D45:D50" ca="1" si="3">AVERAGE(B45:B45)</f>
        <v>0.20134228187919465</v>
      </c>
      <c r="E45" s="60" t="e">
        <f t="shared" ref="E45:E50" ca="1" si="4">STDEV(B45:B45)</f>
        <v>#DIV/0!</v>
      </c>
      <c r="F45" s="60" t="e">
        <f t="shared" ref="F45:F50" ca="1" si="5">E45/SQRT(1)</f>
        <v>#DIV/0!</v>
      </c>
      <c r="H45" s="83"/>
    </row>
    <row r="46" spans="1:8" x14ac:dyDescent="0.25">
      <c r="A46" s="78" t="s">
        <v>495</v>
      </c>
      <c r="B46" s="60">
        <f ca="1">pyura!I39</f>
        <v>4.6979865771812079</v>
      </c>
      <c r="D46" s="60">
        <f t="shared" ca="1" si="3"/>
        <v>4.6979865771812079</v>
      </c>
      <c r="E46" s="60" t="e">
        <f t="shared" ca="1" si="4"/>
        <v>#DIV/0!</v>
      </c>
      <c r="F46" s="60" t="e">
        <f t="shared" ca="1" si="5"/>
        <v>#DIV/0!</v>
      </c>
      <c r="H46" s="83"/>
    </row>
    <row r="47" spans="1:8" x14ac:dyDescent="0.25">
      <c r="A47" s="78" t="s">
        <v>496</v>
      </c>
      <c r="B47" s="60">
        <f ca="1">pyura!I40</f>
        <v>0.46979865771812079</v>
      </c>
      <c r="D47" s="60">
        <f t="shared" ca="1" si="3"/>
        <v>0.46979865771812079</v>
      </c>
      <c r="E47" s="60" t="e">
        <f t="shared" ca="1" si="4"/>
        <v>#DIV/0!</v>
      </c>
      <c r="F47" s="60" t="e">
        <f t="shared" ca="1" si="5"/>
        <v>#DIV/0!</v>
      </c>
      <c r="H47" s="83"/>
    </row>
    <row r="48" spans="1:8" x14ac:dyDescent="0.25">
      <c r="A48" s="78" t="s">
        <v>497</v>
      </c>
      <c r="B48" s="60">
        <f ca="1">pyura!I41</f>
        <v>8.2550335570469802</v>
      </c>
      <c r="D48" s="60">
        <f t="shared" ca="1" si="3"/>
        <v>8.2550335570469802</v>
      </c>
      <c r="E48" s="60" t="e">
        <f t="shared" ca="1" si="4"/>
        <v>#DIV/0!</v>
      </c>
      <c r="F48" s="60" t="e">
        <f t="shared" ca="1" si="5"/>
        <v>#DIV/0!</v>
      </c>
      <c r="H48" s="83"/>
    </row>
    <row r="49" spans="1:8" x14ac:dyDescent="0.25">
      <c r="A49" s="78" t="s">
        <v>498</v>
      </c>
      <c r="B49" s="60">
        <f ca="1">pyura!I42</f>
        <v>0</v>
      </c>
      <c r="D49" s="60">
        <f t="shared" ca="1" si="3"/>
        <v>0</v>
      </c>
      <c r="E49" s="60" t="e">
        <f t="shared" ca="1" si="4"/>
        <v>#DIV/0!</v>
      </c>
      <c r="F49" s="60" t="e">
        <f t="shared" ca="1" si="5"/>
        <v>#DIV/0!</v>
      </c>
      <c r="H49" s="83"/>
    </row>
    <row r="50" spans="1:8" x14ac:dyDescent="0.25">
      <c r="A50" s="78" t="s">
        <v>499</v>
      </c>
      <c r="B50" s="60">
        <f ca="1">pyura!I43</f>
        <v>3.2214765100671143</v>
      </c>
      <c r="D50" s="60">
        <f t="shared" ca="1" si="3"/>
        <v>3.2214765100671143</v>
      </c>
      <c r="E50" s="60" t="e">
        <f t="shared" ca="1" si="4"/>
        <v>#DIV/0!</v>
      </c>
      <c r="F50" s="60" t="e">
        <f t="shared" ca="1" si="5"/>
        <v>#DIV/0!</v>
      </c>
      <c r="H50" s="83"/>
    </row>
    <row r="51" spans="1:8" x14ac:dyDescent="0.25">
      <c r="A51" s="79" t="s">
        <v>340</v>
      </c>
      <c r="B51" s="61"/>
      <c r="C51" s="61"/>
      <c r="D51" s="61"/>
      <c r="E51" s="61"/>
      <c r="F51" s="61"/>
      <c r="G51" s="61"/>
      <c r="H51" s="85"/>
    </row>
    <row r="52" spans="1:8" x14ac:dyDescent="0.25">
      <c r="A52" s="78" t="s">
        <v>500</v>
      </c>
      <c r="B52" s="60">
        <f ca="1">pyura!I45</f>
        <v>0.13422818791946309</v>
      </c>
      <c r="D52" s="60">
        <f ca="1">AVERAGE(B52:B52)</f>
        <v>0.13422818791946309</v>
      </c>
      <c r="E52" s="60" t="e">
        <f ca="1">STDEV(B52:B52)</f>
        <v>#DIV/0!</v>
      </c>
      <c r="F52" s="60" t="e">
        <f ca="1">E52/SQRT(1)</f>
        <v>#DIV/0!</v>
      </c>
      <c r="H52" s="83"/>
    </row>
    <row r="53" spans="1:8" x14ac:dyDescent="0.25">
      <c r="A53" s="79" t="s">
        <v>341</v>
      </c>
      <c r="B53" s="61"/>
      <c r="C53" s="61"/>
      <c r="D53" s="61"/>
      <c r="E53" s="61"/>
      <c r="F53" s="61"/>
      <c r="G53" s="61"/>
      <c r="H53" s="85"/>
    </row>
    <row r="54" spans="1:8" x14ac:dyDescent="0.25">
      <c r="A54" s="78" t="s">
        <v>501</v>
      </c>
      <c r="B54" s="60">
        <f ca="1">pyura!I47</f>
        <v>11.140939597315436</v>
      </c>
      <c r="D54" s="60">
        <f ca="1">AVERAGE(B54:B54)</f>
        <v>11.140939597315436</v>
      </c>
      <c r="E54" s="60" t="e">
        <f ca="1">STDEV(B54:B54)</f>
        <v>#DIV/0!</v>
      </c>
      <c r="F54" s="60" t="e">
        <f ca="1">E54/SQRT(1)</f>
        <v>#DIV/0!</v>
      </c>
      <c r="H54" s="83"/>
    </row>
    <row r="55" spans="1:8" x14ac:dyDescent="0.25">
      <c r="A55" s="79" t="s">
        <v>342</v>
      </c>
      <c r="B55" s="61"/>
      <c r="C55" s="61"/>
      <c r="D55" s="61"/>
      <c r="E55" s="61"/>
      <c r="F55" s="61"/>
      <c r="G55" s="61"/>
      <c r="H55" s="85"/>
    </row>
    <row r="56" spans="1:8" x14ac:dyDescent="0.25">
      <c r="A56" s="78" t="s">
        <v>274</v>
      </c>
      <c r="B56" s="60">
        <f ca="1">pyura!I49</f>
        <v>0.46760187040748163</v>
      </c>
      <c r="D56" s="60">
        <f ca="1">AVERAGE(B56:B56)</f>
        <v>0.46760187040748163</v>
      </c>
      <c r="E56" s="60" t="e">
        <f ca="1">STDEV(B56:B56)</f>
        <v>#DIV/0!</v>
      </c>
      <c r="F56" s="60" t="e">
        <f ca="1">E56/SQRT(1)</f>
        <v>#DIV/0!</v>
      </c>
      <c r="H56" s="83"/>
    </row>
    <row r="57" spans="1:8" x14ac:dyDescent="0.25">
      <c r="A57" s="78"/>
      <c r="H57" s="83"/>
    </row>
    <row r="58" spans="1:8" x14ac:dyDescent="0.25">
      <c r="A58" s="75" t="s">
        <v>344</v>
      </c>
      <c r="D58" s="57" t="s">
        <v>475</v>
      </c>
      <c r="E58" s="57" t="s">
        <v>476</v>
      </c>
      <c r="F58" s="57" t="s">
        <v>477</v>
      </c>
      <c r="H58" s="83"/>
    </row>
    <row r="59" spans="1:8" x14ac:dyDescent="0.25">
      <c r="A59" s="75" t="s">
        <v>345</v>
      </c>
      <c r="H59" s="83"/>
    </row>
    <row r="60" spans="1:8" ht="15.75" thickBot="1" x14ac:dyDescent="0.3">
      <c r="A60" s="78"/>
      <c r="H60" s="83"/>
    </row>
    <row r="61" spans="1:8" ht="15.75" thickTop="1" x14ac:dyDescent="0.25">
      <c r="A61" s="74" t="s">
        <v>502</v>
      </c>
      <c r="B61" s="66"/>
      <c r="C61" s="65" t="s">
        <v>505</v>
      </c>
      <c r="D61" s="65" t="s">
        <v>475</v>
      </c>
      <c r="E61" s="65" t="s">
        <v>476</v>
      </c>
      <c r="F61" s="65" t="s">
        <v>477</v>
      </c>
      <c r="G61" s="65" t="s">
        <v>503</v>
      </c>
      <c r="H61" s="86" t="s">
        <v>504</v>
      </c>
    </row>
    <row r="62" spans="1:8" x14ac:dyDescent="0.25">
      <c r="A62" s="77" t="s">
        <v>334</v>
      </c>
      <c r="B62" s="64">
        <f ca="1">pyura!B16</f>
        <v>1</v>
      </c>
      <c r="C62" s="64">
        <f t="shared" ref="C62:C70" ca="1" si="6">SUM(B62:B62)</f>
        <v>1</v>
      </c>
      <c r="D62" s="62">
        <f t="shared" ref="D62:D70" ca="1" si="7">AVERAGE(B62:B62)</f>
        <v>1</v>
      </c>
      <c r="E62" s="62" t="e">
        <f t="shared" ref="E62:E70" ca="1" si="8">STDEV(B62:B62)</f>
        <v>#DIV/0!</v>
      </c>
      <c r="F62" s="62" t="e">
        <f t="shared" ref="F62:F70" ca="1" si="9">E62/SQRT(1)</f>
        <v>#DIV/0!</v>
      </c>
      <c r="G62" s="62">
        <f ca="1">G74</f>
        <v>0</v>
      </c>
      <c r="H62" s="89">
        <f ca="1">H74</f>
        <v>0</v>
      </c>
    </row>
    <row r="63" spans="1:8" x14ac:dyDescent="0.25">
      <c r="A63" s="78" t="s">
        <v>335</v>
      </c>
      <c r="B63" s="63">
        <f ca="1">pyura!B17</f>
        <v>427</v>
      </c>
      <c r="C63" s="63">
        <f t="shared" ca="1" si="6"/>
        <v>427</v>
      </c>
      <c r="D63" s="60">
        <f t="shared" ca="1" si="7"/>
        <v>427</v>
      </c>
      <c r="E63" s="60" t="e">
        <f t="shared" ca="1" si="8"/>
        <v>#DIV/0!</v>
      </c>
      <c r="F63" s="60" t="e">
        <f t="shared" ca="1" si="9"/>
        <v>#DIV/0!</v>
      </c>
      <c r="G63" s="60">
        <f ca="1">G76</f>
        <v>0.28338993169488197</v>
      </c>
      <c r="H63" s="88">
        <f ca="1">H76</f>
        <v>0.10407559960291557</v>
      </c>
    </row>
    <row r="64" spans="1:8" x14ac:dyDescent="0.25">
      <c r="A64" s="77" t="s">
        <v>336</v>
      </c>
      <c r="B64" s="64">
        <f ca="1">pyura!B18</f>
        <v>116</v>
      </c>
      <c r="C64" s="64">
        <f t="shared" ca="1" si="6"/>
        <v>116</v>
      </c>
      <c r="D64" s="62">
        <f t="shared" ca="1" si="7"/>
        <v>116</v>
      </c>
      <c r="E64" s="62" t="e">
        <f t="shared" ca="1" si="8"/>
        <v>#DIV/0!</v>
      </c>
      <c r="F64" s="62" t="e">
        <f t="shared" ca="1" si="9"/>
        <v>#DIV/0!</v>
      </c>
      <c r="G64" s="62">
        <f ca="1">G82</f>
        <v>0</v>
      </c>
      <c r="H64" s="89">
        <f ca="1">H82</f>
        <v>0</v>
      </c>
    </row>
    <row r="65" spans="1:8" x14ac:dyDescent="0.25">
      <c r="A65" s="78" t="s">
        <v>337</v>
      </c>
      <c r="B65" s="63">
        <f ca="1">pyura!B19</f>
        <v>374</v>
      </c>
      <c r="C65" s="63">
        <f t="shared" ca="1" si="6"/>
        <v>374</v>
      </c>
      <c r="D65" s="60">
        <f t="shared" ca="1" si="7"/>
        <v>374</v>
      </c>
      <c r="E65" s="60" t="e">
        <f t="shared" ca="1" si="8"/>
        <v>#DIV/0!</v>
      </c>
      <c r="F65" s="60" t="e">
        <f t="shared" ca="1" si="9"/>
        <v>#DIV/0!</v>
      </c>
      <c r="G65" s="60">
        <f ca="1">G84</f>
        <v>0.73030207629825006</v>
      </c>
      <c r="H65" s="88">
        <f ca="1">H84</f>
        <v>0.43245445966427398</v>
      </c>
    </row>
    <row r="66" spans="1:8" x14ac:dyDescent="0.25">
      <c r="A66" s="77" t="s">
        <v>338</v>
      </c>
      <c r="B66" s="64">
        <f ca="1">pyura!B20</f>
        <v>153</v>
      </c>
      <c r="C66" s="64">
        <f t="shared" ca="1" si="6"/>
        <v>153</v>
      </c>
      <c r="D66" s="62">
        <f t="shared" ca="1" si="7"/>
        <v>153</v>
      </c>
      <c r="E66" s="62" t="e">
        <f t="shared" ca="1" si="8"/>
        <v>#DIV/0!</v>
      </c>
      <c r="F66" s="62" t="e">
        <f t="shared" ca="1" si="9"/>
        <v>#DIV/0!</v>
      </c>
      <c r="G66" s="62">
        <f ca="1">G90</f>
        <v>0.77985201794501746</v>
      </c>
      <c r="H66" s="89">
        <f ca="1">H90</f>
        <v>0.44564056559442944</v>
      </c>
    </row>
    <row r="67" spans="1:8" x14ac:dyDescent="0.25">
      <c r="A67" s="78" t="s">
        <v>339</v>
      </c>
      <c r="B67" s="63">
        <f ca="1">pyura!B21</f>
        <v>251</v>
      </c>
      <c r="C67" s="63">
        <f t="shared" ca="1" si="6"/>
        <v>251</v>
      </c>
      <c r="D67" s="60">
        <f t="shared" ca="1" si="7"/>
        <v>251</v>
      </c>
      <c r="E67" s="60" t="e">
        <f t="shared" ca="1" si="8"/>
        <v>#DIV/0!</v>
      </c>
      <c r="F67" s="60" t="e">
        <f t="shared" ca="1" si="9"/>
        <v>#DIV/0!</v>
      </c>
      <c r="G67" s="60">
        <f ca="1">G95</f>
        <v>1.1747429826089442</v>
      </c>
      <c r="H67" s="88">
        <f ca="1">H95</f>
        <v>0.64459294296915925</v>
      </c>
    </row>
    <row r="68" spans="1:8" x14ac:dyDescent="0.25">
      <c r="A68" s="77" t="s">
        <v>340</v>
      </c>
      <c r="B68" s="64">
        <f ca="1">pyura!B22</f>
        <v>2</v>
      </c>
      <c r="C68" s="64">
        <f t="shared" ca="1" si="6"/>
        <v>2</v>
      </c>
      <c r="D68" s="62">
        <f t="shared" ca="1" si="7"/>
        <v>2</v>
      </c>
      <c r="E68" s="62" t="e">
        <f t="shared" ca="1" si="8"/>
        <v>#DIV/0!</v>
      </c>
      <c r="F68" s="62" t="e">
        <f t="shared" ca="1" si="9"/>
        <v>#DIV/0!</v>
      </c>
      <c r="G68" s="62">
        <f ca="1">G102</f>
        <v>0</v>
      </c>
      <c r="H68" s="89">
        <f ca="1">H102</f>
        <v>0</v>
      </c>
    </row>
    <row r="69" spans="1:8" x14ac:dyDescent="0.25">
      <c r="A69" s="78" t="s">
        <v>341</v>
      </c>
      <c r="B69" s="63">
        <f ca="1">pyura!B23</f>
        <v>166</v>
      </c>
      <c r="C69" s="63">
        <f t="shared" ca="1" si="6"/>
        <v>166</v>
      </c>
      <c r="D69" s="60">
        <f t="shared" ca="1" si="7"/>
        <v>166</v>
      </c>
      <c r="E69" s="60" t="e">
        <f t="shared" ca="1" si="8"/>
        <v>#DIV/0!</v>
      </c>
      <c r="F69" s="60" t="e">
        <f t="shared" ca="1" si="9"/>
        <v>#DIV/0!</v>
      </c>
      <c r="G69" s="60">
        <f ca="1">G104</f>
        <v>0</v>
      </c>
      <c r="H69" s="88">
        <f ca="1">H104</f>
        <v>0</v>
      </c>
    </row>
    <row r="70" spans="1:8" x14ac:dyDescent="0.25">
      <c r="A70" s="77" t="s">
        <v>342</v>
      </c>
      <c r="B70" s="64">
        <f ca="1">pyura!B24</f>
        <v>7</v>
      </c>
      <c r="C70" s="64">
        <f t="shared" ca="1" si="6"/>
        <v>7</v>
      </c>
      <c r="D70" s="62">
        <f t="shared" ca="1" si="7"/>
        <v>7</v>
      </c>
      <c r="E70" s="62" t="e">
        <f t="shared" ca="1" si="8"/>
        <v>#DIV/0!</v>
      </c>
      <c r="F70" s="62" t="e">
        <f t="shared" ca="1" si="9"/>
        <v>#DIV/0!</v>
      </c>
      <c r="G70" s="61"/>
      <c r="H70" s="85"/>
    </row>
    <row r="71" spans="1:8" x14ac:dyDescent="0.25">
      <c r="A71" s="75" t="s">
        <v>506</v>
      </c>
      <c r="B71" s="58">
        <f ca="1">SUM(B62:B70)</f>
        <v>1497</v>
      </c>
      <c r="C71" s="58">
        <f ca="1">SUM(C62:C70)</f>
        <v>1497</v>
      </c>
      <c r="H71" s="83"/>
    </row>
    <row r="72" spans="1:8" x14ac:dyDescent="0.25">
      <c r="A72" s="78"/>
      <c r="H72" s="83"/>
    </row>
    <row r="73" spans="1:8" x14ac:dyDescent="0.25">
      <c r="A73" s="75" t="s">
        <v>507</v>
      </c>
      <c r="C73" s="57" t="s">
        <v>505</v>
      </c>
      <c r="D73" s="57" t="s">
        <v>475</v>
      </c>
      <c r="E73" s="57" t="s">
        <v>476</v>
      </c>
      <c r="F73" s="57" t="s">
        <v>477</v>
      </c>
      <c r="G73" s="57" t="s">
        <v>503</v>
      </c>
      <c r="H73" s="87" t="s">
        <v>504</v>
      </c>
    </row>
    <row r="74" spans="1:8" x14ac:dyDescent="0.25">
      <c r="A74" s="79" t="s">
        <v>334</v>
      </c>
      <c r="B74" s="61"/>
      <c r="C74" s="61"/>
      <c r="D74" s="61"/>
      <c r="E74" s="61"/>
      <c r="F74" s="61"/>
      <c r="G74" s="62">
        <f ca="1">SUM(G75:G75)</f>
        <v>0</v>
      </c>
      <c r="H74" s="89">
        <f ca="1">1-SUM(H75:H75)</f>
        <v>0</v>
      </c>
    </row>
    <row r="75" spans="1:8" x14ac:dyDescent="0.25">
      <c r="A75" s="78" t="s">
        <v>480</v>
      </c>
      <c r="B75" s="63">
        <f ca="1">pyura!H17</f>
        <v>1</v>
      </c>
      <c r="C75" s="63">
        <f ca="1">SUM(B75:B75)</f>
        <v>1</v>
      </c>
      <c r="D75" s="60">
        <f ca="1">AVERAGE(B75:B75)</f>
        <v>1</v>
      </c>
      <c r="E75" s="60" t="e">
        <f ca="1">STDEV(B75:B75)</f>
        <v>#DIV/0!</v>
      </c>
      <c r="F75" s="60" t="e">
        <f ca="1">E75/SQRT(1)</f>
        <v>#DIV/0!</v>
      </c>
      <c r="G75" s="60">
        <f ca="1">IF(C75=0,0,-1*((C75/C62)*(LN(C75/C62))))</f>
        <v>0</v>
      </c>
      <c r="H75" s="88">
        <f ca="1">IF(C75=0,0,(C75/C62)^2)</f>
        <v>1</v>
      </c>
    </row>
    <row r="76" spans="1:8" x14ac:dyDescent="0.25">
      <c r="A76" s="79" t="s">
        <v>335</v>
      </c>
      <c r="B76" s="61"/>
      <c r="C76" s="61"/>
      <c r="D76" s="61"/>
      <c r="E76" s="61"/>
      <c r="F76" s="61"/>
      <c r="G76" s="62">
        <f ca="1">SUM(G77:G81)</f>
        <v>0.28338993169488197</v>
      </c>
      <c r="H76" s="89">
        <f ca="1">1-SUM(H77:H81)</f>
        <v>0.10407559960291557</v>
      </c>
    </row>
    <row r="77" spans="1:8" x14ac:dyDescent="0.25">
      <c r="A77" s="78" t="s">
        <v>481</v>
      </c>
      <c r="B77" s="63">
        <f ca="1">pyura!H19</f>
        <v>4</v>
      </c>
      <c r="C77" s="63">
        <f ca="1">SUM(B77:B77)</f>
        <v>4</v>
      </c>
      <c r="D77" s="60">
        <f ca="1">AVERAGE(B77:B77)</f>
        <v>4</v>
      </c>
      <c r="E77" s="60" t="e">
        <f ca="1">STDEV(B77:B77)</f>
        <v>#DIV/0!</v>
      </c>
      <c r="F77" s="60" t="e">
        <f ca="1">E77/SQRT(1)</f>
        <v>#DIV/0!</v>
      </c>
      <c r="G77" s="60">
        <f ca="1">IF(C77=0,0,-1*((C77/C63)*(LN(C77/C63))))</f>
        <v>4.3751659504531464E-2</v>
      </c>
      <c r="H77" s="88">
        <f ca="1">IF(C77=0,0,(C77/C63)^2)</f>
        <v>8.7753456663503885E-5</v>
      </c>
    </row>
    <row r="78" spans="1:8" x14ac:dyDescent="0.25">
      <c r="A78" s="78" t="s">
        <v>482</v>
      </c>
      <c r="B78" s="63">
        <f ca="1">pyura!H20</f>
        <v>6</v>
      </c>
      <c r="C78" s="63">
        <f ca="1">SUM(B78:B78)</f>
        <v>6</v>
      </c>
      <c r="D78" s="60">
        <f ca="1">AVERAGE(B78:B78)</f>
        <v>6</v>
      </c>
      <c r="E78" s="60" t="e">
        <f ca="1">STDEV(B78:B78)</f>
        <v>#DIV/0!</v>
      </c>
      <c r="F78" s="60" t="e">
        <f ca="1">E78/SQRT(1)</f>
        <v>#DIV/0!</v>
      </c>
      <c r="G78" s="60">
        <f ca="1">IF(C78=0,0,-1*((C78/C63)*(LN(C78/C63))))</f>
        <v>5.9930087269328844E-2</v>
      </c>
      <c r="H78" s="88">
        <f ca="1">IF(C78=0,0,(C78/C63)^2)</f>
        <v>1.9744527749288374E-4</v>
      </c>
    </row>
    <row r="79" spans="1:8" x14ac:dyDescent="0.25">
      <c r="A79" s="78" t="s">
        <v>483</v>
      </c>
      <c r="B79" s="63">
        <f ca="1">pyura!H21</f>
        <v>6</v>
      </c>
      <c r="C79" s="63">
        <f ca="1">SUM(B79:B79)</f>
        <v>6</v>
      </c>
      <c r="D79" s="60">
        <f ca="1">AVERAGE(B79:B79)</f>
        <v>6</v>
      </c>
      <c r="E79" s="60" t="e">
        <f ca="1">STDEV(B79:B79)</f>
        <v>#DIV/0!</v>
      </c>
      <c r="F79" s="60" t="e">
        <f ca="1">E79/SQRT(1)</f>
        <v>#DIV/0!</v>
      </c>
      <c r="G79" s="60">
        <f ca="1">IF(C79=0,0,-1*((C79/C63)*(LN(C79/C63))))</f>
        <v>5.9930087269328844E-2</v>
      </c>
      <c r="H79" s="88">
        <f ca="1">IF(C79=0,0,(C79/C63)^2)</f>
        <v>1.9744527749288374E-4</v>
      </c>
    </row>
    <row r="80" spans="1:8" x14ac:dyDescent="0.25">
      <c r="A80" s="78" t="s">
        <v>236</v>
      </c>
      <c r="B80" s="63">
        <f ca="1">pyura!H22</f>
        <v>7</v>
      </c>
      <c r="C80" s="63">
        <f ca="1">SUM(B80:B80)</f>
        <v>7</v>
      </c>
      <c r="D80" s="60">
        <f ca="1">AVERAGE(B80:B80)</f>
        <v>7</v>
      </c>
      <c r="E80" s="60" t="e">
        <f ca="1">STDEV(B80:B80)</f>
        <v>#DIV/0!</v>
      </c>
      <c r="F80" s="60" t="e">
        <f ca="1">E80/SQRT(1)</f>
        <v>#DIV/0!</v>
      </c>
      <c r="G80" s="60">
        <f ca="1">IF(C80=0,0,-1*((C80/C63)*(LN(C80/C63))))</f>
        <v>6.7391374822513297E-2</v>
      </c>
      <c r="H80" s="88">
        <f ca="1">IF(C80=0,0,(C80/C63)^2)</f>
        <v>2.6874496103198068E-4</v>
      </c>
    </row>
    <row r="81" spans="1:8" x14ac:dyDescent="0.25">
      <c r="A81" s="78" t="s">
        <v>484</v>
      </c>
      <c r="B81" s="63">
        <f ca="1">pyura!H23</f>
        <v>404</v>
      </c>
      <c r="C81" s="63">
        <f ca="1">SUM(B81:B81)</f>
        <v>404</v>
      </c>
      <c r="D81" s="60">
        <f ca="1">AVERAGE(B81:B81)</f>
        <v>404</v>
      </c>
      <c r="E81" s="60" t="e">
        <f ca="1">STDEV(B81:B81)</f>
        <v>#DIV/0!</v>
      </c>
      <c r="F81" s="60" t="e">
        <f ca="1">E81/SQRT(1)</f>
        <v>#DIV/0!</v>
      </c>
      <c r="G81" s="60">
        <f ca="1">IF(C81=0,0,-1*((C81/C63)*(LN(C81/C63))))</f>
        <v>5.2386722829179562E-2</v>
      </c>
      <c r="H81" s="88">
        <f ca="1">IF(C81=0,0,(C81/C63)^2)</f>
        <v>0.8951730114244032</v>
      </c>
    </row>
    <row r="82" spans="1:8" x14ac:dyDescent="0.25">
      <c r="A82" s="79" t="s">
        <v>336</v>
      </c>
      <c r="B82" s="61"/>
      <c r="C82" s="61"/>
      <c r="D82" s="61"/>
      <c r="E82" s="61"/>
      <c r="F82" s="61"/>
      <c r="G82" s="62">
        <f ca="1">SUM(G83:G83)</f>
        <v>0</v>
      </c>
      <c r="H82" s="89">
        <f ca="1">1-SUM(H83:H83)</f>
        <v>0</v>
      </c>
    </row>
    <row r="83" spans="1:8" x14ac:dyDescent="0.25">
      <c r="A83" s="78" t="s">
        <v>485</v>
      </c>
      <c r="B83" s="63">
        <f ca="1">pyura!H25</f>
        <v>116</v>
      </c>
      <c r="C83" s="63">
        <f ca="1">SUM(B83:B83)</f>
        <v>116</v>
      </c>
      <c r="D83" s="60">
        <f ca="1">AVERAGE(B83:B83)</f>
        <v>116</v>
      </c>
      <c r="E83" s="60" t="e">
        <f ca="1">STDEV(B83:B83)</f>
        <v>#DIV/0!</v>
      </c>
      <c r="F83" s="60" t="e">
        <f ca="1">E83/SQRT(1)</f>
        <v>#DIV/0!</v>
      </c>
      <c r="G83" s="60">
        <f ca="1">IF(C83=0,0,-1*((C83/C64)*(LN(C83/C64))))</f>
        <v>0</v>
      </c>
      <c r="H83" s="88">
        <f ca="1">IF(C83=0,0,(C83/C64)^2)</f>
        <v>1</v>
      </c>
    </row>
    <row r="84" spans="1:8" x14ac:dyDescent="0.25">
      <c r="A84" s="79" t="s">
        <v>337</v>
      </c>
      <c r="B84" s="61"/>
      <c r="C84" s="61"/>
      <c r="D84" s="61"/>
      <c r="E84" s="61"/>
      <c r="F84" s="61"/>
      <c r="G84" s="62">
        <f ca="1">SUM(G85:G89)</f>
        <v>0.73030207629825006</v>
      </c>
      <c r="H84" s="89">
        <f ca="1">1-SUM(H85:H89)</f>
        <v>0.43245445966427398</v>
      </c>
    </row>
    <row r="85" spans="1:8" x14ac:dyDescent="0.25">
      <c r="A85" s="78" t="s">
        <v>486</v>
      </c>
      <c r="B85" s="63">
        <f ca="1">pyura!H27</f>
        <v>1</v>
      </c>
      <c r="C85" s="63">
        <f ca="1">SUM(B85:B85)</f>
        <v>1</v>
      </c>
      <c r="D85" s="60">
        <f ca="1">AVERAGE(B85:B85)</f>
        <v>1</v>
      </c>
      <c r="E85" s="60" t="e">
        <f ca="1">STDEV(B85:B85)</f>
        <v>#DIV/0!</v>
      </c>
      <c r="F85" s="60" t="e">
        <f ca="1">E85/SQRT(1)</f>
        <v>#DIV/0!</v>
      </c>
      <c r="G85" s="60">
        <f ca="1">IF(C85=0,0,-1*((C85/C65)*(LN(C85/C65))))</f>
        <v>1.5840256142819604E-2</v>
      </c>
      <c r="H85" s="88">
        <f ca="1">IF(C85=0,0,(C85/C65)^2)</f>
        <v>7.1491892819354281E-6</v>
      </c>
    </row>
    <row r="86" spans="1:8" x14ac:dyDescent="0.25">
      <c r="A86" s="78" t="s">
        <v>487</v>
      </c>
      <c r="B86" s="63">
        <f ca="1">pyura!H28</f>
        <v>9</v>
      </c>
      <c r="C86" s="63">
        <f ca="1">SUM(B86:B86)</f>
        <v>9</v>
      </c>
      <c r="D86" s="60">
        <f ca="1">AVERAGE(B86:B86)</f>
        <v>9</v>
      </c>
      <c r="E86" s="60" t="e">
        <f ca="1">STDEV(B86:B86)</f>
        <v>#DIV/0!</v>
      </c>
      <c r="F86" s="60" t="e">
        <f ca="1">E86/SQRT(1)</f>
        <v>#DIV/0!</v>
      </c>
      <c r="G86" s="60">
        <f ca="1">IF(C86=0,0,-1*((C86/C65)*(LN(C86/C65))))</f>
        <v>8.9687917060708056E-2</v>
      </c>
      <c r="H86" s="88">
        <f ca="1">IF(C86=0,0,(C86/C65)^2)</f>
        <v>5.7908433183676965E-4</v>
      </c>
    </row>
    <row r="87" spans="1:8" x14ac:dyDescent="0.25">
      <c r="A87" s="78" t="s">
        <v>488</v>
      </c>
      <c r="B87" s="63">
        <f ca="1">pyura!H29</f>
        <v>264</v>
      </c>
      <c r="C87" s="63">
        <f ca="1">SUM(B87:B87)</f>
        <v>264</v>
      </c>
      <c r="D87" s="60">
        <f ca="1">AVERAGE(B87:B87)</f>
        <v>264</v>
      </c>
      <c r="E87" s="60" t="e">
        <f ca="1">STDEV(B87:B87)</f>
        <v>#DIV/0!</v>
      </c>
      <c r="F87" s="60" t="e">
        <f ca="1">E87/SQRT(1)</f>
        <v>#DIV/0!</v>
      </c>
      <c r="G87" s="60">
        <f ca="1">IF(C87=0,0,-1*((C87/C65)*(LN(C87/C65))))</f>
        <v>0.24586354889521109</v>
      </c>
      <c r="H87" s="88">
        <f ca="1">IF(C87=0,0,(C87/C65)^2)</f>
        <v>0.49826989619377171</v>
      </c>
    </row>
    <row r="88" spans="1:8" x14ac:dyDescent="0.25">
      <c r="A88" s="78" t="s">
        <v>489</v>
      </c>
      <c r="B88" s="63">
        <f ca="1">pyura!H30</f>
        <v>98</v>
      </c>
      <c r="C88" s="63">
        <f ca="1">SUM(B88:B88)</f>
        <v>98</v>
      </c>
      <c r="D88" s="60">
        <f ca="1">AVERAGE(B88:B88)</f>
        <v>98</v>
      </c>
      <c r="E88" s="60" t="e">
        <f ca="1">STDEV(B88:B88)</f>
        <v>#DIV/0!</v>
      </c>
      <c r="F88" s="60" t="e">
        <f ca="1">E88/SQRT(1)</f>
        <v>#DIV/0!</v>
      </c>
      <c r="G88" s="60">
        <f ca="1">IF(C88=0,0,-1*((C88/C65)*(LN(C88/C65))))</f>
        <v>0.35093651132863124</v>
      </c>
      <c r="H88" s="88">
        <f ca="1">IF(C88=0,0,(C88/C65)^2)</f>
        <v>6.8660813863707856E-2</v>
      </c>
    </row>
    <row r="89" spans="1:8" x14ac:dyDescent="0.25">
      <c r="A89" s="78" t="s">
        <v>490</v>
      </c>
      <c r="B89" s="63">
        <f ca="1">pyura!H31</f>
        <v>2</v>
      </c>
      <c r="C89" s="63">
        <f ca="1">SUM(B89:B89)</f>
        <v>2</v>
      </c>
      <c r="D89" s="60">
        <f ca="1">AVERAGE(B89:B89)</f>
        <v>2</v>
      </c>
      <c r="E89" s="60" t="e">
        <f ca="1">STDEV(B89:B89)</f>
        <v>#DIV/0!</v>
      </c>
      <c r="F89" s="60" t="e">
        <f ca="1">E89/SQRT(1)</f>
        <v>#DIV/0!</v>
      </c>
      <c r="G89" s="60">
        <f ca="1">IF(C89=0,0,-1*((C89/C65)*(LN(C89/C65))))</f>
        <v>2.7973842870880141E-2</v>
      </c>
      <c r="H89" s="88">
        <f ca="1">IF(C89=0,0,(C89/C65)^2)</f>
        <v>2.8596757127741712E-5</v>
      </c>
    </row>
    <row r="90" spans="1:8" x14ac:dyDescent="0.25">
      <c r="A90" s="79" t="s">
        <v>338</v>
      </c>
      <c r="B90" s="61"/>
      <c r="C90" s="61"/>
      <c r="D90" s="61"/>
      <c r="E90" s="61"/>
      <c r="F90" s="61"/>
      <c r="G90" s="62">
        <f ca="1">SUM(G91:G94)</f>
        <v>0.77985201794501746</v>
      </c>
      <c r="H90" s="89">
        <f ca="1">1-SUM(H91:H94)</f>
        <v>0.44564056559442944</v>
      </c>
    </row>
    <row r="91" spans="1:8" x14ac:dyDescent="0.25">
      <c r="A91" s="78" t="s">
        <v>491</v>
      </c>
      <c r="B91" s="63">
        <f ca="1">pyura!H33</f>
        <v>109</v>
      </c>
      <c r="C91" s="63">
        <f ca="1">SUM(B91:B91)</f>
        <v>109</v>
      </c>
      <c r="D91" s="60">
        <f ca="1">AVERAGE(B91:B91)</f>
        <v>109</v>
      </c>
      <c r="E91" s="60" t="e">
        <f ca="1">STDEV(B91:B91)</f>
        <v>#DIV/0!</v>
      </c>
      <c r="F91" s="60" t="e">
        <f ca="1">E91/SQRT(1)</f>
        <v>#DIV/0!</v>
      </c>
      <c r="G91" s="60">
        <f ca="1">IF(C91=0,0,-1*((C91/C66)*(LN(C91/C66))))</f>
        <v>0.24157394946927319</v>
      </c>
      <c r="H91" s="88">
        <f ca="1">IF(C91=0,0,(C91/C66)^2)</f>
        <v>0.50753983510615575</v>
      </c>
    </row>
    <row r="92" spans="1:8" x14ac:dyDescent="0.25">
      <c r="A92" s="78" t="s">
        <v>253</v>
      </c>
      <c r="B92" s="63">
        <f ca="1">pyura!H34</f>
        <v>14</v>
      </c>
      <c r="C92" s="63">
        <f ca="1">SUM(B92:B92)</f>
        <v>14</v>
      </c>
      <c r="D92" s="60">
        <f ca="1">AVERAGE(B92:B92)</f>
        <v>14</v>
      </c>
      <c r="E92" s="60" t="e">
        <f ca="1">STDEV(B92:B92)</f>
        <v>#DIV/0!</v>
      </c>
      <c r="F92" s="60" t="e">
        <f ca="1">E92/SQRT(1)</f>
        <v>#DIV/0!</v>
      </c>
      <c r="G92" s="60">
        <f ca="1">IF(C92=0,0,-1*((C92/C66)*(LN(C92/C66))))</f>
        <v>0.21881913911686585</v>
      </c>
      <c r="H92" s="88">
        <f ca="1">IF(C92=0,0,(C92/C66)^2)</f>
        <v>8.3728480498953383E-3</v>
      </c>
    </row>
    <row r="93" spans="1:8" x14ac:dyDescent="0.25">
      <c r="A93" s="78" t="s">
        <v>492</v>
      </c>
      <c r="B93" s="63">
        <f ca="1">pyura!H35</f>
        <v>30</v>
      </c>
      <c r="C93" s="63">
        <f ca="1">SUM(B93:B93)</f>
        <v>30</v>
      </c>
      <c r="D93" s="60">
        <f ca="1">AVERAGE(B93:B93)</f>
        <v>30</v>
      </c>
      <c r="E93" s="60" t="e">
        <f ca="1">STDEV(B93:B93)</f>
        <v>#DIV/0!</v>
      </c>
      <c r="F93" s="60" t="e">
        <f ca="1">E93/SQRT(1)</f>
        <v>#DIV/0!</v>
      </c>
      <c r="G93" s="60">
        <f ca="1">IF(C93=0,0,-1*((C93/C66)*(LN(C93/C66))))</f>
        <v>0.31945892935887843</v>
      </c>
      <c r="H93" s="88">
        <f ca="1">IF(C93=0,0,(C93/C66)^2)</f>
        <v>3.8446751249519413E-2</v>
      </c>
    </row>
    <row r="94" spans="1:8" x14ac:dyDescent="0.25">
      <c r="A94" s="78" t="s">
        <v>493</v>
      </c>
      <c r="B94" s="63">
        <f ca="1">pyura!H36</f>
        <v>0</v>
      </c>
      <c r="C94" s="63">
        <f ca="1">SUM(B94:B94)</f>
        <v>0</v>
      </c>
      <c r="D94" s="60">
        <f ca="1">AVERAGE(B94:B94)</f>
        <v>0</v>
      </c>
      <c r="E94" s="60" t="e">
        <f ca="1">STDEV(B94:B94)</f>
        <v>#DIV/0!</v>
      </c>
      <c r="F94" s="60" t="e">
        <f ca="1">E94/SQRT(1)</f>
        <v>#DIV/0!</v>
      </c>
      <c r="G94" s="60">
        <f ca="1">IF(C94=0,0,-1*((C94/C66)*(LN(C94/C66))))</f>
        <v>0</v>
      </c>
      <c r="H94" s="88">
        <f ca="1">IF(C94=0,0,(C94/C66)^2)</f>
        <v>0</v>
      </c>
    </row>
    <row r="95" spans="1:8" x14ac:dyDescent="0.25">
      <c r="A95" s="79" t="s">
        <v>339</v>
      </c>
      <c r="B95" s="61"/>
      <c r="C95" s="61"/>
      <c r="D95" s="61"/>
      <c r="E95" s="61"/>
      <c r="F95" s="61"/>
      <c r="G95" s="62">
        <f ca="1">SUM(G96:G101)</f>
        <v>1.1747429826089442</v>
      </c>
      <c r="H95" s="89">
        <f ca="1">1-SUM(H96:H101)</f>
        <v>0.64459294296915925</v>
      </c>
    </row>
    <row r="96" spans="1:8" x14ac:dyDescent="0.25">
      <c r="A96" s="78" t="s">
        <v>494</v>
      </c>
      <c r="B96" s="63">
        <f ca="1">pyura!H38</f>
        <v>3</v>
      </c>
      <c r="C96" s="63">
        <f t="shared" ref="C96:C101" ca="1" si="10">SUM(B96:B96)</f>
        <v>3</v>
      </c>
      <c r="D96" s="60">
        <f t="shared" ref="D96:D101" ca="1" si="11">AVERAGE(B96:B96)</f>
        <v>3</v>
      </c>
      <c r="E96" s="60" t="e">
        <f t="shared" ref="E96:E101" ca="1" si="12">STDEV(B96:B96)</f>
        <v>#DIV/0!</v>
      </c>
      <c r="F96" s="60" t="e">
        <f t="shared" ref="F96:F101" ca="1" si="13">E96/SQRT(1)</f>
        <v>#DIV/0!</v>
      </c>
      <c r="G96" s="60">
        <f ca="1">IF(C96=0,0,-1*((C96/C67)*(LN(C96/C67))))</f>
        <v>5.291044602147818E-2</v>
      </c>
      <c r="H96" s="88">
        <f ca="1">IF(C96=0,0,(C96/C67)^2)</f>
        <v>1.4285487531943937E-4</v>
      </c>
    </row>
    <row r="97" spans="1:8" x14ac:dyDescent="0.25">
      <c r="A97" s="78" t="s">
        <v>495</v>
      </c>
      <c r="B97" s="63">
        <f ca="1">pyura!H39</f>
        <v>70</v>
      </c>
      <c r="C97" s="63">
        <f t="shared" ca="1" si="10"/>
        <v>70</v>
      </c>
      <c r="D97" s="60">
        <f t="shared" ca="1" si="11"/>
        <v>70</v>
      </c>
      <c r="E97" s="60" t="e">
        <f t="shared" ca="1" si="12"/>
        <v>#DIV/0!</v>
      </c>
      <c r="F97" s="60" t="e">
        <f t="shared" ca="1" si="13"/>
        <v>#DIV/0!</v>
      </c>
      <c r="G97" s="60">
        <f ca="1">IF(C97=0,0,-1*((C97/C67)*(LN(C97/C67))))</f>
        <v>0.35612366054091532</v>
      </c>
      <c r="H97" s="88">
        <f ca="1">IF(C97=0,0,(C97/C67)^2)</f>
        <v>7.7776543229472528E-2</v>
      </c>
    </row>
    <row r="98" spans="1:8" x14ac:dyDescent="0.25">
      <c r="A98" s="78" t="s">
        <v>496</v>
      </c>
      <c r="B98" s="63">
        <f ca="1">pyura!H40</f>
        <v>7</v>
      </c>
      <c r="C98" s="63">
        <f t="shared" ca="1" si="10"/>
        <v>7</v>
      </c>
      <c r="D98" s="60">
        <f t="shared" ca="1" si="11"/>
        <v>7</v>
      </c>
      <c r="E98" s="60" t="e">
        <f t="shared" ca="1" si="12"/>
        <v>#DIV/0!</v>
      </c>
      <c r="F98" s="60" t="e">
        <f t="shared" ca="1" si="13"/>
        <v>#DIV/0!</v>
      </c>
      <c r="G98" s="60">
        <f ca="1">IF(C98=0,0,-1*((C98/C67)*(LN(C98/C67))))</f>
        <v>9.9827886575837826E-2</v>
      </c>
      <c r="H98" s="88">
        <f ca="1">IF(C98=0,0,(C98/C67)^2)</f>
        <v>7.7776543229472544E-4</v>
      </c>
    </row>
    <row r="99" spans="1:8" x14ac:dyDescent="0.25">
      <c r="A99" s="78" t="s">
        <v>497</v>
      </c>
      <c r="B99" s="63">
        <f ca="1">pyura!H41</f>
        <v>123</v>
      </c>
      <c r="C99" s="63">
        <f t="shared" ca="1" si="10"/>
        <v>123</v>
      </c>
      <c r="D99" s="60">
        <f t="shared" ca="1" si="11"/>
        <v>123</v>
      </c>
      <c r="E99" s="60" t="e">
        <f t="shared" ca="1" si="12"/>
        <v>#DIV/0!</v>
      </c>
      <c r="F99" s="60" t="e">
        <f t="shared" ca="1" si="13"/>
        <v>#DIV/0!</v>
      </c>
      <c r="G99" s="60">
        <f ca="1">IF(C99=0,0,-1*((C99/C67)*(LN(C99/C67))))</f>
        <v>0.34953002311713971</v>
      </c>
      <c r="H99" s="88">
        <f ca="1">IF(C99=0,0,(C99/C67)^2)</f>
        <v>0.24013904541197759</v>
      </c>
    </row>
    <row r="100" spans="1:8" x14ac:dyDescent="0.25">
      <c r="A100" s="78" t="s">
        <v>498</v>
      </c>
      <c r="B100" s="63">
        <f ca="1">pyura!H42</f>
        <v>0</v>
      </c>
      <c r="C100" s="63">
        <f t="shared" ca="1" si="10"/>
        <v>0</v>
      </c>
      <c r="D100" s="60">
        <f t="shared" ca="1" si="11"/>
        <v>0</v>
      </c>
      <c r="E100" s="60" t="e">
        <f t="shared" ca="1" si="12"/>
        <v>#DIV/0!</v>
      </c>
      <c r="F100" s="60" t="e">
        <f t="shared" ca="1" si="13"/>
        <v>#DIV/0!</v>
      </c>
      <c r="G100" s="60">
        <f ca="1">IF(C100=0,0,-1*((C100/C67)*(LN(C100/C67))))</f>
        <v>0</v>
      </c>
      <c r="H100" s="88">
        <f ca="1">IF(C100=0,0,(C100/C67)^2)</f>
        <v>0</v>
      </c>
    </row>
    <row r="101" spans="1:8" x14ac:dyDescent="0.25">
      <c r="A101" s="78" t="s">
        <v>499</v>
      </c>
      <c r="B101" s="63">
        <f ca="1">pyura!H43</f>
        <v>48</v>
      </c>
      <c r="C101" s="63">
        <f t="shared" ca="1" si="10"/>
        <v>48</v>
      </c>
      <c r="D101" s="60">
        <f t="shared" ca="1" si="11"/>
        <v>48</v>
      </c>
      <c r="E101" s="60" t="e">
        <f t="shared" ca="1" si="12"/>
        <v>#DIV/0!</v>
      </c>
      <c r="F101" s="60" t="e">
        <f t="shared" ca="1" si="13"/>
        <v>#DIV/0!</v>
      </c>
      <c r="G101" s="60">
        <f ca="1">IF(C101=0,0,-1*((C101/C67)*(LN(C101/C67))))</f>
        <v>0.31635096635357318</v>
      </c>
      <c r="H101" s="88">
        <f ca="1">IF(C101=0,0,(C101/C67)^2)</f>
        <v>3.6570848081776478E-2</v>
      </c>
    </row>
    <row r="102" spans="1:8" x14ac:dyDescent="0.25">
      <c r="A102" s="79" t="s">
        <v>340</v>
      </c>
      <c r="B102" s="61"/>
      <c r="C102" s="61"/>
      <c r="D102" s="61"/>
      <c r="E102" s="61"/>
      <c r="F102" s="61"/>
      <c r="G102" s="62">
        <f ca="1">SUM(G103:G103)</f>
        <v>0</v>
      </c>
      <c r="H102" s="89">
        <f ca="1">1-SUM(H103:H103)</f>
        <v>0</v>
      </c>
    </row>
    <row r="103" spans="1:8" x14ac:dyDescent="0.25">
      <c r="A103" s="78" t="s">
        <v>500</v>
      </c>
      <c r="B103" s="63">
        <f ca="1">pyura!H45</f>
        <v>2</v>
      </c>
      <c r="C103" s="63">
        <f ca="1">SUM(B103:B103)</f>
        <v>2</v>
      </c>
      <c r="D103" s="60">
        <f ca="1">AVERAGE(B103:B103)</f>
        <v>2</v>
      </c>
      <c r="E103" s="60" t="e">
        <f ca="1">STDEV(B103:B103)</f>
        <v>#DIV/0!</v>
      </c>
      <c r="F103" s="60" t="e">
        <f ca="1">E103/SQRT(1)</f>
        <v>#DIV/0!</v>
      </c>
      <c r="G103" s="60">
        <f ca="1">IF(C103=0,0,-1*((C103/C68)*(LN(C103/C68))))</f>
        <v>0</v>
      </c>
      <c r="H103" s="88">
        <f ca="1">IF(C103=0,0,(C103/C68)^2)</f>
        <v>1</v>
      </c>
    </row>
    <row r="104" spans="1:8" x14ac:dyDescent="0.25">
      <c r="A104" s="79" t="s">
        <v>341</v>
      </c>
      <c r="B104" s="61"/>
      <c r="C104" s="61"/>
      <c r="D104" s="61"/>
      <c r="E104" s="61"/>
      <c r="F104" s="61"/>
      <c r="G104" s="62">
        <f ca="1">SUM(G105:G105)</f>
        <v>0</v>
      </c>
      <c r="H104" s="89">
        <f ca="1">1-SUM(H105:H105)</f>
        <v>0</v>
      </c>
    </row>
    <row r="105" spans="1:8" x14ac:dyDescent="0.25">
      <c r="A105" s="78" t="s">
        <v>501</v>
      </c>
      <c r="B105" s="63">
        <f ca="1">pyura!H47</f>
        <v>166</v>
      </c>
      <c r="C105" s="63">
        <f ca="1">SUM(B105:B105)</f>
        <v>166</v>
      </c>
      <c r="D105" s="60">
        <f ca="1">AVERAGE(B105:B105)</f>
        <v>166</v>
      </c>
      <c r="E105" s="60" t="e">
        <f ca="1">STDEV(B105:B105)</f>
        <v>#DIV/0!</v>
      </c>
      <c r="F105" s="60" t="e">
        <f ca="1">E105/SQRT(1)</f>
        <v>#DIV/0!</v>
      </c>
      <c r="G105" s="60">
        <f ca="1">IF(C105=0,0,-1*((C105/C69)*(LN(C105/C69))))</f>
        <v>0</v>
      </c>
      <c r="H105" s="88">
        <f ca="1">IF(C105=0,0,(C105/C69)^2)</f>
        <v>1</v>
      </c>
    </row>
    <row r="106" spans="1:8" x14ac:dyDescent="0.25">
      <c r="A106" s="79" t="s">
        <v>342</v>
      </c>
      <c r="B106" s="61"/>
      <c r="C106" s="61"/>
      <c r="D106" s="61"/>
      <c r="E106" s="61"/>
      <c r="F106" s="61"/>
      <c r="G106" s="61"/>
      <c r="H106" s="85"/>
    </row>
    <row r="107" spans="1:8" x14ac:dyDescent="0.25">
      <c r="A107" s="78" t="s">
        <v>274</v>
      </c>
      <c r="B107" s="63">
        <f ca="1">pyura!H49</f>
        <v>7</v>
      </c>
      <c r="C107" s="63">
        <f ca="1">SUM(B107:B107)</f>
        <v>7</v>
      </c>
      <c r="D107" s="60">
        <f ca="1">AVERAGE(B107:B107)</f>
        <v>7</v>
      </c>
      <c r="E107" s="60" t="e">
        <f ca="1">STDEV(B107:B107)</f>
        <v>#DIV/0!</v>
      </c>
      <c r="F107" s="60" t="e">
        <f ca="1">E107/SQRT(1)</f>
        <v>#DIV/0!</v>
      </c>
      <c r="G107" s="60"/>
      <c r="H107" s="88">
        <f ca="1">IF(C107=0,0,(C107/C70)^2)</f>
        <v>1</v>
      </c>
    </row>
    <row r="108" spans="1:8" x14ac:dyDescent="0.25">
      <c r="A108" s="78"/>
      <c r="H108" s="83"/>
    </row>
    <row r="109" spans="1:8" x14ac:dyDescent="0.25">
      <c r="A109" s="75" t="s">
        <v>508</v>
      </c>
      <c r="C109" s="57" t="s">
        <v>505</v>
      </c>
      <c r="D109" s="57" t="s">
        <v>475</v>
      </c>
      <c r="E109" s="57" t="s">
        <v>476</v>
      </c>
      <c r="F109" s="57" t="s">
        <v>477</v>
      </c>
      <c r="H109" s="83"/>
    </row>
    <row r="110" spans="1:8" x14ac:dyDescent="0.25">
      <c r="A110" s="75" t="s">
        <v>509</v>
      </c>
      <c r="H110" s="83"/>
    </row>
    <row r="111" spans="1:8" ht="15.75" thickBot="1" x14ac:dyDescent="0.3">
      <c r="A111" s="78"/>
      <c r="H111" s="83"/>
    </row>
    <row r="112" spans="1:8" ht="15.75" thickTop="1" x14ac:dyDescent="0.25">
      <c r="A112" s="74" t="s">
        <v>510</v>
      </c>
      <c r="B112" s="72">
        <f ca="1">SUM(B113:B120)</f>
        <v>1.695889210366738</v>
      </c>
      <c r="C112" s="66"/>
      <c r="D112" s="66"/>
      <c r="E112" s="66"/>
      <c r="F112" s="66"/>
      <c r="G112" s="66"/>
      <c r="H112" s="82"/>
    </row>
    <row r="113" spans="1:8" x14ac:dyDescent="0.25">
      <c r="A113" s="78" t="s">
        <v>334</v>
      </c>
      <c r="B113" s="60">
        <f ca="1">IF(B62=0,0,-1*((B62/B9)*(LN(B62/B9))))</f>
        <v>4.903712348281547E-3</v>
      </c>
      <c r="H113" s="83"/>
    </row>
    <row r="114" spans="1:8" x14ac:dyDescent="0.25">
      <c r="A114" s="78" t="s">
        <v>335</v>
      </c>
      <c r="B114" s="60">
        <f ca="1">IF(B63=0,0,-1*((B63/B9)*(LN(B63/B9))))</f>
        <v>0.35814908301915832</v>
      </c>
      <c r="H114" s="83"/>
    </row>
    <row r="115" spans="1:8" x14ac:dyDescent="0.25">
      <c r="A115" s="78" t="s">
        <v>336</v>
      </c>
      <c r="B115" s="60">
        <f ca="1">IF(B64=0,0,-1*((B64/B9)*(LN(B64/B9))))</f>
        <v>0.19875246987157333</v>
      </c>
      <c r="H115" s="83"/>
    </row>
    <row r="116" spans="1:8" x14ac:dyDescent="0.25">
      <c r="A116" s="78" t="s">
        <v>337</v>
      </c>
      <c r="B116" s="60">
        <f ca="1">IF(B65=0,0,-1*((B65/B9)*(LN(B65/B9))))</f>
        <v>0.34696045300022804</v>
      </c>
      <c r="H116" s="83"/>
    </row>
    <row r="117" spans="1:8" x14ac:dyDescent="0.25">
      <c r="A117" s="78" t="s">
        <v>338</v>
      </c>
      <c r="B117" s="60">
        <f ca="1">IF(B66=0,0,-1*((B66/B9)*(LN(B66/B9))))</f>
        <v>0.23371966581523598</v>
      </c>
      <c r="H117" s="83"/>
    </row>
    <row r="118" spans="1:8" x14ac:dyDescent="0.25">
      <c r="A118" s="78" t="s">
        <v>339</v>
      </c>
      <c r="B118" s="60">
        <f ca="1">IF(B67=0,0,-1*((B67/B9)*(LN(B67/B9))))</f>
        <v>0.30003402242398519</v>
      </c>
      <c r="H118" s="83"/>
    </row>
    <row r="119" spans="1:8" x14ac:dyDescent="0.25">
      <c r="A119" s="78" t="s">
        <v>340</v>
      </c>
      <c r="B119" s="60">
        <f ca="1">IF(B68=0,0,-1*((B68/B9)*(LN(B68/B9))))</f>
        <v>8.87702579648263E-3</v>
      </c>
      <c r="H119" s="83"/>
    </row>
    <row r="120" spans="1:8" x14ac:dyDescent="0.25">
      <c r="A120" s="78" t="s">
        <v>341</v>
      </c>
      <c r="B120" s="60">
        <f ca="1">IF(B69=0,0,-1*((B69/B9)*(LN(B69/B9))))</f>
        <v>0.24449277809179301</v>
      </c>
      <c r="H120" s="83"/>
    </row>
    <row r="121" spans="1:8" ht="15.75" thickBot="1" x14ac:dyDescent="0.3">
      <c r="A121" s="80" t="s">
        <v>342</v>
      </c>
      <c r="B121" s="67"/>
      <c r="C121" s="67"/>
      <c r="D121" s="67"/>
      <c r="E121" s="67"/>
      <c r="F121" s="67"/>
      <c r="G121" s="67"/>
      <c r="H121" s="84"/>
    </row>
    <row r="122" spans="1:8" ht="15.75" thickTop="1" x14ac:dyDescent="0.25">
      <c r="A122" s="74" t="s">
        <v>511</v>
      </c>
      <c r="B122" s="72">
        <f ca="1">1-SUM(B123:B130)</f>
        <v>0.79747218593757041</v>
      </c>
      <c r="C122" s="66"/>
      <c r="D122" s="66"/>
      <c r="E122" s="66"/>
      <c r="F122" s="66"/>
      <c r="G122" s="66"/>
      <c r="H122" s="82"/>
    </row>
    <row r="123" spans="1:8" x14ac:dyDescent="0.25">
      <c r="A123" s="78" t="s">
        <v>334</v>
      </c>
      <c r="B123" s="60">
        <f ca="1">IF(B62=0,0,(B62/B9)^2)</f>
        <v>4.5043016080356733E-7</v>
      </c>
      <c r="H123" s="83"/>
    </row>
    <row r="124" spans="1:8" x14ac:dyDescent="0.25">
      <c r="A124" s="78" t="s">
        <v>335</v>
      </c>
      <c r="B124" s="60">
        <f ca="1">IF(B63=0,0,(B63/B9)^2)</f>
        <v>8.2126480789153647E-2</v>
      </c>
      <c r="H124" s="83"/>
    </row>
    <row r="125" spans="1:8" x14ac:dyDescent="0.25">
      <c r="A125" s="78" t="s">
        <v>336</v>
      </c>
      <c r="B125" s="60">
        <f ca="1">IF(B64=0,0,(B64/B9)^2)</f>
        <v>6.060988243772803E-3</v>
      </c>
      <c r="H125" s="83"/>
    </row>
    <row r="126" spans="1:8" x14ac:dyDescent="0.25">
      <c r="A126" s="78" t="s">
        <v>337</v>
      </c>
      <c r="B126" s="60">
        <f ca="1">IF(B65=0,0,(B65/B9)^2)</f>
        <v>6.300436917255979E-2</v>
      </c>
      <c r="H126" s="83"/>
    </row>
    <row r="127" spans="1:8" x14ac:dyDescent="0.25">
      <c r="A127" s="78" t="s">
        <v>338</v>
      </c>
      <c r="B127" s="60">
        <f ca="1">IF(B66=0,0,(B66/B9)^2)</f>
        <v>1.0544119634250709E-2</v>
      </c>
      <c r="H127" s="83"/>
    </row>
    <row r="128" spans="1:8" x14ac:dyDescent="0.25">
      <c r="A128" s="78" t="s">
        <v>339</v>
      </c>
      <c r="B128" s="60">
        <f ca="1">IF(B67=0,0,(B67/B9)^2)</f>
        <v>2.8377550560785548E-2</v>
      </c>
      <c r="H128" s="83"/>
    </row>
    <row r="129" spans="1:8" x14ac:dyDescent="0.25">
      <c r="A129" s="78" t="s">
        <v>340</v>
      </c>
      <c r="B129" s="60">
        <f ca="1">IF(B68=0,0,(B68/B9)^2)</f>
        <v>1.8017206432142693E-6</v>
      </c>
      <c r="H129" s="83"/>
    </row>
    <row r="130" spans="1:8" x14ac:dyDescent="0.25">
      <c r="A130" s="78" t="s">
        <v>341</v>
      </c>
      <c r="B130" s="60">
        <f ca="1">IF(B69=0,0,(B69/B9)^2)</f>
        <v>1.2412053511103102E-2</v>
      </c>
      <c r="H130" s="83"/>
    </row>
    <row r="131" spans="1:8" ht="15.75" thickBot="1" x14ac:dyDescent="0.3">
      <c r="A131" s="80" t="s">
        <v>342</v>
      </c>
      <c r="B131" s="67"/>
      <c r="C131" s="67"/>
      <c r="D131" s="67"/>
      <c r="E131" s="67"/>
      <c r="F131" s="67"/>
      <c r="G131" s="67"/>
      <c r="H131" s="84"/>
    </row>
    <row r="132" spans="1:8" ht="15.75" thickTop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7627656B3DF74DAE2CD25BD224422B" ma:contentTypeVersion="10" ma:contentTypeDescription="Create a new document." ma:contentTypeScope="" ma:versionID="145d5135524f3c8f5c2e2da15c8d93b8">
  <xsd:schema xmlns:xsd="http://www.w3.org/2001/XMLSchema" xmlns:xs="http://www.w3.org/2001/XMLSchema" xmlns:p="http://schemas.microsoft.com/office/2006/metadata/properties" xmlns:ns2="ee661c93-2dcc-4bf1-9719-0832f4b63197" xmlns:ns3="5f6b1945-c4e1-49f9-9f6e-e50035f04b8f" targetNamespace="http://schemas.microsoft.com/office/2006/metadata/properties" ma:root="true" ma:fieldsID="94cfdfb2710b04e763aa58fd5523b58f" ns2:_="" ns3:_="">
    <xsd:import namespace="ee661c93-2dcc-4bf1-9719-0832f4b63197"/>
    <xsd:import namespace="5f6b1945-c4e1-49f9-9f6e-e50035f04b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661c93-2dcc-4bf1-9719-0832f4b631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0B6245-0EB0-405E-9176-45F08293A8CD}"/>
</file>

<file path=customXml/itemProps2.xml><?xml version="1.0" encoding="utf-8"?>
<ds:datastoreItem xmlns:ds="http://schemas.openxmlformats.org/officeDocument/2006/customXml" ds:itemID="{A020DF97-4EFD-4D3A-B5B5-1DDA9A8003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C74BA0-5612-44E7-BF60-4914B9305E7D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ee661c93-2dcc-4bf1-9719-0832f4b63197"/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5f6b1945-c4e1-49f9-9f6e-e50035f04b8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pyura_raw</vt:lpstr>
      <vt:lpstr>pyura_imgsummary</vt:lpstr>
      <vt:lpstr>pyura_%cover</vt:lpstr>
      <vt:lpstr>pyura</vt:lpstr>
      <vt:lpstr>pyura_archive</vt:lpstr>
      <vt:lpstr>Data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Atalah</dc:creator>
  <cp:lastModifiedBy>Javier Atalah</cp:lastModifiedBy>
  <dcterms:created xsi:type="dcterms:W3CDTF">2019-04-23T13:00:39Z</dcterms:created>
  <dcterms:modified xsi:type="dcterms:W3CDTF">2019-04-23T13:16:16Z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0x010100917627656B3DF74DAE2CD25BD224422B</vt:lpwstr>
  </property>
</Properties>
</file>