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imatthew/Desktop/"/>
    </mc:Choice>
  </mc:AlternateContent>
  <xr:revisionPtr revIDLastSave="0" documentId="13_ncr:1_{A80EA81F-0CF9-4B47-A5C5-2498BA357EBD}" xr6:coauthVersionLast="36" xr6:coauthVersionMax="47" xr10:uidLastSave="{00000000-0000-0000-0000-000000000000}"/>
  <bookViews>
    <workbookView xWindow="0" yWindow="0" windowWidth="28800" windowHeight="18000" xr2:uid="{D0AF2ACF-7400-AE47-942B-E7FDA68340EE}"/>
  </bookViews>
  <sheets>
    <sheet name="metadata" sheetId="1" r:id="rId1"/>
    <sheet name="data" sheetId="2" r:id="rId2"/>
    <sheet name="pairs" sheetId="5" r:id="rId3"/>
    <sheet name="coverage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84" i="2" l="1"/>
  <c r="AF284" i="2"/>
  <c r="AG284" i="2"/>
  <c r="AH284" i="2"/>
  <c r="AI284" i="2"/>
  <c r="AJ284" i="2"/>
  <c r="AK284" i="2"/>
  <c r="AL284" i="2"/>
  <c r="AM284" i="2"/>
  <c r="AE285" i="2"/>
  <c r="AF285" i="2"/>
  <c r="AG285" i="2"/>
  <c r="AH285" i="2"/>
  <c r="AI285" i="2"/>
  <c r="AJ285" i="2"/>
  <c r="AK285" i="2"/>
  <c r="AL285" i="2"/>
  <c r="AM285" i="2"/>
  <c r="AE286" i="2"/>
  <c r="AF286" i="2"/>
  <c r="AG286" i="2"/>
  <c r="AH286" i="2"/>
  <c r="AI286" i="2"/>
  <c r="AJ286" i="2"/>
  <c r="AK286" i="2"/>
  <c r="AL286" i="2"/>
  <c r="AM286" i="2"/>
  <c r="AE287" i="2"/>
  <c r="AF287" i="2"/>
  <c r="AG287" i="2"/>
  <c r="AH287" i="2"/>
  <c r="AI287" i="2"/>
  <c r="AJ287" i="2"/>
  <c r="AK287" i="2"/>
  <c r="AL287" i="2"/>
  <c r="AM287" i="2"/>
  <c r="AE288" i="2"/>
  <c r="AF288" i="2"/>
  <c r="AG288" i="2"/>
  <c r="AH288" i="2"/>
  <c r="AI288" i="2"/>
  <c r="AJ288" i="2"/>
  <c r="AK288" i="2"/>
  <c r="AL288" i="2"/>
  <c r="AM288" i="2"/>
  <c r="AE289" i="2"/>
  <c r="AF289" i="2"/>
  <c r="AG289" i="2"/>
  <c r="AH289" i="2"/>
  <c r="AI289" i="2"/>
  <c r="AJ289" i="2"/>
  <c r="AK289" i="2"/>
  <c r="AL289" i="2"/>
  <c r="AM289" i="2"/>
  <c r="AE290" i="2"/>
  <c r="AF290" i="2"/>
  <c r="AG290" i="2"/>
  <c r="AH290" i="2"/>
  <c r="AI290" i="2"/>
  <c r="AJ290" i="2"/>
  <c r="AK290" i="2"/>
  <c r="AL290" i="2"/>
  <c r="AM290" i="2"/>
  <c r="AE291" i="2"/>
  <c r="AF291" i="2"/>
  <c r="AG291" i="2"/>
  <c r="AH291" i="2"/>
  <c r="AI291" i="2"/>
  <c r="AJ291" i="2"/>
  <c r="AK291" i="2"/>
  <c r="AL291" i="2"/>
  <c r="AM291" i="2"/>
  <c r="AE292" i="2"/>
  <c r="AF292" i="2"/>
  <c r="AG292" i="2"/>
  <c r="AH292" i="2"/>
  <c r="AI292" i="2"/>
  <c r="AJ292" i="2"/>
  <c r="AK292" i="2"/>
  <c r="AL292" i="2"/>
  <c r="AM292" i="2"/>
  <c r="AE293" i="2"/>
  <c r="AF293" i="2"/>
  <c r="AG293" i="2"/>
  <c r="AH293" i="2"/>
  <c r="AI293" i="2"/>
  <c r="AJ293" i="2"/>
  <c r="AK293" i="2"/>
  <c r="AL293" i="2"/>
  <c r="AM293" i="2"/>
  <c r="AE294" i="2"/>
  <c r="AF294" i="2"/>
  <c r="AG294" i="2"/>
  <c r="AH294" i="2"/>
  <c r="AI294" i="2"/>
  <c r="AJ294" i="2"/>
  <c r="AK294" i="2"/>
  <c r="AL294" i="2"/>
  <c r="AM294" i="2"/>
  <c r="AE295" i="2"/>
  <c r="AF295" i="2"/>
  <c r="AG295" i="2"/>
  <c r="AH295" i="2"/>
  <c r="AI295" i="2"/>
  <c r="AJ295" i="2"/>
  <c r="AK295" i="2"/>
  <c r="AL295" i="2"/>
  <c r="AM295" i="2"/>
  <c r="AE296" i="2"/>
  <c r="AF296" i="2"/>
  <c r="AG296" i="2"/>
  <c r="AH296" i="2"/>
  <c r="AI296" i="2"/>
  <c r="AJ296" i="2"/>
  <c r="AK296" i="2"/>
  <c r="AL296" i="2"/>
  <c r="AM296" i="2"/>
  <c r="AE297" i="2"/>
  <c r="AF297" i="2"/>
  <c r="AG297" i="2"/>
  <c r="AH297" i="2"/>
  <c r="AI297" i="2"/>
  <c r="AJ297" i="2"/>
  <c r="AK297" i="2"/>
  <c r="AL297" i="2"/>
  <c r="AM297" i="2"/>
  <c r="AE298" i="2"/>
  <c r="AF298" i="2"/>
  <c r="AG298" i="2"/>
  <c r="AH298" i="2"/>
  <c r="AI298" i="2"/>
  <c r="AJ298" i="2"/>
  <c r="AK298" i="2"/>
  <c r="AL298" i="2"/>
  <c r="AM298" i="2"/>
  <c r="AE299" i="2"/>
  <c r="AF299" i="2"/>
  <c r="AG299" i="2"/>
  <c r="AH299" i="2"/>
  <c r="AI299" i="2"/>
  <c r="AJ299" i="2"/>
  <c r="AK299" i="2"/>
  <c r="AL299" i="2"/>
  <c r="AM299" i="2"/>
  <c r="AE300" i="2"/>
  <c r="AF300" i="2"/>
  <c r="AG300" i="2"/>
  <c r="AH300" i="2"/>
  <c r="AI300" i="2"/>
  <c r="AJ300" i="2"/>
  <c r="AK300" i="2"/>
  <c r="AL300" i="2"/>
  <c r="AM300" i="2"/>
  <c r="AE301" i="2"/>
  <c r="AF301" i="2"/>
  <c r="AG301" i="2"/>
  <c r="AH301" i="2"/>
  <c r="AI301" i="2"/>
  <c r="AJ301" i="2"/>
  <c r="AK301" i="2"/>
  <c r="AL301" i="2"/>
  <c r="AM301" i="2"/>
  <c r="AE302" i="2"/>
  <c r="AF302" i="2"/>
  <c r="AG302" i="2"/>
  <c r="AH302" i="2"/>
  <c r="AI302" i="2"/>
  <c r="AJ302" i="2"/>
  <c r="AK302" i="2"/>
  <c r="AL302" i="2"/>
  <c r="AM302" i="2"/>
  <c r="AE303" i="2"/>
  <c r="AF303" i="2"/>
  <c r="AG303" i="2"/>
  <c r="AH303" i="2"/>
  <c r="AI303" i="2"/>
  <c r="AJ303" i="2"/>
  <c r="AK303" i="2"/>
  <c r="AL303" i="2"/>
  <c r="AM303" i="2"/>
  <c r="AE283" i="2"/>
  <c r="AF283" i="2"/>
  <c r="AG283" i="2"/>
  <c r="AH283" i="2"/>
  <c r="AI283" i="2"/>
  <c r="AJ283" i="2"/>
  <c r="AK283" i="2"/>
  <c r="AL283" i="2"/>
  <c r="AM283" i="2"/>
  <c r="AE253" i="2"/>
  <c r="AF253" i="2"/>
  <c r="AG253" i="2"/>
  <c r="AH253" i="2"/>
  <c r="AI253" i="2"/>
  <c r="AJ253" i="2"/>
  <c r="AK253" i="2"/>
  <c r="AL253" i="2"/>
  <c r="AN253" i="2"/>
  <c r="AE254" i="2"/>
  <c r="AF254" i="2"/>
  <c r="AG254" i="2"/>
  <c r="AH254" i="2"/>
  <c r="AI254" i="2"/>
  <c r="AJ254" i="2"/>
  <c r="AK254" i="2"/>
  <c r="AL254" i="2"/>
  <c r="AN254" i="2"/>
  <c r="AE255" i="2"/>
  <c r="AF255" i="2"/>
  <c r="AG255" i="2"/>
  <c r="AH255" i="2"/>
  <c r="AI255" i="2"/>
  <c r="AJ255" i="2"/>
  <c r="AK255" i="2"/>
  <c r="AL255" i="2"/>
  <c r="AN255" i="2"/>
  <c r="AE256" i="2"/>
  <c r="AF256" i="2"/>
  <c r="AG256" i="2"/>
  <c r="AH256" i="2"/>
  <c r="AI256" i="2"/>
  <c r="AJ256" i="2"/>
  <c r="AK256" i="2"/>
  <c r="AL256" i="2"/>
  <c r="AN256" i="2"/>
  <c r="AE257" i="2"/>
  <c r="AF257" i="2"/>
  <c r="AG257" i="2"/>
  <c r="AH257" i="2"/>
  <c r="AI257" i="2"/>
  <c r="AJ257" i="2"/>
  <c r="AK257" i="2"/>
  <c r="AL257" i="2"/>
  <c r="AN257" i="2"/>
  <c r="AE258" i="2"/>
  <c r="AF258" i="2"/>
  <c r="AG258" i="2"/>
  <c r="AH258" i="2"/>
  <c r="AI258" i="2"/>
  <c r="AJ258" i="2"/>
  <c r="AK258" i="2"/>
  <c r="AL258" i="2"/>
  <c r="AN258" i="2"/>
  <c r="AE259" i="2"/>
  <c r="AF259" i="2"/>
  <c r="AG259" i="2"/>
  <c r="AH259" i="2"/>
  <c r="AI259" i="2"/>
  <c r="AJ259" i="2"/>
  <c r="AK259" i="2"/>
  <c r="AL259" i="2"/>
  <c r="AN259" i="2"/>
  <c r="AE260" i="2"/>
  <c r="AF260" i="2"/>
  <c r="AG260" i="2"/>
  <c r="AH260" i="2"/>
  <c r="AI260" i="2"/>
  <c r="AJ260" i="2"/>
  <c r="AK260" i="2"/>
  <c r="AL260" i="2"/>
  <c r="AN260" i="2"/>
  <c r="AE261" i="2"/>
  <c r="AF261" i="2"/>
  <c r="AG261" i="2"/>
  <c r="AH261" i="2"/>
  <c r="AI261" i="2"/>
  <c r="AJ261" i="2"/>
  <c r="AK261" i="2"/>
  <c r="AL261" i="2"/>
  <c r="AN261" i="2"/>
  <c r="AE262" i="2"/>
  <c r="AF262" i="2"/>
  <c r="AG262" i="2"/>
  <c r="AH262" i="2"/>
  <c r="AI262" i="2"/>
  <c r="AJ262" i="2"/>
  <c r="AK262" i="2"/>
  <c r="AL262" i="2"/>
  <c r="AN262" i="2"/>
  <c r="AE263" i="2"/>
  <c r="AF263" i="2"/>
  <c r="AG263" i="2"/>
  <c r="AH263" i="2"/>
  <c r="AI263" i="2"/>
  <c r="AJ263" i="2"/>
  <c r="AK263" i="2"/>
  <c r="AL263" i="2"/>
  <c r="AN263" i="2"/>
  <c r="AE264" i="2"/>
  <c r="AF264" i="2"/>
  <c r="AG264" i="2"/>
  <c r="AH264" i="2"/>
  <c r="AI264" i="2"/>
  <c r="AJ264" i="2"/>
  <c r="AK264" i="2"/>
  <c r="AL264" i="2"/>
  <c r="AN264" i="2"/>
  <c r="AE265" i="2"/>
  <c r="AF265" i="2"/>
  <c r="AG265" i="2"/>
  <c r="AH265" i="2"/>
  <c r="AI265" i="2"/>
  <c r="AJ265" i="2"/>
  <c r="AK265" i="2"/>
  <c r="AL265" i="2"/>
  <c r="AN265" i="2"/>
  <c r="AE266" i="2"/>
  <c r="AF266" i="2"/>
  <c r="AG266" i="2"/>
  <c r="AH266" i="2"/>
  <c r="AI266" i="2"/>
  <c r="AJ266" i="2"/>
  <c r="AK266" i="2"/>
  <c r="AL266" i="2"/>
  <c r="AN266" i="2"/>
  <c r="AE267" i="2"/>
  <c r="AF267" i="2"/>
  <c r="AG267" i="2"/>
  <c r="AH267" i="2"/>
  <c r="AI267" i="2"/>
  <c r="AJ267" i="2"/>
  <c r="AK267" i="2"/>
  <c r="AL267" i="2"/>
  <c r="AN267" i="2"/>
  <c r="AE268" i="2"/>
  <c r="AF268" i="2"/>
  <c r="AG268" i="2"/>
  <c r="AH268" i="2"/>
  <c r="AI268" i="2"/>
  <c r="AJ268" i="2"/>
  <c r="AK268" i="2"/>
  <c r="AL268" i="2"/>
  <c r="AN268" i="2"/>
  <c r="AE269" i="2"/>
  <c r="AF269" i="2"/>
  <c r="AG269" i="2"/>
  <c r="AH269" i="2"/>
  <c r="AI269" i="2"/>
  <c r="AJ269" i="2"/>
  <c r="AK269" i="2"/>
  <c r="AL269" i="2"/>
  <c r="AN269" i="2"/>
  <c r="AE270" i="2"/>
  <c r="AF270" i="2"/>
  <c r="AG270" i="2"/>
  <c r="AH270" i="2"/>
  <c r="AI270" i="2"/>
  <c r="AJ270" i="2"/>
  <c r="AK270" i="2"/>
  <c r="AL270" i="2"/>
  <c r="AN270" i="2"/>
  <c r="AE271" i="2"/>
  <c r="AF271" i="2"/>
  <c r="AG271" i="2"/>
  <c r="AH271" i="2"/>
  <c r="AI271" i="2"/>
  <c r="AJ271" i="2"/>
  <c r="AK271" i="2"/>
  <c r="AL271" i="2"/>
  <c r="AN271" i="2"/>
  <c r="AE273" i="2"/>
  <c r="AF273" i="2"/>
  <c r="AG273" i="2"/>
  <c r="AH273" i="2"/>
  <c r="AI273" i="2"/>
  <c r="AJ273" i="2"/>
  <c r="AK273" i="2"/>
  <c r="AL273" i="2"/>
  <c r="AN273" i="2"/>
  <c r="AE272" i="2"/>
  <c r="AG272" i="2"/>
  <c r="AH272" i="2"/>
  <c r="AI272" i="2"/>
  <c r="AJ272" i="2"/>
  <c r="AK272" i="2"/>
  <c r="AL272" i="2"/>
  <c r="AN272" i="2"/>
  <c r="AF272" i="2"/>
  <c r="AE223" i="2"/>
  <c r="AF223" i="2"/>
  <c r="AG223" i="2"/>
  <c r="AH223" i="2"/>
  <c r="AI223" i="2"/>
  <c r="AJ223" i="2"/>
  <c r="AK223" i="2"/>
  <c r="AM223" i="2"/>
  <c r="AN223" i="2"/>
  <c r="AE224" i="2"/>
  <c r="AF224" i="2"/>
  <c r="AG224" i="2"/>
  <c r="AH224" i="2"/>
  <c r="AI224" i="2"/>
  <c r="AJ224" i="2"/>
  <c r="AK224" i="2"/>
  <c r="AM224" i="2"/>
  <c r="AN224" i="2"/>
  <c r="AE225" i="2"/>
  <c r="AF225" i="2"/>
  <c r="AG225" i="2"/>
  <c r="AH225" i="2"/>
  <c r="AI225" i="2"/>
  <c r="AJ225" i="2"/>
  <c r="AK225" i="2"/>
  <c r="AM225" i="2"/>
  <c r="AN225" i="2"/>
  <c r="AE226" i="2"/>
  <c r="AF226" i="2"/>
  <c r="AG226" i="2"/>
  <c r="AH226" i="2"/>
  <c r="AI226" i="2"/>
  <c r="AJ226" i="2"/>
  <c r="AK226" i="2"/>
  <c r="AM226" i="2"/>
  <c r="AN226" i="2"/>
  <c r="AE227" i="2"/>
  <c r="AF227" i="2"/>
  <c r="AG227" i="2"/>
  <c r="AH227" i="2"/>
  <c r="AI227" i="2"/>
  <c r="AJ227" i="2"/>
  <c r="AK227" i="2"/>
  <c r="AM227" i="2"/>
  <c r="AN227" i="2"/>
  <c r="AE228" i="2"/>
  <c r="AF228" i="2"/>
  <c r="AG228" i="2"/>
  <c r="AH228" i="2"/>
  <c r="AI228" i="2"/>
  <c r="AJ228" i="2"/>
  <c r="AK228" i="2"/>
  <c r="AM228" i="2"/>
  <c r="AN228" i="2"/>
  <c r="AE229" i="2"/>
  <c r="AF229" i="2"/>
  <c r="AG229" i="2"/>
  <c r="AH229" i="2"/>
  <c r="AI229" i="2"/>
  <c r="AJ229" i="2"/>
  <c r="AK229" i="2"/>
  <c r="AM229" i="2"/>
  <c r="AN229" i="2"/>
  <c r="AE230" i="2"/>
  <c r="AF230" i="2"/>
  <c r="AG230" i="2"/>
  <c r="AH230" i="2"/>
  <c r="AI230" i="2"/>
  <c r="AJ230" i="2"/>
  <c r="AK230" i="2"/>
  <c r="AM230" i="2"/>
  <c r="AN230" i="2"/>
  <c r="AE231" i="2"/>
  <c r="AF231" i="2"/>
  <c r="AG231" i="2"/>
  <c r="AH231" i="2"/>
  <c r="AI231" i="2"/>
  <c r="AJ231" i="2"/>
  <c r="AK231" i="2"/>
  <c r="AM231" i="2"/>
  <c r="AN231" i="2"/>
  <c r="AE232" i="2"/>
  <c r="AF232" i="2"/>
  <c r="AG232" i="2"/>
  <c r="AH232" i="2"/>
  <c r="AI232" i="2"/>
  <c r="AJ232" i="2"/>
  <c r="AK232" i="2"/>
  <c r="AM232" i="2"/>
  <c r="AN232" i="2"/>
  <c r="AE233" i="2"/>
  <c r="AF233" i="2"/>
  <c r="AG233" i="2"/>
  <c r="AH233" i="2"/>
  <c r="AI233" i="2"/>
  <c r="AJ233" i="2"/>
  <c r="AK233" i="2"/>
  <c r="AM233" i="2"/>
  <c r="AN233" i="2"/>
  <c r="AE234" i="2"/>
  <c r="AF234" i="2"/>
  <c r="AG234" i="2"/>
  <c r="AH234" i="2"/>
  <c r="AI234" i="2"/>
  <c r="AJ234" i="2"/>
  <c r="AK234" i="2"/>
  <c r="AM234" i="2"/>
  <c r="AN234" i="2"/>
  <c r="AE235" i="2"/>
  <c r="AF235" i="2"/>
  <c r="AG235" i="2"/>
  <c r="AH235" i="2"/>
  <c r="AI235" i="2"/>
  <c r="AJ235" i="2"/>
  <c r="AK235" i="2"/>
  <c r="AM235" i="2"/>
  <c r="AN235" i="2"/>
  <c r="AE236" i="2"/>
  <c r="AF236" i="2"/>
  <c r="AG236" i="2"/>
  <c r="AH236" i="2"/>
  <c r="AI236" i="2"/>
  <c r="AJ236" i="2"/>
  <c r="AK236" i="2"/>
  <c r="AM236" i="2"/>
  <c r="AN236" i="2"/>
  <c r="AE237" i="2"/>
  <c r="AF237" i="2"/>
  <c r="AG237" i="2"/>
  <c r="AH237" i="2"/>
  <c r="AI237" i="2"/>
  <c r="AJ237" i="2"/>
  <c r="AK237" i="2"/>
  <c r="AM237" i="2"/>
  <c r="AN237" i="2"/>
  <c r="AE238" i="2"/>
  <c r="AF238" i="2"/>
  <c r="AG238" i="2"/>
  <c r="AH238" i="2"/>
  <c r="AI238" i="2"/>
  <c r="AJ238" i="2"/>
  <c r="AK238" i="2"/>
  <c r="AM238" i="2"/>
  <c r="AN238" i="2"/>
  <c r="AE239" i="2"/>
  <c r="AF239" i="2"/>
  <c r="AG239" i="2"/>
  <c r="AH239" i="2"/>
  <c r="AI239" i="2"/>
  <c r="AJ239" i="2"/>
  <c r="AK239" i="2"/>
  <c r="AM239" i="2"/>
  <c r="AN239" i="2"/>
  <c r="AE240" i="2"/>
  <c r="AF240" i="2"/>
  <c r="AG240" i="2"/>
  <c r="AH240" i="2"/>
  <c r="AI240" i="2"/>
  <c r="AJ240" i="2"/>
  <c r="AK240" i="2"/>
  <c r="AM240" i="2"/>
  <c r="AN240" i="2"/>
  <c r="AE241" i="2"/>
  <c r="AF241" i="2"/>
  <c r="AG241" i="2"/>
  <c r="AH241" i="2"/>
  <c r="AI241" i="2"/>
  <c r="AJ241" i="2"/>
  <c r="AK241" i="2"/>
  <c r="AM241" i="2"/>
  <c r="AN241" i="2"/>
  <c r="AE243" i="2"/>
  <c r="AF243" i="2"/>
  <c r="AG243" i="2"/>
  <c r="AH243" i="2"/>
  <c r="AI243" i="2"/>
  <c r="AJ243" i="2"/>
  <c r="AK243" i="2"/>
  <c r="AM243" i="2"/>
  <c r="AN243" i="2"/>
  <c r="AE242" i="2"/>
  <c r="AG242" i="2"/>
  <c r="AH242" i="2"/>
  <c r="AI242" i="2"/>
  <c r="AJ242" i="2"/>
  <c r="AK242" i="2"/>
  <c r="AM242" i="2"/>
  <c r="AN242" i="2"/>
  <c r="AF242" i="2"/>
  <c r="AE193" i="2"/>
  <c r="AF193" i="2"/>
  <c r="AG193" i="2"/>
  <c r="AH193" i="2"/>
  <c r="AI193" i="2"/>
  <c r="AJ193" i="2"/>
  <c r="AL193" i="2"/>
  <c r="AM193" i="2"/>
  <c r="AN193" i="2"/>
  <c r="AE194" i="2"/>
  <c r="AF194" i="2"/>
  <c r="AG194" i="2"/>
  <c r="AH194" i="2"/>
  <c r="AI194" i="2"/>
  <c r="AJ194" i="2"/>
  <c r="AL194" i="2"/>
  <c r="AM194" i="2"/>
  <c r="AN194" i="2"/>
  <c r="AE195" i="2"/>
  <c r="AF195" i="2"/>
  <c r="AG195" i="2"/>
  <c r="AH195" i="2"/>
  <c r="AI195" i="2"/>
  <c r="AJ195" i="2"/>
  <c r="AL195" i="2"/>
  <c r="AM195" i="2"/>
  <c r="AN195" i="2"/>
  <c r="AE196" i="2"/>
  <c r="AF196" i="2"/>
  <c r="AG196" i="2"/>
  <c r="AH196" i="2"/>
  <c r="AI196" i="2"/>
  <c r="AJ196" i="2"/>
  <c r="AL196" i="2"/>
  <c r="AM196" i="2"/>
  <c r="AN196" i="2"/>
  <c r="AE197" i="2"/>
  <c r="AF197" i="2"/>
  <c r="AG197" i="2"/>
  <c r="AH197" i="2"/>
  <c r="AI197" i="2"/>
  <c r="AJ197" i="2"/>
  <c r="AL197" i="2"/>
  <c r="AM197" i="2"/>
  <c r="AN197" i="2"/>
  <c r="AE198" i="2"/>
  <c r="AF198" i="2"/>
  <c r="AG198" i="2"/>
  <c r="AH198" i="2"/>
  <c r="AI198" i="2"/>
  <c r="AJ198" i="2"/>
  <c r="AL198" i="2"/>
  <c r="AM198" i="2"/>
  <c r="AN198" i="2"/>
  <c r="AE199" i="2"/>
  <c r="AF199" i="2"/>
  <c r="AG199" i="2"/>
  <c r="AH199" i="2"/>
  <c r="AI199" i="2"/>
  <c r="AJ199" i="2"/>
  <c r="AL199" i="2"/>
  <c r="AM199" i="2"/>
  <c r="AN199" i="2"/>
  <c r="AE200" i="2"/>
  <c r="AF200" i="2"/>
  <c r="AG200" i="2"/>
  <c r="AH200" i="2"/>
  <c r="AI200" i="2"/>
  <c r="AJ200" i="2"/>
  <c r="AL200" i="2"/>
  <c r="AM200" i="2"/>
  <c r="AN200" i="2"/>
  <c r="AE201" i="2"/>
  <c r="AF201" i="2"/>
  <c r="AG201" i="2"/>
  <c r="AH201" i="2"/>
  <c r="AI201" i="2"/>
  <c r="AJ201" i="2"/>
  <c r="AL201" i="2"/>
  <c r="AM201" i="2"/>
  <c r="AN201" i="2"/>
  <c r="AE202" i="2"/>
  <c r="AF202" i="2"/>
  <c r="AG202" i="2"/>
  <c r="AH202" i="2"/>
  <c r="AI202" i="2"/>
  <c r="AJ202" i="2"/>
  <c r="AL202" i="2"/>
  <c r="AM202" i="2"/>
  <c r="AN202" i="2"/>
  <c r="AE203" i="2"/>
  <c r="AF203" i="2"/>
  <c r="AG203" i="2"/>
  <c r="AH203" i="2"/>
  <c r="AI203" i="2"/>
  <c r="AJ203" i="2"/>
  <c r="AL203" i="2"/>
  <c r="AM203" i="2"/>
  <c r="AN203" i="2"/>
  <c r="AE204" i="2"/>
  <c r="AF204" i="2"/>
  <c r="AG204" i="2"/>
  <c r="AH204" i="2"/>
  <c r="AI204" i="2"/>
  <c r="AJ204" i="2"/>
  <c r="AL204" i="2"/>
  <c r="AM204" i="2"/>
  <c r="AN204" i="2"/>
  <c r="AE205" i="2"/>
  <c r="AF205" i="2"/>
  <c r="AG205" i="2"/>
  <c r="AH205" i="2"/>
  <c r="AI205" i="2"/>
  <c r="AJ205" i="2"/>
  <c r="AL205" i="2"/>
  <c r="AM205" i="2"/>
  <c r="AN205" i="2"/>
  <c r="AE206" i="2"/>
  <c r="AF206" i="2"/>
  <c r="AG206" i="2"/>
  <c r="AH206" i="2"/>
  <c r="AI206" i="2"/>
  <c r="AJ206" i="2"/>
  <c r="AL206" i="2"/>
  <c r="AM206" i="2"/>
  <c r="AN206" i="2"/>
  <c r="AE207" i="2"/>
  <c r="AF207" i="2"/>
  <c r="AG207" i="2"/>
  <c r="AH207" i="2"/>
  <c r="AI207" i="2"/>
  <c r="AJ207" i="2"/>
  <c r="AL207" i="2"/>
  <c r="AM207" i="2"/>
  <c r="AN207" i="2"/>
  <c r="AE208" i="2"/>
  <c r="AF208" i="2"/>
  <c r="AG208" i="2"/>
  <c r="AH208" i="2"/>
  <c r="AI208" i="2"/>
  <c r="AJ208" i="2"/>
  <c r="AL208" i="2"/>
  <c r="AM208" i="2"/>
  <c r="AN208" i="2"/>
  <c r="AE209" i="2"/>
  <c r="AF209" i="2"/>
  <c r="AG209" i="2"/>
  <c r="AH209" i="2"/>
  <c r="AI209" i="2"/>
  <c r="AJ209" i="2"/>
  <c r="AL209" i="2"/>
  <c r="AM209" i="2"/>
  <c r="AN209" i="2"/>
  <c r="AE210" i="2"/>
  <c r="AF210" i="2"/>
  <c r="AG210" i="2"/>
  <c r="AH210" i="2"/>
  <c r="AI210" i="2"/>
  <c r="AJ210" i="2"/>
  <c r="AL210" i="2"/>
  <c r="AM210" i="2"/>
  <c r="AN210" i="2"/>
  <c r="AE211" i="2"/>
  <c r="AF211" i="2"/>
  <c r="AG211" i="2"/>
  <c r="AH211" i="2"/>
  <c r="AI211" i="2"/>
  <c r="AJ211" i="2"/>
  <c r="AL211" i="2"/>
  <c r="AM211" i="2"/>
  <c r="AN211" i="2"/>
  <c r="AE213" i="2"/>
  <c r="AF213" i="2"/>
  <c r="AG213" i="2"/>
  <c r="AH213" i="2"/>
  <c r="AI213" i="2"/>
  <c r="AJ213" i="2"/>
  <c r="AL213" i="2"/>
  <c r="AM213" i="2"/>
  <c r="AN213" i="2"/>
  <c r="AE212" i="2"/>
  <c r="AG212" i="2"/>
  <c r="AH212" i="2"/>
  <c r="AI212" i="2"/>
  <c r="AJ212" i="2"/>
  <c r="AL212" i="2"/>
  <c r="AM212" i="2"/>
  <c r="AN212" i="2"/>
  <c r="AF212" i="2"/>
  <c r="AE163" i="2"/>
  <c r="AF163" i="2"/>
  <c r="AG163" i="2"/>
  <c r="AH163" i="2"/>
  <c r="AI163" i="2"/>
  <c r="AK163" i="2"/>
  <c r="AL163" i="2"/>
  <c r="AM163" i="2"/>
  <c r="AN163" i="2"/>
  <c r="AE164" i="2"/>
  <c r="AF164" i="2"/>
  <c r="AG164" i="2"/>
  <c r="AH164" i="2"/>
  <c r="AI164" i="2"/>
  <c r="AK164" i="2"/>
  <c r="AL164" i="2"/>
  <c r="AM164" i="2"/>
  <c r="AN164" i="2"/>
  <c r="AE165" i="2"/>
  <c r="AF165" i="2"/>
  <c r="AG165" i="2"/>
  <c r="AH165" i="2"/>
  <c r="AI165" i="2"/>
  <c r="AK165" i="2"/>
  <c r="AL165" i="2"/>
  <c r="AM165" i="2"/>
  <c r="AN165" i="2"/>
  <c r="AE166" i="2"/>
  <c r="AF166" i="2"/>
  <c r="AG166" i="2"/>
  <c r="AH166" i="2"/>
  <c r="AI166" i="2"/>
  <c r="AK166" i="2"/>
  <c r="AL166" i="2"/>
  <c r="AM166" i="2"/>
  <c r="AN166" i="2"/>
  <c r="AE167" i="2"/>
  <c r="AF167" i="2"/>
  <c r="AG167" i="2"/>
  <c r="AH167" i="2"/>
  <c r="AI167" i="2"/>
  <c r="AK167" i="2"/>
  <c r="AL167" i="2"/>
  <c r="AM167" i="2"/>
  <c r="AN167" i="2"/>
  <c r="AE168" i="2"/>
  <c r="AF168" i="2"/>
  <c r="AG168" i="2"/>
  <c r="AH168" i="2"/>
  <c r="AI168" i="2"/>
  <c r="AK168" i="2"/>
  <c r="AL168" i="2"/>
  <c r="AM168" i="2"/>
  <c r="AN168" i="2"/>
  <c r="AE169" i="2"/>
  <c r="AF169" i="2"/>
  <c r="AG169" i="2"/>
  <c r="AH169" i="2"/>
  <c r="AI169" i="2"/>
  <c r="AK169" i="2"/>
  <c r="AL169" i="2"/>
  <c r="AM169" i="2"/>
  <c r="AN169" i="2"/>
  <c r="AE170" i="2"/>
  <c r="AF170" i="2"/>
  <c r="AG170" i="2"/>
  <c r="AH170" i="2"/>
  <c r="AI170" i="2"/>
  <c r="AK170" i="2"/>
  <c r="AL170" i="2"/>
  <c r="AM170" i="2"/>
  <c r="AN170" i="2"/>
  <c r="AE171" i="2"/>
  <c r="AF171" i="2"/>
  <c r="AG171" i="2"/>
  <c r="AH171" i="2"/>
  <c r="AI171" i="2"/>
  <c r="AK171" i="2"/>
  <c r="AL171" i="2"/>
  <c r="AM171" i="2"/>
  <c r="AN171" i="2"/>
  <c r="AE172" i="2"/>
  <c r="AF172" i="2"/>
  <c r="AG172" i="2"/>
  <c r="AH172" i="2"/>
  <c r="AI172" i="2"/>
  <c r="AK172" i="2"/>
  <c r="AL172" i="2"/>
  <c r="AM172" i="2"/>
  <c r="AN172" i="2"/>
  <c r="AE173" i="2"/>
  <c r="AF173" i="2"/>
  <c r="AG173" i="2"/>
  <c r="AH173" i="2"/>
  <c r="AI173" i="2"/>
  <c r="AK173" i="2"/>
  <c r="AL173" i="2"/>
  <c r="AM173" i="2"/>
  <c r="AN173" i="2"/>
  <c r="AE174" i="2"/>
  <c r="AF174" i="2"/>
  <c r="AG174" i="2"/>
  <c r="AH174" i="2"/>
  <c r="AI174" i="2"/>
  <c r="AK174" i="2"/>
  <c r="AL174" i="2"/>
  <c r="AM174" i="2"/>
  <c r="AN174" i="2"/>
  <c r="AE175" i="2"/>
  <c r="AF175" i="2"/>
  <c r="AG175" i="2"/>
  <c r="AH175" i="2"/>
  <c r="AI175" i="2"/>
  <c r="AK175" i="2"/>
  <c r="AL175" i="2"/>
  <c r="AM175" i="2"/>
  <c r="AN175" i="2"/>
  <c r="AE176" i="2"/>
  <c r="AF176" i="2"/>
  <c r="AG176" i="2"/>
  <c r="AH176" i="2"/>
  <c r="AI176" i="2"/>
  <c r="AK176" i="2"/>
  <c r="AL176" i="2"/>
  <c r="AM176" i="2"/>
  <c r="AN176" i="2"/>
  <c r="AE177" i="2"/>
  <c r="AF177" i="2"/>
  <c r="AG177" i="2"/>
  <c r="AH177" i="2"/>
  <c r="AI177" i="2"/>
  <c r="AK177" i="2"/>
  <c r="AL177" i="2"/>
  <c r="AM177" i="2"/>
  <c r="AN177" i="2"/>
  <c r="AE178" i="2"/>
  <c r="AF178" i="2"/>
  <c r="AG178" i="2"/>
  <c r="AH178" i="2"/>
  <c r="AI178" i="2"/>
  <c r="AK178" i="2"/>
  <c r="AL178" i="2"/>
  <c r="AM178" i="2"/>
  <c r="AN178" i="2"/>
  <c r="AE179" i="2"/>
  <c r="AF179" i="2"/>
  <c r="AG179" i="2"/>
  <c r="AH179" i="2"/>
  <c r="AI179" i="2"/>
  <c r="AK179" i="2"/>
  <c r="AL179" i="2"/>
  <c r="AM179" i="2"/>
  <c r="AN179" i="2"/>
  <c r="AE180" i="2"/>
  <c r="AF180" i="2"/>
  <c r="AG180" i="2"/>
  <c r="AH180" i="2"/>
  <c r="AI180" i="2"/>
  <c r="AK180" i="2"/>
  <c r="AL180" i="2"/>
  <c r="AM180" i="2"/>
  <c r="AN180" i="2"/>
  <c r="AE181" i="2"/>
  <c r="AF181" i="2"/>
  <c r="AG181" i="2"/>
  <c r="AH181" i="2"/>
  <c r="AI181" i="2"/>
  <c r="AK181" i="2"/>
  <c r="AL181" i="2"/>
  <c r="AM181" i="2"/>
  <c r="AN181" i="2"/>
  <c r="AE183" i="2"/>
  <c r="AF183" i="2"/>
  <c r="AG183" i="2"/>
  <c r="AH183" i="2"/>
  <c r="AI183" i="2"/>
  <c r="AK183" i="2"/>
  <c r="AL183" i="2"/>
  <c r="AM183" i="2"/>
  <c r="AN183" i="2"/>
  <c r="AE182" i="2"/>
  <c r="AG182" i="2"/>
  <c r="AH182" i="2"/>
  <c r="AI182" i="2"/>
  <c r="AK182" i="2"/>
  <c r="AL182" i="2"/>
  <c r="AM182" i="2"/>
  <c r="AN182" i="2"/>
  <c r="AF182" i="2"/>
  <c r="AE133" i="2"/>
  <c r="AF133" i="2"/>
  <c r="AG133" i="2"/>
  <c r="AH133" i="2"/>
  <c r="AJ133" i="2"/>
  <c r="AK133" i="2"/>
  <c r="AL133" i="2"/>
  <c r="AM133" i="2"/>
  <c r="AN133" i="2"/>
  <c r="AE134" i="2"/>
  <c r="AF134" i="2"/>
  <c r="AG134" i="2"/>
  <c r="AH134" i="2"/>
  <c r="AJ134" i="2"/>
  <c r="AK134" i="2"/>
  <c r="AL134" i="2"/>
  <c r="AM134" i="2"/>
  <c r="AN134" i="2"/>
  <c r="AE135" i="2"/>
  <c r="AF135" i="2"/>
  <c r="AG135" i="2"/>
  <c r="AH135" i="2"/>
  <c r="AJ135" i="2"/>
  <c r="AK135" i="2"/>
  <c r="AL135" i="2"/>
  <c r="AM135" i="2"/>
  <c r="AN135" i="2"/>
  <c r="AE136" i="2"/>
  <c r="AF136" i="2"/>
  <c r="AG136" i="2"/>
  <c r="AH136" i="2"/>
  <c r="AJ136" i="2"/>
  <c r="AK136" i="2"/>
  <c r="AL136" i="2"/>
  <c r="AM136" i="2"/>
  <c r="AN136" i="2"/>
  <c r="AE137" i="2"/>
  <c r="AF137" i="2"/>
  <c r="AG137" i="2"/>
  <c r="AH137" i="2"/>
  <c r="AJ137" i="2"/>
  <c r="AK137" i="2"/>
  <c r="AL137" i="2"/>
  <c r="AM137" i="2"/>
  <c r="AN137" i="2"/>
  <c r="AE138" i="2"/>
  <c r="AF138" i="2"/>
  <c r="AG138" i="2"/>
  <c r="AH138" i="2"/>
  <c r="AJ138" i="2"/>
  <c r="AK138" i="2"/>
  <c r="AL138" i="2"/>
  <c r="AM138" i="2"/>
  <c r="AN138" i="2"/>
  <c r="AE139" i="2"/>
  <c r="AF139" i="2"/>
  <c r="AG139" i="2"/>
  <c r="AH139" i="2"/>
  <c r="AJ139" i="2"/>
  <c r="AK139" i="2"/>
  <c r="AL139" i="2"/>
  <c r="AM139" i="2"/>
  <c r="AN139" i="2"/>
  <c r="AE140" i="2"/>
  <c r="AF140" i="2"/>
  <c r="AG140" i="2"/>
  <c r="AH140" i="2"/>
  <c r="AJ140" i="2"/>
  <c r="AK140" i="2"/>
  <c r="AL140" i="2"/>
  <c r="AM140" i="2"/>
  <c r="AN140" i="2"/>
  <c r="AE141" i="2"/>
  <c r="AF141" i="2"/>
  <c r="AG141" i="2"/>
  <c r="AH141" i="2"/>
  <c r="AJ141" i="2"/>
  <c r="AK141" i="2"/>
  <c r="AL141" i="2"/>
  <c r="AM141" i="2"/>
  <c r="AN141" i="2"/>
  <c r="AE142" i="2"/>
  <c r="AF142" i="2"/>
  <c r="AG142" i="2"/>
  <c r="AH142" i="2"/>
  <c r="AJ142" i="2"/>
  <c r="AK142" i="2"/>
  <c r="AL142" i="2"/>
  <c r="AM142" i="2"/>
  <c r="AN142" i="2"/>
  <c r="AE143" i="2"/>
  <c r="AF143" i="2"/>
  <c r="AG143" i="2"/>
  <c r="AH143" i="2"/>
  <c r="AJ143" i="2"/>
  <c r="AK143" i="2"/>
  <c r="AL143" i="2"/>
  <c r="AM143" i="2"/>
  <c r="AN143" i="2"/>
  <c r="AE144" i="2"/>
  <c r="AF144" i="2"/>
  <c r="AG144" i="2"/>
  <c r="AH144" i="2"/>
  <c r="AJ144" i="2"/>
  <c r="AK144" i="2"/>
  <c r="AL144" i="2"/>
  <c r="AM144" i="2"/>
  <c r="AN144" i="2"/>
  <c r="AE145" i="2"/>
  <c r="AF145" i="2"/>
  <c r="AG145" i="2"/>
  <c r="AH145" i="2"/>
  <c r="AJ145" i="2"/>
  <c r="AK145" i="2"/>
  <c r="AL145" i="2"/>
  <c r="AM145" i="2"/>
  <c r="AN145" i="2"/>
  <c r="AE146" i="2"/>
  <c r="AF146" i="2"/>
  <c r="AG146" i="2"/>
  <c r="AH146" i="2"/>
  <c r="AJ146" i="2"/>
  <c r="AK146" i="2"/>
  <c r="AL146" i="2"/>
  <c r="AM146" i="2"/>
  <c r="AN146" i="2"/>
  <c r="AE147" i="2"/>
  <c r="AF147" i="2"/>
  <c r="AG147" i="2"/>
  <c r="AH147" i="2"/>
  <c r="AJ147" i="2"/>
  <c r="AK147" i="2"/>
  <c r="AL147" i="2"/>
  <c r="AM147" i="2"/>
  <c r="AN147" i="2"/>
  <c r="AE148" i="2"/>
  <c r="AF148" i="2"/>
  <c r="AG148" i="2"/>
  <c r="AH148" i="2"/>
  <c r="AJ148" i="2"/>
  <c r="AK148" i="2"/>
  <c r="AL148" i="2"/>
  <c r="AM148" i="2"/>
  <c r="AN148" i="2"/>
  <c r="AE149" i="2"/>
  <c r="AF149" i="2"/>
  <c r="AG149" i="2"/>
  <c r="AH149" i="2"/>
  <c r="AJ149" i="2"/>
  <c r="AK149" i="2"/>
  <c r="AL149" i="2"/>
  <c r="AM149" i="2"/>
  <c r="AN149" i="2"/>
  <c r="AE150" i="2"/>
  <c r="AF150" i="2"/>
  <c r="AG150" i="2"/>
  <c r="AH150" i="2"/>
  <c r="AJ150" i="2"/>
  <c r="AK150" i="2"/>
  <c r="AL150" i="2"/>
  <c r="AM150" i="2"/>
  <c r="AN150" i="2"/>
  <c r="AE151" i="2"/>
  <c r="AF151" i="2"/>
  <c r="AG151" i="2"/>
  <c r="AH151" i="2"/>
  <c r="AJ151" i="2"/>
  <c r="AK151" i="2"/>
  <c r="AL151" i="2"/>
  <c r="AM151" i="2"/>
  <c r="AN151" i="2"/>
  <c r="AE153" i="2"/>
  <c r="AF153" i="2"/>
  <c r="AG153" i="2"/>
  <c r="AH153" i="2"/>
  <c r="AJ153" i="2"/>
  <c r="AK153" i="2"/>
  <c r="AL153" i="2"/>
  <c r="AM153" i="2"/>
  <c r="AN153" i="2"/>
  <c r="AE152" i="2"/>
  <c r="AG152" i="2"/>
  <c r="AH152" i="2"/>
  <c r="AJ152" i="2"/>
  <c r="AK152" i="2"/>
  <c r="AL152" i="2"/>
  <c r="AM152" i="2"/>
  <c r="AN152" i="2"/>
  <c r="AF152" i="2"/>
  <c r="AE103" i="2"/>
  <c r="AF103" i="2"/>
  <c r="AG103" i="2"/>
  <c r="AI103" i="2"/>
  <c r="AJ103" i="2"/>
  <c r="AK103" i="2"/>
  <c r="AL103" i="2"/>
  <c r="AM103" i="2"/>
  <c r="AN103" i="2"/>
  <c r="AE104" i="2"/>
  <c r="AF104" i="2"/>
  <c r="AG104" i="2"/>
  <c r="AI104" i="2"/>
  <c r="AJ104" i="2"/>
  <c r="AK104" i="2"/>
  <c r="AL104" i="2"/>
  <c r="AM104" i="2"/>
  <c r="AN104" i="2"/>
  <c r="AE105" i="2"/>
  <c r="AF105" i="2"/>
  <c r="AG105" i="2"/>
  <c r="AI105" i="2"/>
  <c r="AJ105" i="2"/>
  <c r="AK105" i="2"/>
  <c r="AL105" i="2"/>
  <c r="AM105" i="2"/>
  <c r="AN105" i="2"/>
  <c r="AE106" i="2"/>
  <c r="AF106" i="2"/>
  <c r="AG106" i="2"/>
  <c r="AI106" i="2"/>
  <c r="AJ106" i="2"/>
  <c r="AK106" i="2"/>
  <c r="AL106" i="2"/>
  <c r="AM106" i="2"/>
  <c r="AN106" i="2"/>
  <c r="AE107" i="2"/>
  <c r="AF107" i="2"/>
  <c r="AG107" i="2"/>
  <c r="AI107" i="2"/>
  <c r="AJ107" i="2"/>
  <c r="AK107" i="2"/>
  <c r="AL107" i="2"/>
  <c r="AM107" i="2"/>
  <c r="AN107" i="2"/>
  <c r="AE108" i="2"/>
  <c r="AF108" i="2"/>
  <c r="AG108" i="2"/>
  <c r="AI108" i="2"/>
  <c r="AJ108" i="2"/>
  <c r="AK108" i="2"/>
  <c r="AL108" i="2"/>
  <c r="AM108" i="2"/>
  <c r="AN108" i="2"/>
  <c r="AE109" i="2"/>
  <c r="AF109" i="2"/>
  <c r="AG109" i="2"/>
  <c r="AI109" i="2"/>
  <c r="AJ109" i="2"/>
  <c r="AK109" i="2"/>
  <c r="AL109" i="2"/>
  <c r="AM109" i="2"/>
  <c r="AN109" i="2"/>
  <c r="AE110" i="2"/>
  <c r="AF110" i="2"/>
  <c r="AG110" i="2"/>
  <c r="AI110" i="2"/>
  <c r="AJ110" i="2"/>
  <c r="AK110" i="2"/>
  <c r="AL110" i="2"/>
  <c r="AM110" i="2"/>
  <c r="AN110" i="2"/>
  <c r="AE111" i="2"/>
  <c r="AF111" i="2"/>
  <c r="AG111" i="2"/>
  <c r="AI111" i="2"/>
  <c r="AJ111" i="2"/>
  <c r="AK111" i="2"/>
  <c r="AL111" i="2"/>
  <c r="AM111" i="2"/>
  <c r="AN111" i="2"/>
  <c r="AE112" i="2"/>
  <c r="AF112" i="2"/>
  <c r="AG112" i="2"/>
  <c r="AI112" i="2"/>
  <c r="AJ112" i="2"/>
  <c r="AK112" i="2"/>
  <c r="AL112" i="2"/>
  <c r="AM112" i="2"/>
  <c r="AN112" i="2"/>
  <c r="AE113" i="2"/>
  <c r="AF113" i="2"/>
  <c r="AG113" i="2"/>
  <c r="AI113" i="2"/>
  <c r="AJ113" i="2"/>
  <c r="AK113" i="2"/>
  <c r="AL113" i="2"/>
  <c r="AM113" i="2"/>
  <c r="AN113" i="2"/>
  <c r="AE114" i="2"/>
  <c r="AF114" i="2"/>
  <c r="AG114" i="2"/>
  <c r="AI114" i="2"/>
  <c r="AJ114" i="2"/>
  <c r="AK114" i="2"/>
  <c r="AL114" i="2"/>
  <c r="AM114" i="2"/>
  <c r="AN114" i="2"/>
  <c r="AE115" i="2"/>
  <c r="AF115" i="2"/>
  <c r="AG115" i="2"/>
  <c r="AI115" i="2"/>
  <c r="AJ115" i="2"/>
  <c r="AK115" i="2"/>
  <c r="AL115" i="2"/>
  <c r="AM115" i="2"/>
  <c r="AN115" i="2"/>
  <c r="AE116" i="2"/>
  <c r="AF116" i="2"/>
  <c r="AG116" i="2"/>
  <c r="AI116" i="2"/>
  <c r="AJ116" i="2"/>
  <c r="AK116" i="2"/>
  <c r="AL116" i="2"/>
  <c r="AM116" i="2"/>
  <c r="AN116" i="2"/>
  <c r="AE117" i="2"/>
  <c r="AF117" i="2"/>
  <c r="AG117" i="2"/>
  <c r="AI117" i="2"/>
  <c r="AJ117" i="2"/>
  <c r="AK117" i="2"/>
  <c r="AL117" i="2"/>
  <c r="AM117" i="2"/>
  <c r="AN117" i="2"/>
  <c r="AE118" i="2"/>
  <c r="AF118" i="2"/>
  <c r="AG118" i="2"/>
  <c r="AI118" i="2"/>
  <c r="AJ118" i="2"/>
  <c r="AK118" i="2"/>
  <c r="AL118" i="2"/>
  <c r="AM118" i="2"/>
  <c r="AN118" i="2"/>
  <c r="AE119" i="2"/>
  <c r="AF119" i="2"/>
  <c r="AG119" i="2"/>
  <c r="AI119" i="2"/>
  <c r="AJ119" i="2"/>
  <c r="AK119" i="2"/>
  <c r="AL119" i="2"/>
  <c r="AM119" i="2"/>
  <c r="AN119" i="2"/>
  <c r="AE120" i="2"/>
  <c r="AF120" i="2"/>
  <c r="AG120" i="2"/>
  <c r="AI120" i="2"/>
  <c r="AJ120" i="2"/>
  <c r="AK120" i="2"/>
  <c r="AL120" i="2"/>
  <c r="AM120" i="2"/>
  <c r="AN120" i="2"/>
  <c r="AE121" i="2"/>
  <c r="AF121" i="2"/>
  <c r="AG121" i="2"/>
  <c r="AI121" i="2"/>
  <c r="AJ121" i="2"/>
  <c r="AK121" i="2"/>
  <c r="AL121" i="2"/>
  <c r="AM121" i="2"/>
  <c r="AN121" i="2"/>
  <c r="AE123" i="2"/>
  <c r="AF123" i="2"/>
  <c r="AG123" i="2"/>
  <c r="AI123" i="2"/>
  <c r="AJ123" i="2"/>
  <c r="AK123" i="2"/>
  <c r="AL123" i="2"/>
  <c r="AM123" i="2"/>
  <c r="AN123" i="2"/>
  <c r="AK122" i="2"/>
  <c r="AE122" i="2"/>
  <c r="AG122" i="2"/>
  <c r="AI122" i="2"/>
  <c r="AJ122" i="2"/>
  <c r="AL122" i="2"/>
  <c r="AM122" i="2"/>
  <c r="AN122" i="2"/>
  <c r="AF122" i="2"/>
  <c r="AE93" i="2"/>
  <c r="AF93" i="2"/>
  <c r="AH93" i="2"/>
  <c r="AI93" i="2"/>
  <c r="AJ93" i="2"/>
  <c r="AK93" i="2"/>
  <c r="AL93" i="2"/>
  <c r="AM93" i="2"/>
  <c r="AN93" i="2"/>
  <c r="AE73" i="2"/>
  <c r="AF73" i="2"/>
  <c r="AH73" i="2"/>
  <c r="AI73" i="2"/>
  <c r="AJ73" i="2"/>
  <c r="AK73" i="2"/>
  <c r="AL73" i="2"/>
  <c r="AM73" i="2"/>
  <c r="AN73" i="2"/>
  <c r="AE74" i="2"/>
  <c r="AF74" i="2"/>
  <c r="AH74" i="2"/>
  <c r="AI74" i="2"/>
  <c r="AJ74" i="2"/>
  <c r="AK74" i="2"/>
  <c r="AL74" i="2"/>
  <c r="AM74" i="2"/>
  <c r="AN74" i="2"/>
  <c r="AE75" i="2"/>
  <c r="AF75" i="2"/>
  <c r="AH75" i="2"/>
  <c r="AI75" i="2"/>
  <c r="AJ75" i="2"/>
  <c r="AK75" i="2"/>
  <c r="AL75" i="2"/>
  <c r="AM75" i="2"/>
  <c r="AN75" i="2"/>
  <c r="AE76" i="2"/>
  <c r="AF76" i="2"/>
  <c r="AH76" i="2"/>
  <c r="AI76" i="2"/>
  <c r="AJ76" i="2"/>
  <c r="AK76" i="2"/>
  <c r="AL76" i="2"/>
  <c r="AM76" i="2"/>
  <c r="AN76" i="2"/>
  <c r="AE77" i="2"/>
  <c r="AF77" i="2"/>
  <c r="AH77" i="2"/>
  <c r="AI77" i="2"/>
  <c r="AJ77" i="2"/>
  <c r="AK77" i="2"/>
  <c r="AL77" i="2"/>
  <c r="AM77" i="2"/>
  <c r="AN77" i="2"/>
  <c r="AE78" i="2"/>
  <c r="AF78" i="2"/>
  <c r="AH78" i="2"/>
  <c r="AI78" i="2"/>
  <c r="AJ78" i="2"/>
  <c r="AK78" i="2"/>
  <c r="AL78" i="2"/>
  <c r="AM78" i="2"/>
  <c r="AN78" i="2"/>
  <c r="AE79" i="2"/>
  <c r="AF79" i="2"/>
  <c r="AH79" i="2"/>
  <c r="AI79" i="2"/>
  <c r="AJ79" i="2"/>
  <c r="AK79" i="2"/>
  <c r="AL79" i="2"/>
  <c r="AM79" i="2"/>
  <c r="AN79" i="2"/>
  <c r="AE80" i="2"/>
  <c r="AF80" i="2"/>
  <c r="AH80" i="2"/>
  <c r="AI80" i="2"/>
  <c r="AJ80" i="2"/>
  <c r="AK80" i="2"/>
  <c r="AL80" i="2"/>
  <c r="AM80" i="2"/>
  <c r="AN80" i="2"/>
  <c r="AE81" i="2"/>
  <c r="AF81" i="2"/>
  <c r="AH81" i="2"/>
  <c r="AI81" i="2"/>
  <c r="AJ81" i="2"/>
  <c r="AK81" i="2"/>
  <c r="AL81" i="2"/>
  <c r="AM81" i="2"/>
  <c r="AN81" i="2"/>
  <c r="AE82" i="2"/>
  <c r="AF82" i="2"/>
  <c r="AH82" i="2"/>
  <c r="AI82" i="2"/>
  <c r="AJ82" i="2"/>
  <c r="AK82" i="2"/>
  <c r="AL82" i="2"/>
  <c r="AM82" i="2"/>
  <c r="AN82" i="2"/>
  <c r="AE83" i="2"/>
  <c r="AF83" i="2"/>
  <c r="AH83" i="2"/>
  <c r="AI83" i="2"/>
  <c r="AJ83" i="2"/>
  <c r="AK83" i="2"/>
  <c r="AL83" i="2"/>
  <c r="AM83" i="2"/>
  <c r="AN83" i="2"/>
  <c r="AE84" i="2"/>
  <c r="AF84" i="2"/>
  <c r="AH84" i="2"/>
  <c r="AI84" i="2"/>
  <c r="AJ84" i="2"/>
  <c r="AK84" i="2"/>
  <c r="AL84" i="2"/>
  <c r="AM84" i="2"/>
  <c r="AN84" i="2"/>
  <c r="AE85" i="2"/>
  <c r="AF85" i="2"/>
  <c r="AH85" i="2"/>
  <c r="AI85" i="2"/>
  <c r="AJ85" i="2"/>
  <c r="AK85" i="2"/>
  <c r="AL85" i="2"/>
  <c r="AM85" i="2"/>
  <c r="AN85" i="2"/>
  <c r="AE86" i="2"/>
  <c r="AF86" i="2"/>
  <c r="AH86" i="2"/>
  <c r="AI86" i="2"/>
  <c r="AJ86" i="2"/>
  <c r="AK86" i="2"/>
  <c r="AL86" i="2"/>
  <c r="AM86" i="2"/>
  <c r="AN86" i="2"/>
  <c r="AE87" i="2"/>
  <c r="AF87" i="2"/>
  <c r="AH87" i="2"/>
  <c r="AI87" i="2"/>
  <c r="AJ87" i="2"/>
  <c r="AK87" i="2"/>
  <c r="AL87" i="2"/>
  <c r="AM87" i="2"/>
  <c r="AN87" i="2"/>
  <c r="AE88" i="2"/>
  <c r="AF88" i="2"/>
  <c r="AH88" i="2"/>
  <c r="AI88" i="2"/>
  <c r="AJ88" i="2"/>
  <c r="AK88" i="2"/>
  <c r="AL88" i="2"/>
  <c r="AM88" i="2"/>
  <c r="AN88" i="2"/>
  <c r="AE89" i="2"/>
  <c r="AF89" i="2"/>
  <c r="AH89" i="2"/>
  <c r="AI89" i="2"/>
  <c r="AJ89" i="2"/>
  <c r="AK89" i="2"/>
  <c r="AL89" i="2"/>
  <c r="AM89" i="2"/>
  <c r="AN89" i="2"/>
  <c r="AE90" i="2"/>
  <c r="AF90" i="2"/>
  <c r="AH90" i="2"/>
  <c r="AI90" i="2"/>
  <c r="AJ90" i="2"/>
  <c r="AK90" i="2"/>
  <c r="AL90" i="2"/>
  <c r="AM90" i="2"/>
  <c r="AN90" i="2"/>
  <c r="AE91" i="2"/>
  <c r="AF91" i="2"/>
  <c r="AH91" i="2"/>
  <c r="AI91" i="2"/>
  <c r="AJ91" i="2"/>
  <c r="AK91" i="2"/>
  <c r="AL91" i="2"/>
  <c r="AM91" i="2"/>
  <c r="AN91" i="2"/>
  <c r="AE92" i="2"/>
  <c r="AH92" i="2"/>
  <c r="AI92" i="2"/>
  <c r="AJ92" i="2"/>
  <c r="AK92" i="2"/>
  <c r="AL92" i="2"/>
  <c r="AM92" i="2"/>
  <c r="AN92" i="2"/>
  <c r="AF92" i="2"/>
  <c r="AF13" i="2"/>
  <c r="AG13" i="2"/>
  <c r="AH13" i="2"/>
  <c r="AI13" i="2"/>
  <c r="AJ13" i="2"/>
  <c r="AK13" i="2"/>
  <c r="AL13" i="2"/>
  <c r="AM13" i="2"/>
  <c r="AN13" i="2"/>
  <c r="AF14" i="2"/>
  <c r="AG14" i="2"/>
  <c r="AH14" i="2"/>
  <c r="AI14" i="2"/>
  <c r="AJ14" i="2"/>
  <c r="AK14" i="2"/>
  <c r="AL14" i="2"/>
  <c r="AM14" i="2"/>
  <c r="AN14" i="2"/>
  <c r="AF15" i="2"/>
  <c r="AG15" i="2"/>
  <c r="AH15" i="2"/>
  <c r="AI15" i="2"/>
  <c r="AJ15" i="2"/>
  <c r="AK15" i="2"/>
  <c r="AL15" i="2"/>
  <c r="AM15" i="2"/>
  <c r="AN15" i="2"/>
  <c r="AF16" i="2"/>
  <c r="AG16" i="2"/>
  <c r="AH16" i="2"/>
  <c r="AI16" i="2"/>
  <c r="AJ16" i="2"/>
  <c r="AK16" i="2"/>
  <c r="AL16" i="2"/>
  <c r="AM16" i="2"/>
  <c r="AN16" i="2"/>
  <c r="AF17" i="2"/>
  <c r="AG17" i="2"/>
  <c r="AH17" i="2"/>
  <c r="AI17" i="2"/>
  <c r="AJ17" i="2"/>
  <c r="AK17" i="2"/>
  <c r="AL17" i="2"/>
  <c r="AM17" i="2"/>
  <c r="AN17" i="2"/>
  <c r="AF18" i="2"/>
  <c r="AG18" i="2"/>
  <c r="AH18" i="2"/>
  <c r="AI18" i="2"/>
  <c r="AJ18" i="2"/>
  <c r="AK18" i="2"/>
  <c r="AL18" i="2"/>
  <c r="AM18" i="2"/>
  <c r="AN18" i="2"/>
  <c r="AF19" i="2"/>
  <c r="AG19" i="2"/>
  <c r="AH19" i="2"/>
  <c r="AI19" i="2"/>
  <c r="AJ19" i="2"/>
  <c r="AK19" i="2"/>
  <c r="AL19" i="2"/>
  <c r="AM19" i="2"/>
  <c r="AN19" i="2"/>
  <c r="AF20" i="2"/>
  <c r="AG20" i="2"/>
  <c r="AH20" i="2"/>
  <c r="AI20" i="2"/>
  <c r="AJ20" i="2"/>
  <c r="AK20" i="2"/>
  <c r="AL20" i="2"/>
  <c r="AM20" i="2"/>
  <c r="AN20" i="2"/>
  <c r="AF21" i="2"/>
  <c r="AG21" i="2"/>
  <c r="AH21" i="2"/>
  <c r="AI21" i="2"/>
  <c r="AJ21" i="2"/>
  <c r="AK21" i="2"/>
  <c r="AL21" i="2"/>
  <c r="AM21" i="2"/>
  <c r="AN21" i="2"/>
  <c r="AF22" i="2"/>
  <c r="AG22" i="2"/>
  <c r="AH22" i="2"/>
  <c r="AI22" i="2"/>
  <c r="AJ22" i="2"/>
  <c r="AK22" i="2"/>
  <c r="AL22" i="2"/>
  <c r="AM22" i="2"/>
  <c r="AN22" i="2"/>
  <c r="AF23" i="2"/>
  <c r="AG23" i="2"/>
  <c r="AH23" i="2"/>
  <c r="AI23" i="2"/>
  <c r="AJ23" i="2"/>
  <c r="AK23" i="2"/>
  <c r="AL23" i="2"/>
  <c r="AM23" i="2"/>
  <c r="AN23" i="2"/>
  <c r="AF24" i="2"/>
  <c r="AG24" i="2"/>
  <c r="AH24" i="2"/>
  <c r="AI24" i="2"/>
  <c r="AJ24" i="2"/>
  <c r="AK24" i="2"/>
  <c r="AL24" i="2"/>
  <c r="AM24" i="2"/>
  <c r="AN24" i="2"/>
  <c r="AF25" i="2"/>
  <c r="AG25" i="2"/>
  <c r="AH25" i="2"/>
  <c r="AI25" i="2"/>
  <c r="AJ25" i="2"/>
  <c r="AK25" i="2"/>
  <c r="AL25" i="2"/>
  <c r="AM25" i="2"/>
  <c r="AN25" i="2"/>
  <c r="AF26" i="2"/>
  <c r="AG26" i="2"/>
  <c r="AH26" i="2"/>
  <c r="AI26" i="2"/>
  <c r="AJ26" i="2"/>
  <c r="AK26" i="2"/>
  <c r="AL26" i="2"/>
  <c r="AM26" i="2"/>
  <c r="AN26" i="2"/>
  <c r="AF27" i="2"/>
  <c r="AG27" i="2"/>
  <c r="AH27" i="2"/>
  <c r="AI27" i="2"/>
  <c r="AJ27" i="2"/>
  <c r="AK27" i="2"/>
  <c r="AL27" i="2"/>
  <c r="AM27" i="2"/>
  <c r="AN27" i="2"/>
  <c r="AF28" i="2"/>
  <c r="AG28" i="2"/>
  <c r="AH28" i="2"/>
  <c r="AI28" i="2"/>
  <c r="AJ28" i="2"/>
  <c r="AK28" i="2"/>
  <c r="AL28" i="2"/>
  <c r="AM28" i="2"/>
  <c r="AN28" i="2"/>
  <c r="AF29" i="2"/>
  <c r="AG29" i="2"/>
  <c r="AH29" i="2"/>
  <c r="AI29" i="2"/>
  <c r="AJ29" i="2"/>
  <c r="AK29" i="2"/>
  <c r="AL29" i="2"/>
  <c r="AM29" i="2"/>
  <c r="AN29" i="2"/>
  <c r="AF30" i="2"/>
  <c r="AG30" i="2"/>
  <c r="AH30" i="2"/>
  <c r="AI30" i="2"/>
  <c r="AJ30" i="2"/>
  <c r="AK30" i="2"/>
  <c r="AL30" i="2"/>
  <c r="AM30" i="2"/>
  <c r="AN30" i="2"/>
  <c r="AF31" i="2"/>
  <c r="AG31" i="2"/>
  <c r="AH31" i="2"/>
  <c r="AI31" i="2"/>
  <c r="AJ31" i="2"/>
  <c r="AK31" i="2"/>
  <c r="AL31" i="2"/>
  <c r="AM31" i="2"/>
  <c r="AN31" i="2"/>
  <c r="AF33" i="2"/>
  <c r="AG33" i="2"/>
  <c r="AH33" i="2"/>
  <c r="AI33" i="2"/>
  <c r="AJ33" i="2"/>
  <c r="AK33" i="2"/>
  <c r="AL33" i="2"/>
  <c r="AM33" i="2"/>
  <c r="AN33" i="2"/>
  <c r="AG32" i="2"/>
  <c r="AH32" i="2"/>
  <c r="AI32" i="2"/>
  <c r="AJ32" i="2"/>
  <c r="AK32" i="2"/>
  <c r="AL32" i="2"/>
  <c r="AM32" i="2"/>
  <c r="AN32" i="2"/>
  <c r="AF32" i="2"/>
  <c r="AE43" i="2"/>
  <c r="AG43" i="2"/>
  <c r="AH43" i="2"/>
  <c r="AI43" i="2"/>
  <c r="AJ43" i="2"/>
  <c r="AK43" i="2"/>
  <c r="AL43" i="2"/>
  <c r="AM43" i="2"/>
  <c r="AN43" i="2"/>
  <c r="AE44" i="2"/>
  <c r="AG44" i="2"/>
  <c r="AH44" i="2"/>
  <c r="AI44" i="2"/>
  <c r="AJ44" i="2"/>
  <c r="AK44" i="2"/>
  <c r="AL44" i="2"/>
  <c r="AM44" i="2"/>
  <c r="AN44" i="2"/>
  <c r="AE45" i="2"/>
  <c r="AG45" i="2"/>
  <c r="AH45" i="2"/>
  <c r="AI45" i="2"/>
  <c r="AJ45" i="2"/>
  <c r="AK45" i="2"/>
  <c r="AL45" i="2"/>
  <c r="AM45" i="2"/>
  <c r="AN45" i="2"/>
  <c r="AE46" i="2"/>
  <c r="AG46" i="2"/>
  <c r="AH46" i="2"/>
  <c r="AI46" i="2"/>
  <c r="AJ46" i="2"/>
  <c r="AK46" i="2"/>
  <c r="AL46" i="2"/>
  <c r="AM46" i="2"/>
  <c r="AN46" i="2"/>
  <c r="AE47" i="2"/>
  <c r="AG47" i="2"/>
  <c r="AH47" i="2"/>
  <c r="AI47" i="2"/>
  <c r="AJ47" i="2"/>
  <c r="AK47" i="2"/>
  <c r="AL47" i="2"/>
  <c r="AM47" i="2"/>
  <c r="AN47" i="2"/>
  <c r="AE48" i="2"/>
  <c r="AG48" i="2"/>
  <c r="AH48" i="2"/>
  <c r="AI48" i="2"/>
  <c r="AJ48" i="2"/>
  <c r="AK48" i="2"/>
  <c r="AL48" i="2"/>
  <c r="AM48" i="2"/>
  <c r="AN48" i="2"/>
  <c r="AE49" i="2"/>
  <c r="AG49" i="2"/>
  <c r="AH49" i="2"/>
  <c r="AI49" i="2"/>
  <c r="AJ49" i="2"/>
  <c r="AK49" i="2"/>
  <c r="AL49" i="2"/>
  <c r="AM49" i="2"/>
  <c r="AN49" i="2"/>
  <c r="AE50" i="2"/>
  <c r="AG50" i="2"/>
  <c r="AH50" i="2"/>
  <c r="AI50" i="2"/>
  <c r="AJ50" i="2"/>
  <c r="AK50" i="2"/>
  <c r="AL50" i="2"/>
  <c r="AM50" i="2"/>
  <c r="AN50" i="2"/>
  <c r="AE51" i="2"/>
  <c r="AG51" i="2"/>
  <c r="AH51" i="2"/>
  <c r="AI51" i="2"/>
  <c r="AJ51" i="2"/>
  <c r="AK51" i="2"/>
  <c r="AL51" i="2"/>
  <c r="AM51" i="2"/>
  <c r="AN51" i="2"/>
  <c r="AE52" i="2"/>
  <c r="AG52" i="2"/>
  <c r="AH52" i="2"/>
  <c r="AI52" i="2"/>
  <c r="AJ52" i="2"/>
  <c r="AK52" i="2"/>
  <c r="AL52" i="2"/>
  <c r="AM52" i="2"/>
  <c r="AN52" i="2"/>
  <c r="AE53" i="2"/>
  <c r="AG53" i="2"/>
  <c r="AH53" i="2"/>
  <c r="AI53" i="2"/>
  <c r="AJ53" i="2"/>
  <c r="AK53" i="2"/>
  <c r="AL53" i="2"/>
  <c r="AM53" i="2"/>
  <c r="AN53" i="2"/>
  <c r="AE54" i="2"/>
  <c r="AG54" i="2"/>
  <c r="AH54" i="2"/>
  <c r="AI54" i="2"/>
  <c r="AJ54" i="2"/>
  <c r="AK54" i="2"/>
  <c r="AL54" i="2"/>
  <c r="AM54" i="2"/>
  <c r="AN54" i="2"/>
  <c r="AE55" i="2"/>
  <c r="AG55" i="2"/>
  <c r="AH55" i="2"/>
  <c r="AI55" i="2"/>
  <c r="AJ55" i="2"/>
  <c r="AK55" i="2"/>
  <c r="AL55" i="2"/>
  <c r="AM55" i="2"/>
  <c r="AN55" i="2"/>
  <c r="AE56" i="2"/>
  <c r="AG56" i="2"/>
  <c r="AH56" i="2"/>
  <c r="AI56" i="2"/>
  <c r="AJ56" i="2"/>
  <c r="AK56" i="2"/>
  <c r="AL56" i="2"/>
  <c r="AM56" i="2"/>
  <c r="AN56" i="2"/>
  <c r="AE57" i="2"/>
  <c r="AG57" i="2"/>
  <c r="AH57" i="2"/>
  <c r="AI57" i="2"/>
  <c r="AJ57" i="2"/>
  <c r="AK57" i="2"/>
  <c r="AL57" i="2"/>
  <c r="AM57" i="2"/>
  <c r="AN57" i="2"/>
  <c r="AE58" i="2"/>
  <c r="AG58" i="2"/>
  <c r="AH58" i="2"/>
  <c r="AI58" i="2"/>
  <c r="AJ58" i="2"/>
  <c r="AK58" i="2"/>
  <c r="AL58" i="2"/>
  <c r="AM58" i="2"/>
  <c r="AN58" i="2"/>
  <c r="AE59" i="2"/>
  <c r="AG59" i="2"/>
  <c r="AH59" i="2"/>
  <c r="AI59" i="2"/>
  <c r="AJ59" i="2"/>
  <c r="AK59" i="2"/>
  <c r="AL59" i="2"/>
  <c r="AM59" i="2"/>
  <c r="AN59" i="2"/>
  <c r="AE60" i="2"/>
  <c r="AG60" i="2"/>
  <c r="AH60" i="2"/>
  <c r="AI60" i="2"/>
  <c r="AJ60" i="2"/>
  <c r="AK60" i="2"/>
  <c r="AL60" i="2"/>
  <c r="AM60" i="2"/>
  <c r="AN60" i="2"/>
  <c r="AE61" i="2"/>
  <c r="AG61" i="2"/>
  <c r="AH61" i="2"/>
  <c r="AI61" i="2"/>
  <c r="AJ61" i="2"/>
  <c r="AK61" i="2"/>
  <c r="AL61" i="2"/>
  <c r="AM61" i="2"/>
  <c r="AN61" i="2"/>
  <c r="AE63" i="2"/>
  <c r="AG63" i="2"/>
  <c r="AH63" i="2"/>
  <c r="AI63" i="2"/>
  <c r="AJ63" i="2"/>
  <c r="AK63" i="2"/>
  <c r="AL63" i="2"/>
  <c r="AM63" i="2"/>
  <c r="AN63" i="2"/>
  <c r="AE62" i="2"/>
  <c r="AH62" i="2"/>
  <c r="AI62" i="2"/>
  <c r="AJ62" i="2"/>
  <c r="AK62" i="2"/>
  <c r="AL62" i="2"/>
  <c r="AM62" i="2"/>
  <c r="AN62" i="2"/>
  <c r="AG62" i="2"/>
  <c r="AY283" i="2"/>
  <c r="AZ283" i="2"/>
  <c r="BA283" i="2"/>
  <c r="BB283" i="2"/>
  <c r="BC283" i="2"/>
  <c r="BD283" i="2"/>
  <c r="BE283" i="2"/>
  <c r="BF283" i="2"/>
  <c r="BG283" i="2"/>
  <c r="AY284" i="2"/>
  <c r="AZ284" i="2"/>
  <c r="BA284" i="2"/>
  <c r="BB284" i="2"/>
  <c r="BC284" i="2"/>
  <c r="BD284" i="2"/>
  <c r="BE284" i="2"/>
  <c r="BF284" i="2"/>
  <c r="BG284" i="2"/>
  <c r="AY285" i="2"/>
  <c r="AZ285" i="2"/>
  <c r="BA285" i="2"/>
  <c r="BB285" i="2"/>
  <c r="BC285" i="2"/>
  <c r="BD285" i="2"/>
  <c r="BE285" i="2"/>
  <c r="BF285" i="2"/>
  <c r="BG285" i="2"/>
  <c r="AY286" i="2"/>
  <c r="AZ286" i="2"/>
  <c r="BA286" i="2"/>
  <c r="BB286" i="2"/>
  <c r="BC286" i="2"/>
  <c r="BD286" i="2"/>
  <c r="BE286" i="2"/>
  <c r="BF286" i="2"/>
  <c r="BG286" i="2"/>
  <c r="AY287" i="2"/>
  <c r="AZ287" i="2"/>
  <c r="BA287" i="2"/>
  <c r="BB287" i="2"/>
  <c r="BC287" i="2"/>
  <c r="BD287" i="2"/>
  <c r="BE287" i="2"/>
  <c r="BF287" i="2"/>
  <c r="BG287" i="2"/>
  <c r="AY288" i="2"/>
  <c r="AZ288" i="2"/>
  <c r="BA288" i="2"/>
  <c r="BB288" i="2"/>
  <c r="BC288" i="2"/>
  <c r="BD288" i="2"/>
  <c r="BE288" i="2"/>
  <c r="BF288" i="2"/>
  <c r="BG288" i="2"/>
  <c r="AY289" i="2"/>
  <c r="AZ289" i="2"/>
  <c r="BA289" i="2"/>
  <c r="BB289" i="2"/>
  <c r="BC289" i="2"/>
  <c r="BD289" i="2"/>
  <c r="BE289" i="2"/>
  <c r="BF289" i="2"/>
  <c r="BG289" i="2"/>
  <c r="AY290" i="2"/>
  <c r="AZ290" i="2"/>
  <c r="BA290" i="2"/>
  <c r="BB290" i="2"/>
  <c r="BC290" i="2"/>
  <c r="BD290" i="2"/>
  <c r="BE290" i="2"/>
  <c r="BF290" i="2"/>
  <c r="BG290" i="2"/>
  <c r="AY291" i="2"/>
  <c r="AZ291" i="2"/>
  <c r="BA291" i="2"/>
  <c r="BB291" i="2"/>
  <c r="BC291" i="2"/>
  <c r="BD291" i="2"/>
  <c r="BE291" i="2"/>
  <c r="BF291" i="2"/>
  <c r="BG291" i="2"/>
  <c r="AY292" i="2"/>
  <c r="AZ292" i="2"/>
  <c r="BA292" i="2"/>
  <c r="BB292" i="2"/>
  <c r="BC292" i="2"/>
  <c r="BD292" i="2"/>
  <c r="BE292" i="2"/>
  <c r="BF292" i="2"/>
  <c r="BG292" i="2"/>
  <c r="AY293" i="2"/>
  <c r="AZ293" i="2"/>
  <c r="BA293" i="2"/>
  <c r="BB293" i="2"/>
  <c r="BC293" i="2"/>
  <c r="BD293" i="2"/>
  <c r="BE293" i="2"/>
  <c r="BF293" i="2"/>
  <c r="BG293" i="2"/>
  <c r="AY294" i="2"/>
  <c r="AZ294" i="2"/>
  <c r="BA294" i="2"/>
  <c r="BB294" i="2"/>
  <c r="BC294" i="2"/>
  <c r="BD294" i="2"/>
  <c r="BE294" i="2"/>
  <c r="BF294" i="2"/>
  <c r="BG294" i="2"/>
  <c r="AY295" i="2"/>
  <c r="AZ295" i="2"/>
  <c r="BA295" i="2"/>
  <c r="BB295" i="2"/>
  <c r="BC295" i="2"/>
  <c r="BD295" i="2"/>
  <c r="BE295" i="2"/>
  <c r="BF295" i="2"/>
  <c r="BG295" i="2"/>
  <c r="AY296" i="2"/>
  <c r="AZ296" i="2"/>
  <c r="BA296" i="2"/>
  <c r="BB296" i="2"/>
  <c r="BC296" i="2"/>
  <c r="BD296" i="2"/>
  <c r="BE296" i="2"/>
  <c r="BF296" i="2"/>
  <c r="BG296" i="2"/>
  <c r="AY297" i="2"/>
  <c r="AZ297" i="2"/>
  <c r="BA297" i="2"/>
  <c r="BB297" i="2"/>
  <c r="BC297" i="2"/>
  <c r="BD297" i="2"/>
  <c r="BE297" i="2"/>
  <c r="BF297" i="2"/>
  <c r="BG297" i="2"/>
  <c r="AY298" i="2"/>
  <c r="AZ298" i="2"/>
  <c r="BA298" i="2"/>
  <c r="BB298" i="2"/>
  <c r="BC298" i="2"/>
  <c r="BD298" i="2"/>
  <c r="BE298" i="2"/>
  <c r="BF298" i="2"/>
  <c r="BG298" i="2"/>
  <c r="AY299" i="2"/>
  <c r="AZ299" i="2"/>
  <c r="BA299" i="2"/>
  <c r="BB299" i="2"/>
  <c r="BC299" i="2"/>
  <c r="BD299" i="2"/>
  <c r="BE299" i="2"/>
  <c r="BF299" i="2"/>
  <c r="BG299" i="2"/>
  <c r="AY300" i="2"/>
  <c r="AZ300" i="2"/>
  <c r="BA300" i="2"/>
  <c r="BB300" i="2"/>
  <c r="BC300" i="2"/>
  <c r="BD300" i="2"/>
  <c r="BE300" i="2"/>
  <c r="BF300" i="2"/>
  <c r="BG300" i="2"/>
  <c r="AY301" i="2"/>
  <c r="AZ301" i="2"/>
  <c r="BA301" i="2"/>
  <c r="BB301" i="2"/>
  <c r="BC301" i="2"/>
  <c r="BD301" i="2"/>
  <c r="BE301" i="2"/>
  <c r="BF301" i="2"/>
  <c r="BG301" i="2"/>
  <c r="AY303" i="2"/>
  <c r="AZ303" i="2"/>
  <c r="BA303" i="2"/>
  <c r="BB303" i="2"/>
  <c r="BC303" i="2"/>
  <c r="BD303" i="2"/>
  <c r="BE303" i="2"/>
  <c r="BF303" i="2"/>
  <c r="BG303" i="2"/>
  <c r="AY302" i="2"/>
  <c r="BA302" i="2"/>
  <c r="BB302" i="2"/>
  <c r="BC302" i="2"/>
  <c r="BD302" i="2"/>
  <c r="BE302" i="2"/>
  <c r="BF302" i="2"/>
  <c r="BG302" i="2"/>
  <c r="AZ302" i="2"/>
  <c r="AY253" i="2"/>
  <c r="AZ253" i="2"/>
  <c r="BA253" i="2"/>
  <c r="BB253" i="2"/>
  <c r="BC253" i="2"/>
  <c r="BD253" i="2"/>
  <c r="BE253" i="2"/>
  <c r="BF253" i="2"/>
  <c r="BH253" i="2"/>
  <c r="AY254" i="2"/>
  <c r="AZ254" i="2"/>
  <c r="BA254" i="2"/>
  <c r="BB254" i="2"/>
  <c r="BC254" i="2"/>
  <c r="BD254" i="2"/>
  <c r="BE254" i="2"/>
  <c r="BF254" i="2"/>
  <c r="BH254" i="2"/>
  <c r="AY255" i="2"/>
  <c r="AZ255" i="2"/>
  <c r="BA255" i="2"/>
  <c r="BB255" i="2"/>
  <c r="BC255" i="2"/>
  <c r="BD255" i="2"/>
  <c r="BE255" i="2"/>
  <c r="BF255" i="2"/>
  <c r="BH255" i="2"/>
  <c r="AY256" i="2"/>
  <c r="AZ256" i="2"/>
  <c r="BA256" i="2"/>
  <c r="BB256" i="2"/>
  <c r="BC256" i="2"/>
  <c r="BD256" i="2"/>
  <c r="BE256" i="2"/>
  <c r="BF256" i="2"/>
  <c r="BH256" i="2"/>
  <c r="AY257" i="2"/>
  <c r="AZ257" i="2"/>
  <c r="BA257" i="2"/>
  <c r="BB257" i="2"/>
  <c r="BC257" i="2"/>
  <c r="BD257" i="2"/>
  <c r="BE257" i="2"/>
  <c r="BF257" i="2"/>
  <c r="BH257" i="2"/>
  <c r="AY258" i="2"/>
  <c r="AZ258" i="2"/>
  <c r="BA258" i="2"/>
  <c r="BB258" i="2"/>
  <c r="BC258" i="2"/>
  <c r="BD258" i="2"/>
  <c r="BE258" i="2"/>
  <c r="BF258" i="2"/>
  <c r="BH258" i="2"/>
  <c r="AY259" i="2"/>
  <c r="AZ259" i="2"/>
  <c r="BA259" i="2"/>
  <c r="BB259" i="2"/>
  <c r="BC259" i="2"/>
  <c r="BD259" i="2"/>
  <c r="BE259" i="2"/>
  <c r="BF259" i="2"/>
  <c r="BH259" i="2"/>
  <c r="AY260" i="2"/>
  <c r="AZ260" i="2"/>
  <c r="BA260" i="2"/>
  <c r="BB260" i="2"/>
  <c r="BC260" i="2"/>
  <c r="BD260" i="2"/>
  <c r="BE260" i="2"/>
  <c r="BF260" i="2"/>
  <c r="BH260" i="2"/>
  <c r="AY261" i="2"/>
  <c r="AZ261" i="2"/>
  <c r="BA261" i="2"/>
  <c r="BB261" i="2"/>
  <c r="BC261" i="2"/>
  <c r="BD261" i="2"/>
  <c r="BE261" i="2"/>
  <c r="BF261" i="2"/>
  <c r="BH261" i="2"/>
  <c r="AY262" i="2"/>
  <c r="AZ262" i="2"/>
  <c r="BA262" i="2"/>
  <c r="BB262" i="2"/>
  <c r="BC262" i="2"/>
  <c r="BD262" i="2"/>
  <c r="BE262" i="2"/>
  <c r="BF262" i="2"/>
  <c r="BH262" i="2"/>
  <c r="AY263" i="2"/>
  <c r="AZ263" i="2"/>
  <c r="BA263" i="2"/>
  <c r="BB263" i="2"/>
  <c r="BC263" i="2"/>
  <c r="BD263" i="2"/>
  <c r="BE263" i="2"/>
  <c r="BF263" i="2"/>
  <c r="BH263" i="2"/>
  <c r="AY264" i="2"/>
  <c r="AZ264" i="2"/>
  <c r="BA264" i="2"/>
  <c r="BB264" i="2"/>
  <c r="BC264" i="2"/>
  <c r="BD264" i="2"/>
  <c r="BE264" i="2"/>
  <c r="BF264" i="2"/>
  <c r="BH264" i="2"/>
  <c r="AY265" i="2"/>
  <c r="AZ265" i="2"/>
  <c r="BA265" i="2"/>
  <c r="BB265" i="2"/>
  <c r="BC265" i="2"/>
  <c r="BD265" i="2"/>
  <c r="BE265" i="2"/>
  <c r="BF265" i="2"/>
  <c r="BH265" i="2"/>
  <c r="AY266" i="2"/>
  <c r="AZ266" i="2"/>
  <c r="BA266" i="2"/>
  <c r="BB266" i="2"/>
  <c r="BC266" i="2"/>
  <c r="BD266" i="2"/>
  <c r="BE266" i="2"/>
  <c r="BF266" i="2"/>
  <c r="BH266" i="2"/>
  <c r="AY267" i="2"/>
  <c r="AZ267" i="2"/>
  <c r="BA267" i="2"/>
  <c r="BB267" i="2"/>
  <c r="BC267" i="2"/>
  <c r="BD267" i="2"/>
  <c r="BE267" i="2"/>
  <c r="BF267" i="2"/>
  <c r="BH267" i="2"/>
  <c r="AY268" i="2"/>
  <c r="AZ268" i="2"/>
  <c r="BA268" i="2"/>
  <c r="BB268" i="2"/>
  <c r="BC268" i="2"/>
  <c r="BD268" i="2"/>
  <c r="BE268" i="2"/>
  <c r="BF268" i="2"/>
  <c r="BH268" i="2"/>
  <c r="AY269" i="2"/>
  <c r="AZ269" i="2"/>
  <c r="BA269" i="2"/>
  <c r="BB269" i="2"/>
  <c r="BC269" i="2"/>
  <c r="BD269" i="2"/>
  <c r="BE269" i="2"/>
  <c r="BF269" i="2"/>
  <c r="BH269" i="2"/>
  <c r="AY270" i="2"/>
  <c r="AZ270" i="2"/>
  <c r="BA270" i="2"/>
  <c r="BB270" i="2"/>
  <c r="BC270" i="2"/>
  <c r="BD270" i="2"/>
  <c r="BE270" i="2"/>
  <c r="BF270" i="2"/>
  <c r="BH270" i="2"/>
  <c r="AY271" i="2"/>
  <c r="AZ271" i="2"/>
  <c r="BA271" i="2"/>
  <c r="BB271" i="2"/>
  <c r="BC271" i="2"/>
  <c r="BD271" i="2"/>
  <c r="BE271" i="2"/>
  <c r="BF271" i="2"/>
  <c r="BH271" i="2"/>
  <c r="AY273" i="2"/>
  <c r="AZ273" i="2"/>
  <c r="BA273" i="2"/>
  <c r="BB273" i="2"/>
  <c r="BC273" i="2"/>
  <c r="BD273" i="2"/>
  <c r="BE273" i="2"/>
  <c r="BF273" i="2"/>
  <c r="BH273" i="2"/>
  <c r="AY272" i="2"/>
  <c r="BA272" i="2"/>
  <c r="BB272" i="2"/>
  <c r="BC272" i="2"/>
  <c r="BD272" i="2"/>
  <c r="BE272" i="2"/>
  <c r="BF272" i="2"/>
  <c r="BH272" i="2"/>
  <c r="AZ272" i="2"/>
  <c r="AY223" i="2"/>
  <c r="AZ223" i="2"/>
  <c r="BA223" i="2"/>
  <c r="BB223" i="2"/>
  <c r="BC223" i="2"/>
  <c r="BD223" i="2"/>
  <c r="BE223" i="2"/>
  <c r="BG223" i="2"/>
  <c r="BH223" i="2"/>
  <c r="AY224" i="2"/>
  <c r="AZ224" i="2"/>
  <c r="BA224" i="2"/>
  <c r="BB224" i="2"/>
  <c r="BC224" i="2"/>
  <c r="BD224" i="2"/>
  <c r="BE224" i="2"/>
  <c r="BG224" i="2"/>
  <c r="BH224" i="2"/>
  <c r="AY225" i="2"/>
  <c r="AZ225" i="2"/>
  <c r="BA225" i="2"/>
  <c r="BB225" i="2"/>
  <c r="BC225" i="2"/>
  <c r="BD225" i="2"/>
  <c r="BE225" i="2"/>
  <c r="BG225" i="2"/>
  <c r="BH225" i="2"/>
  <c r="AY226" i="2"/>
  <c r="AZ226" i="2"/>
  <c r="BA226" i="2"/>
  <c r="BB226" i="2"/>
  <c r="BC226" i="2"/>
  <c r="BD226" i="2"/>
  <c r="BE226" i="2"/>
  <c r="BG226" i="2"/>
  <c r="BH226" i="2"/>
  <c r="AY227" i="2"/>
  <c r="AZ227" i="2"/>
  <c r="BA227" i="2"/>
  <c r="BB227" i="2"/>
  <c r="BC227" i="2"/>
  <c r="BD227" i="2"/>
  <c r="BE227" i="2"/>
  <c r="BG227" i="2"/>
  <c r="BH227" i="2"/>
  <c r="AY228" i="2"/>
  <c r="AZ228" i="2"/>
  <c r="BA228" i="2"/>
  <c r="BB228" i="2"/>
  <c r="BC228" i="2"/>
  <c r="BD228" i="2"/>
  <c r="BE228" i="2"/>
  <c r="BG228" i="2"/>
  <c r="BH228" i="2"/>
  <c r="AY229" i="2"/>
  <c r="AZ229" i="2"/>
  <c r="BA229" i="2"/>
  <c r="BB229" i="2"/>
  <c r="BC229" i="2"/>
  <c r="BD229" i="2"/>
  <c r="BE229" i="2"/>
  <c r="BG229" i="2"/>
  <c r="BH229" i="2"/>
  <c r="AY230" i="2"/>
  <c r="AZ230" i="2"/>
  <c r="BA230" i="2"/>
  <c r="BB230" i="2"/>
  <c r="BC230" i="2"/>
  <c r="BD230" i="2"/>
  <c r="BE230" i="2"/>
  <c r="BG230" i="2"/>
  <c r="BH230" i="2"/>
  <c r="AY231" i="2"/>
  <c r="AZ231" i="2"/>
  <c r="BA231" i="2"/>
  <c r="BB231" i="2"/>
  <c r="BC231" i="2"/>
  <c r="BD231" i="2"/>
  <c r="BE231" i="2"/>
  <c r="BG231" i="2"/>
  <c r="BH231" i="2"/>
  <c r="AY232" i="2"/>
  <c r="AZ232" i="2"/>
  <c r="BA232" i="2"/>
  <c r="BB232" i="2"/>
  <c r="BC232" i="2"/>
  <c r="BD232" i="2"/>
  <c r="BE232" i="2"/>
  <c r="BG232" i="2"/>
  <c r="BH232" i="2"/>
  <c r="AY233" i="2"/>
  <c r="AZ233" i="2"/>
  <c r="BA233" i="2"/>
  <c r="BB233" i="2"/>
  <c r="BC233" i="2"/>
  <c r="BD233" i="2"/>
  <c r="BE233" i="2"/>
  <c r="BG233" i="2"/>
  <c r="BH233" i="2"/>
  <c r="AY234" i="2"/>
  <c r="AZ234" i="2"/>
  <c r="BA234" i="2"/>
  <c r="BB234" i="2"/>
  <c r="BC234" i="2"/>
  <c r="BD234" i="2"/>
  <c r="BE234" i="2"/>
  <c r="BG234" i="2"/>
  <c r="BH234" i="2"/>
  <c r="AY235" i="2"/>
  <c r="AZ235" i="2"/>
  <c r="BA235" i="2"/>
  <c r="BB235" i="2"/>
  <c r="BC235" i="2"/>
  <c r="BD235" i="2"/>
  <c r="BE235" i="2"/>
  <c r="BG235" i="2"/>
  <c r="BH235" i="2"/>
  <c r="AY236" i="2"/>
  <c r="AZ236" i="2"/>
  <c r="BA236" i="2"/>
  <c r="BB236" i="2"/>
  <c r="BC236" i="2"/>
  <c r="BD236" i="2"/>
  <c r="BE236" i="2"/>
  <c r="BG236" i="2"/>
  <c r="BH236" i="2"/>
  <c r="AY237" i="2"/>
  <c r="AZ237" i="2"/>
  <c r="BA237" i="2"/>
  <c r="BB237" i="2"/>
  <c r="BC237" i="2"/>
  <c r="BD237" i="2"/>
  <c r="BE237" i="2"/>
  <c r="BG237" i="2"/>
  <c r="BH237" i="2"/>
  <c r="AY238" i="2"/>
  <c r="AZ238" i="2"/>
  <c r="BA238" i="2"/>
  <c r="BB238" i="2"/>
  <c r="BC238" i="2"/>
  <c r="BD238" i="2"/>
  <c r="BE238" i="2"/>
  <c r="BG238" i="2"/>
  <c r="BH238" i="2"/>
  <c r="AY239" i="2"/>
  <c r="AZ239" i="2"/>
  <c r="BA239" i="2"/>
  <c r="BB239" i="2"/>
  <c r="BC239" i="2"/>
  <c r="BD239" i="2"/>
  <c r="BE239" i="2"/>
  <c r="BG239" i="2"/>
  <c r="BH239" i="2"/>
  <c r="AY240" i="2"/>
  <c r="AZ240" i="2"/>
  <c r="BA240" i="2"/>
  <c r="BB240" i="2"/>
  <c r="BC240" i="2"/>
  <c r="BD240" i="2"/>
  <c r="BE240" i="2"/>
  <c r="BG240" i="2"/>
  <c r="BH240" i="2"/>
  <c r="AY241" i="2"/>
  <c r="AZ241" i="2"/>
  <c r="BA241" i="2"/>
  <c r="BB241" i="2"/>
  <c r="BC241" i="2"/>
  <c r="BD241" i="2"/>
  <c r="BE241" i="2"/>
  <c r="BG241" i="2"/>
  <c r="BH241" i="2"/>
  <c r="AY243" i="2"/>
  <c r="AZ243" i="2"/>
  <c r="BA243" i="2"/>
  <c r="BB243" i="2"/>
  <c r="BC243" i="2"/>
  <c r="BD243" i="2"/>
  <c r="BE243" i="2"/>
  <c r="BG243" i="2"/>
  <c r="BH243" i="2"/>
  <c r="AY242" i="2"/>
  <c r="BA242" i="2"/>
  <c r="BB242" i="2"/>
  <c r="BC242" i="2"/>
  <c r="BD242" i="2"/>
  <c r="BE242" i="2"/>
  <c r="BG242" i="2"/>
  <c r="BH242" i="2"/>
  <c r="AZ242" i="2"/>
  <c r="AY193" i="2"/>
  <c r="AZ193" i="2"/>
  <c r="BA193" i="2"/>
  <c r="BB193" i="2"/>
  <c r="BC193" i="2"/>
  <c r="BD193" i="2"/>
  <c r="BF193" i="2"/>
  <c r="BG193" i="2"/>
  <c r="BH193" i="2"/>
  <c r="AY194" i="2"/>
  <c r="AZ194" i="2"/>
  <c r="BA194" i="2"/>
  <c r="BB194" i="2"/>
  <c r="BC194" i="2"/>
  <c r="BD194" i="2"/>
  <c r="BF194" i="2"/>
  <c r="BG194" i="2"/>
  <c r="BH194" i="2"/>
  <c r="AY195" i="2"/>
  <c r="AZ195" i="2"/>
  <c r="BA195" i="2"/>
  <c r="BB195" i="2"/>
  <c r="BC195" i="2"/>
  <c r="BD195" i="2"/>
  <c r="BF195" i="2"/>
  <c r="BG195" i="2"/>
  <c r="BH195" i="2"/>
  <c r="AY196" i="2"/>
  <c r="AZ196" i="2"/>
  <c r="BA196" i="2"/>
  <c r="BB196" i="2"/>
  <c r="BC196" i="2"/>
  <c r="BD196" i="2"/>
  <c r="BF196" i="2"/>
  <c r="BG196" i="2"/>
  <c r="BH196" i="2"/>
  <c r="AY197" i="2"/>
  <c r="AZ197" i="2"/>
  <c r="BA197" i="2"/>
  <c r="BB197" i="2"/>
  <c r="BC197" i="2"/>
  <c r="BD197" i="2"/>
  <c r="BF197" i="2"/>
  <c r="BG197" i="2"/>
  <c r="BH197" i="2"/>
  <c r="AY198" i="2"/>
  <c r="AZ198" i="2"/>
  <c r="BA198" i="2"/>
  <c r="BB198" i="2"/>
  <c r="BC198" i="2"/>
  <c r="BD198" i="2"/>
  <c r="BF198" i="2"/>
  <c r="BG198" i="2"/>
  <c r="BH198" i="2"/>
  <c r="AY199" i="2"/>
  <c r="AZ199" i="2"/>
  <c r="BA199" i="2"/>
  <c r="BB199" i="2"/>
  <c r="BC199" i="2"/>
  <c r="BD199" i="2"/>
  <c r="BF199" i="2"/>
  <c r="BG199" i="2"/>
  <c r="BH199" i="2"/>
  <c r="AY200" i="2"/>
  <c r="AZ200" i="2"/>
  <c r="BA200" i="2"/>
  <c r="BB200" i="2"/>
  <c r="BC200" i="2"/>
  <c r="BD200" i="2"/>
  <c r="BF200" i="2"/>
  <c r="BG200" i="2"/>
  <c r="BH200" i="2"/>
  <c r="AY201" i="2"/>
  <c r="AZ201" i="2"/>
  <c r="BA201" i="2"/>
  <c r="BB201" i="2"/>
  <c r="BC201" i="2"/>
  <c r="BD201" i="2"/>
  <c r="BF201" i="2"/>
  <c r="BG201" i="2"/>
  <c r="BH201" i="2"/>
  <c r="AY202" i="2"/>
  <c r="AZ202" i="2"/>
  <c r="BA202" i="2"/>
  <c r="BB202" i="2"/>
  <c r="BC202" i="2"/>
  <c r="BD202" i="2"/>
  <c r="BF202" i="2"/>
  <c r="BG202" i="2"/>
  <c r="BH202" i="2"/>
  <c r="AY203" i="2"/>
  <c r="AZ203" i="2"/>
  <c r="BA203" i="2"/>
  <c r="BB203" i="2"/>
  <c r="BC203" i="2"/>
  <c r="BD203" i="2"/>
  <c r="BF203" i="2"/>
  <c r="BG203" i="2"/>
  <c r="BH203" i="2"/>
  <c r="AY204" i="2"/>
  <c r="AZ204" i="2"/>
  <c r="BA204" i="2"/>
  <c r="BB204" i="2"/>
  <c r="BC204" i="2"/>
  <c r="BD204" i="2"/>
  <c r="BF204" i="2"/>
  <c r="BG204" i="2"/>
  <c r="BH204" i="2"/>
  <c r="AY205" i="2"/>
  <c r="AZ205" i="2"/>
  <c r="BA205" i="2"/>
  <c r="BB205" i="2"/>
  <c r="BC205" i="2"/>
  <c r="BD205" i="2"/>
  <c r="BF205" i="2"/>
  <c r="BG205" i="2"/>
  <c r="BH205" i="2"/>
  <c r="AY206" i="2"/>
  <c r="AZ206" i="2"/>
  <c r="BA206" i="2"/>
  <c r="BB206" i="2"/>
  <c r="BC206" i="2"/>
  <c r="BD206" i="2"/>
  <c r="BF206" i="2"/>
  <c r="BG206" i="2"/>
  <c r="BH206" i="2"/>
  <c r="AY207" i="2"/>
  <c r="AZ207" i="2"/>
  <c r="BA207" i="2"/>
  <c r="BB207" i="2"/>
  <c r="BC207" i="2"/>
  <c r="BD207" i="2"/>
  <c r="BF207" i="2"/>
  <c r="BG207" i="2"/>
  <c r="BH207" i="2"/>
  <c r="AY208" i="2"/>
  <c r="AZ208" i="2"/>
  <c r="BA208" i="2"/>
  <c r="BB208" i="2"/>
  <c r="BC208" i="2"/>
  <c r="BD208" i="2"/>
  <c r="BF208" i="2"/>
  <c r="BG208" i="2"/>
  <c r="BH208" i="2"/>
  <c r="AY209" i="2"/>
  <c r="AZ209" i="2"/>
  <c r="BA209" i="2"/>
  <c r="BB209" i="2"/>
  <c r="BC209" i="2"/>
  <c r="BD209" i="2"/>
  <c r="BF209" i="2"/>
  <c r="BG209" i="2"/>
  <c r="BH209" i="2"/>
  <c r="AY210" i="2"/>
  <c r="AZ210" i="2"/>
  <c r="BA210" i="2"/>
  <c r="BB210" i="2"/>
  <c r="BC210" i="2"/>
  <c r="BD210" i="2"/>
  <c r="BF210" i="2"/>
  <c r="BG210" i="2"/>
  <c r="BH210" i="2"/>
  <c r="AY211" i="2"/>
  <c r="AZ211" i="2"/>
  <c r="BA211" i="2"/>
  <c r="BB211" i="2"/>
  <c r="BC211" i="2"/>
  <c r="BD211" i="2"/>
  <c r="BF211" i="2"/>
  <c r="BG211" i="2"/>
  <c r="BH211" i="2"/>
  <c r="AY213" i="2"/>
  <c r="AZ213" i="2"/>
  <c r="BA213" i="2"/>
  <c r="BB213" i="2"/>
  <c r="BC213" i="2"/>
  <c r="BD213" i="2"/>
  <c r="BF213" i="2"/>
  <c r="BG213" i="2"/>
  <c r="BH213" i="2"/>
  <c r="AY212" i="2"/>
  <c r="BA212" i="2"/>
  <c r="BB212" i="2"/>
  <c r="BC212" i="2"/>
  <c r="BD212" i="2"/>
  <c r="BF212" i="2"/>
  <c r="BG212" i="2"/>
  <c r="BH212" i="2"/>
  <c r="AZ212" i="2"/>
  <c r="AY163" i="2"/>
  <c r="AZ163" i="2"/>
  <c r="BA163" i="2"/>
  <c r="BB163" i="2"/>
  <c r="BC163" i="2"/>
  <c r="BE163" i="2"/>
  <c r="BF163" i="2"/>
  <c r="BG163" i="2"/>
  <c r="BH163" i="2"/>
  <c r="AY164" i="2"/>
  <c r="AZ164" i="2"/>
  <c r="BA164" i="2"/>
  <c r="BB164" i="2"/>
  <c r="BC164" i="2"/>
  <c r="BE164" i="2"/>
  <c r="BF164" i="2"/>
  <c r="BG164" i="2"/>
  <c r="BH164" i="2"/>
  <c r="AY165" i="2"/>
  <c r="AZ165" i="2"/>
  <c r="BA165" i="2"/>
  <c r="BB165" i="2"/>
  <c r="BC165" i="2"/>
  <c r="BE165" i="2"/>
  <c r="BF165" i="2"/>
  <c r="BG165" i="2"/>
  <c r="BH165" i="2"/>
  <c r="AY166" i="2"/>
  <c r="AZ166" i="2"/>
  <c r="BA166" i="2"/>
  <c r="BB166" i="2"/>
  <c r="BC166" i="2"/>
  <c r="BE166" i="2"/>
  <c r="BF166" i="2"/>
  <c r="BG166" i="2"/>
  <c r="BH166" i="2"/>
  <c r="AY167" i="2"/>
  <c r="AZ167" i="2"/>
  <c r="BA167" i="2"/>
  <c r="BB167" i="2"/>
  <c r="BC167" i="2"/>
  <c r="BE167" i="2"/>
  <c r="BF167" i="2"/>
  <c r="BG167" i="2"/>
  <c r="BH167" i="2"/>
  <c r="AY168" i="2"/>
  <c r="AZ168" i="2"/>
  <c r="BA168" i="2"/>
  <c r="BB168" i="2"/>
  <c r="BC168" i="2"/>
  <c r="BE168" i="2"/>
  <c r="BF168" i="2"/>
  <c r="BG168" i="2"/>
  <c r="BH168" i="2"/>
  <c r="AY169" i="2"/>
  <c r="AZ169" i="2"/>
  <c r="BA169" i="2"/>
  <c r="BB169" i="2"/>
  <c r="BC169" i="2"/>
  <c r="BE169" i="2"/>
  <c r="BF169" i="2"/>
  <c r="BG169" i="2"/>
  <c r="BH169" i="2"/>
  <c r="AY170" i="2"/>
  <c r="AZ170" i="2"/>
  <c r="BA170" i="2"/>
  <c r="BB170" i="2"/>
  <c r="BC170" i="2"/>
  <c r="BE170" i="2"/>
  <c r="BF170" i="2"/>
  <c r="BG170" i="2"/>
  <c r="BH170" i="2"/>
  <c r="AY171" i="2"/>
  <c r="AZ171" i="2"/>
  <c r="BA171" i="2"/>
  <c r="BB171" i="2"/>
  <c r="BC171" i="2"/>
  <c r="BE171" i="2"/>
  <c r="BF171" i="2"/>
  <c r="BG171" i="2"/>
  <c r="BH171" i="2"/>
  <c r="AY172" i="2"/>
  <c r="AZ172" i="2"/>
  <c r="BA172" i="2"/>
  <c r="BB172" i="2"/>
  <c r="BC172" i="2"/>
  <c r="BE172" i="2"/>
  <c r="BF172" i="2"/>
  <c r="BG172" i="2"/>
  <c r="BH172" i="2"/>
  <c r="AY173" i="2"/>
  <c r="AZ173" i="2"/>
  <c r="BA173" i="2"/>
  <c r="BB173" i="2"/>
  <c r="BC173" i="2"/>
  <c r="BE173" i="2"/>
  <c r="BF173" i="2"/>
  <c r="BG173" i="2"/>
  <c r="BH173" i="2"/>
  <c r="AY174" i="2"/>
  <c r="AZ174" i="2"/>
  <c r="BA174" i="2"/>
  <c r="BB174" i="2"/>
  <c r="BC174" i="2"/>
  <c r="BE174" i="2"/>
  <c r="BF174" i="2"/>
  <c r="BG174" i="2"/>
  <c r="BH174" i="2"/>
  <c r="AY175" i="2"/>
  <c r="AZ175" i="2"/>
  <c r="BA175" i="2"/>
  <c r="BB175" i="2"/>
  <c r="BC175" i="2"/>
  <c r="BE175" i="2"/>
  <c r="BF175" i="2"/>
  <c r="BG175" i="2"/>
  <c r="BH175" i="2"/>
  <c r="AY176" i="2"/>
  <c r="AZ176" i="2"/>
  <c r="BA176" i="2"/>
  <c r="BB176" i="2"/>
  <c r="BC176" i="2"/>
  <c r="BE176" i="2"/>
  <c r="BF176" i="2"/>
  <c r="BG176" i="2"/>
  <c r="BH176" i="2"/>
  <c r="AY177" i="2"/>
  <c r="AZ177" i="2"/>
  <c r="BA177" i="2"/>
  <c r="BB177" i="2"/>
  <c r="BC177" i="2"/>
  <c r="BE177" i="2"/>
  <c r="BF177" i="2"/>
  <c r="BG177" i="2"/>
  <c r="BH177" i="2"/>
  <c r="AY178" i="2"/>
  <c r="AZ178" i="2"/>
  <c r="BA178" i="2"/>
  <c r="BB178" i="2"/>
  <c r="BC178" i="2"/>
  <c r="BE178" i="2"/>
  <c r="BF178" i="2"/>
  <c r="BG178" i="2"/>
  <c r="BH178" i="2"/>
  <c r="AY179" i="2"/>
  <c r="AZ179" i="2"/>
  <c r="BA179" i="2"/>
  <c r="BB179" i="2"/>
  <c r="BC179" i="2"/>
  <c r="BE179" i="2"/>
  <c r="BF179" i="2"/>
  <c r="BG179" i="2"/>
  <c r="BH179" i="2"/>
  <c r="AY180" i="2"/>
  <c r="AZ180" i="2"/>
  <c r="BA180" i="2"/>
  <c r="BB180" i="2"/>
  <c r="BC180" i="2"/>
  <c r="BE180" i="2"/>
  <c r="BF180" i="2"/>
  <c r="BG180" i="2"/>
  <c r="BH180" i="2"/>
  <c r="AY181" i="2"/>
  <c r="AZ181" i="2"/>
  <c r="BA181" i="2"/>
  <c r="BB181" i="2"/>
  <c r="BC181" i="2"/>
  <c r="BE181" i="2"/>
  <c r="BF181" i="2"/>
  <c r="BG181" i="2"/>
  <c r="BH181" i="2"/>
  <c r="AY183" i="2"/>
  <c r="AZ183" i="2"/>
  <c r="BA183" i="2"/>
  <c r="BB183" i="2"/>
  <c r="BC183" i="2"/>
  <c r="BE183" i="2"/>
  <c r="BF183" i="2"/>
  <c r="BG183" i="2"/>
  <c r="BH183" i="2"/>
  <c r="AY182" i="2"/>
  <c r="BA182" i="2"/>
  <c r="BB182" i="2"/>
  <c r="BC182" i="2"/>
  <c r="BE182" i="2"/>
  <c r="BF182" i="2"/>
  <c r="BG182" i="2"/>
  <c r="BH182" i="2"/>
  <c r="AZ182" i="2"/>
  <c r="AY133" i="2"/>
  <c r="AZ133" i="2"/>
  <c r="BA133" i="2"/>
  <c r="BB133" i="2"/>
  <c r="BD133" i="2"/>
  <c r="BE133" i="2"/>
  <c r="BF133" i="2"/>
  <c r="BG133" i="2"/>
  <c r="BH133" i="2"/>
  <c r="AY134" i="2"/>
  <c r="AZ134" i="2"/>
  <c r="BA134" i="2"/>
  <c r="BB134" i="2"/>
  <c r="BD134" i="2"/>
  <c r="BE134" i="2"/>
  <c r="BF134" i="2"/>
  <c r="BG134" i="2"/>
  <c r="BH134" i="2"/>
  <c r="AY135" i="2"/>
  <c r="AZ135" i="2"/>
  <c r="BA135" i="2"/>
  <c r="BB135" i="2"/>
  <c r="BD135" i="2"/>
  <c r="BE135" i="2"/>
  <c r="BF135" i="2"/>
  <c r="BG135" i="2"/>
  <c r="BH135" i="2"/>
  <c r="AY136" i="2"/>
  <c r="AZ136" i="2"/>
  <c r="BA136" i="2"/>
  <c r="BB136" i="2"/>
  <c r="BD136" i="2"/>
  <c r="BE136" i="2"/>
  <c r="BF136" i="2"/>
  <c r="BG136" i="2"/>
  <c r="BH136" i="2"/>
  <c r="AY137" i="2"/>
  <c r="AZ137" i="2"/>
  <c r="BA137" i="2"/>
  <c r="BB137" i="2"/>
  <c r="BD137" i="2"/>
  <c r="BE137" i="2"/>
  <c r="BF137" i="2"/>
  <c r="BG137" i="2"/>
  <c r="BH137" i="2"/>
  <c r="AY138" i="2"/>
  <c r="AZ138" i="2"/>
  <c r="BA138" i="2"/>
  <c r="BB138" i="2"/>
  <c r="BD138" i="2"/>
  <c r="BE138" i="2"/>
  <c r="BF138" i="2"/>
  <c r="BG138" i="2"/>
  <c r="BH138" i="2"/>
  <c r="AY139" i="2"/>
  <c r="AZ139" i="2"/>
  <c r="BA139" i="2"/>
  <c r="BB139" i="2"/>
  <c r="BD139" i="2"/>
  <c r="BE139" i="2"/>
  <c r="BF139" i="2"/>
  <c r="BG139" i="2"/>
  <c r="BH139" i="2"/>
  <c r="AY140" i="2"/>
  <c r="AZ140" i="2"/>
  <c r="BA140" i="2"/>
  <c r="BB140" i="2"/>
  <c r="BD140" i="2"/>
  <c r="BE140" i="2"/>
  <c r="BF140" i="2"/>
  <c r="BG140" i="2"/>
  <c r="BH140" i="2"/>
  <c r="AY141" i="2"/>
  <c r="AZ141" i="2"/>
  <c r="BA141" i="2"/>
  <c r="BB141" i="2"/>
  <c r="BD141" i="2"/>
  <c r="BE141" i="2"/>
  <c r="BF141" i="2"/>
  <c r="BG141" i="2"/>
  <c r="BH141" i="2"/>
  <c r="AY142" i="2"/>
  <c r="AZ142" i="2"/>
  <c r="BA142" i="2"/>
  <c r="BB142" i="2"/>
  <c r="BD142" i="2"/>
  <c r="BE142" i="2"/>
  <c r="BF142" i="2"/>
  <c r="BG142" i="2"/>
  <c r="BH142" i="2"/>
  <c r="AY143" i="2"/>
  <c r="AZ143" i="2"/>
  <c r="BA143" i="2"/>
  <c r="BB143" i="2"/>
  <c r="BD143" i="2"/>
  <c r="BE143" i="2"/>
  <c r="BF143" i="2"/>
  <c r="BG143" i="2"/>
  <c r="BH143" i="2"/>
  <c r="AY144" i="2"/>
  <c r="AZ144" i="2"/>
  <c r="BA144" i="2"/>
  <c r="BB144" i="2"/>
  <c r="BD144" i="2"/>
  <c r="BE144" i="2"/>
  <c r="BF144" i="2"/>
  <c r="BG144" i="2"/>
  <c r="BH144" i="2"/>
  <c r="AY145" i="2"/>
  <c r="AZ145" i="2"/>
  <c r="BA145" i="2"/>
  <c r="BB145" i="2"/>
  <c r="BD145" i="2"/>
  <c r="BE145" i="2"/>
  <c r="BF145" i="2"/>
  <c r="BG145" i="2"/>
  <c r="BH145" i="2"/>
  <c r="AY146" i="2"/>
  <c r="AZ146" i="2"/>
  <c r="BA146" i="2"/>
  <c r="BB146" i="2"/>
  <c r="BD146" i="2"/>
  <c r="BE146" i="2"/>
  <c r="BF146" i="2"/>
  <c r="BG146" i="2"/>
  <c r="BH146" i="2"/>
  <c r="AY147" i="2"/>
  <c r="AZ147" i="2"/>
  <c r="BA147" i="2"/>
  <c r="BB147" i="2"/>
  <c r="BD147" i="2"/>
  <c r="BE147" i="2"/>
  <c r="BF147" i="2"/>
  <c r="BG147" i="2"/>
  <c r="BH147" i="2"/>
  <c r="AY148" i="2"/>
  <c r="AZ148" i="2"/>
  <c r="BA148" i="2"/>
  <c r="BB148" i="2"/>
  <c r="BD148" i="2"/>
  <c r="BE148" i="2"/>
  <c r="BF148" i="2"/>
  <c r="BG148" i="2"/>
  <c r="BH148" i="2"/>
  <c r="AY149" i="2"/>
  <c r="AZ149" i="2"/>
  <c r="BA149" i="2"/>
  <c r="BB149" i="2"/>
  <c r="BD149" i="2"/>
  <c r="BE149" i="2"/>
  <c r="BF149" i="2"/>
  <c r="BG149" i="2"/>
  <c r="BH149" i="2"/>
  <c r="AY150" i="2"/>
  <c r="AZ150" i="2"/>
  <c r="BA150" i="2"/>
  <c r="BB150" i="2"/>
  <c r="BD150" i="2"/>
  <c r="BE150" i="2"/>
  <c r="BF150" i="2"/>
  <c r="BG150" i="2"/>
  <c r="BH150" i="2"/>
  <c r="AY151" i="2"/>
  <c r="AZ151" i="2"/>
  <c r="BA151" i="2"/>
  <c r="BB151" i="2"/>
  <c r="BD151" i="2"/>
  <c r="BE151" i="2"/>
  <c r="BF151" i="2"/>
  <c r="BG151" i="2"/>
  <c r="BH151" i="2"/>
  <c r="AY153" i="2"/>
  <c r="AZ153" i="2"/>
  <c r="BA153" i="2"/>
  <c r="BB153" i="2"/>
  <c r="BD153" i="2"/>
  <c r="BE153" i="2"/>
  <c r="BF153" i="2"/>
  <c r="BG153" i="2"/>
  <c r="BH153" i="2"/>
  <c r="AY152" i="2"/>
  <c r="BA152" i="2"/>
  <c r="BB152" i="2"/>
  <c r="BD152" i="2"/>
  <c r="BE152" i="2"/>
  <c r="BF152" i="2"/>
  <c r="BG152" i="2"/>
  <c r="BH152" i="2"/>
  <c r="AZ152" i="2"/>
  <c r="AY103" i="2"/>
  <c r="AZ103" i="2"/>
  <c r="BA103" i="2"/>
  <c r="BC103" i="2"/>
  <c r="BD103" i="2"/>
  <c r="BE103" i="2"/>
  <c r="BF103" i="2"/>
  <c r="BG103" i="2"/>
  <c r="BH103" i="2"/>
  <c r="AY104" i="2"/>
  <c r="AZ104" i="2"/>
  <c r="BA104" i="2"/>
  <c r="BC104" i="2"/>
  <c r="BD104" i="2"/>
  <c r="BE104" i="2"/>
  <c r="BF104" i="2"/>
  <c r="BG104" i="2"/>
  <c r="BH104" i="2"/>
  <c r="AY105" i="2"/>
  <c r="AZ105" i="2"/>
  <c r="BA105" i="2"/>
  <c r="BC105" i="2"/>
  <c r="BD105" i="2"/>
  <c r="BE105" i="2"/>
  <c r="BF105" i="2"/>
  <c r="BG105" i="2"/>
  <c r="BH105" i="2"/>
  <c r="AY106" i="2"/>
  <c r="AZ106" i="2"/>
  <c r="BA106" i="2"/>
  <c r="BC106" i="2"/>
  <c r="BD106" i="2"/>
  <c r="BE106" i="2"/>
  <c r="BF106" i="2"/>
  <c r="BG106" i="2"/>
  <c r="BH106" i="2"/>
  <c r="AY107" i="2"/>
  <c r="AZ107" i="2"/>
  <c r="BA107" i="2"/>
  <c r="BC107" i="2"/>
  <c r="BD107" i="2"/>
  <c r="BE107" i="2"/>
  <c r="BF107" i="2"/>
  <c r="BG107" i="2"/>
  <c r="BH107" i="2"/>
  <c r="AY108" i="2"/>
  <c r="AZ108" i="2"/>
  <c r="BA108" i="2"/>
  <c r="BC108" i="2"/>
  <c r="BD108" i="2"/>
  <c r="BE108" i="2"/>
  <c r="BF108" i="2"/>
  <c r="BG108" i="2"/>
  <c r="BH108" i="2"/>
  <c r="AY109" i="2"/>
  <c r="AZ109" i="2"/>
  <c r="BA109" i="2"/>
  <c r="BC109" i="2"/>
  <c r="BD109" i="2"/>
  <c r="BE109" i="2"/>
  <c r="BF109" i="2"/>
  <c r="BG109" i="2"/>
  <c r="BH109" i="2"/>
  <c r="AY110" i="2"/>
  <c r="AZ110" i="2"/>
  <c r="BA110" i="2"/>
  <c r="BC110" i="2"/>
  <c r="BD110" i="2"/>
  <c r="BE110" i="2"/>
  <c r="BF110" i="2"/>
  <c r="BG110" i="2"/>
  <c r="BH110" i="2"/>
  <c r="AY111" i="2"/>
  <c r="AZ111" i="2"/>
  <c r="BA111" i="2"/>
  <c r="BC111" i="2"/>
  <c r="BD111" i="2"/>
  <c r="BE111" i="2"/>
  <c r="BF111" i="2"/>
  <c r="BG111" i="2"/>
  <c r="BH111" i="2"/>
  <c r="AY112" i="2"/>
  <c r="AZ112" i="2"/>
  <c r="BA112" i="2"/>
  <c r="BC112" i="2"/>
  <c r="BD112" i="2"/>
  <c r="BE112" i="2"/>
  <c r="BF112" i="2"/>
  <c r="BG112" i="2"/>
  <c r="BH112" i="2"/>
  <c r="AY113" i="2"/>
  <c r="AZ113" i="2"/>
  <c r="BA113" i="2"/>
  <c r="BC113" i="2"/>
  <c r="BD113" i="2"/>
  <c r="BE113" i="2"/>
  <c r="BF113" i="2"/>
  <c r="BG113" i="2"/>
  <c r="BH113" i="2"/>
  <c r="AY114" i="2"/>
  <c r="AZ114" i="2"/>
  <c r="BA114" i="2"/>
  <c r="BC114" i="2"/>
  <c r="BD114" i="2"/>
  <c r="BE114" i="2"/>
  <c r="BF114" i="2"/>
  <c r="BG114" i="2"/>
  <c r="BH114" i="2"/>
  <c r="AY115" i="2"/>
  <c r="AZ115" i="2"/>
  <c r="BA115" i="2"/>
  <c r="BC115" i="2"/>
  <c r="BD115" i="2"/>
  <c r="BE115" i="2"/>
  <c r="BF115" i="2"/>
  <c r="BG115" i="2"/>
  <c r="BH115" i="2"/>
  <c r="AY116" i="2"/>
  <c r="AZ116" i="2"/>
  <c r="BA116" i="2"/>
  <c r="BC116" i="2"/>
  <c r="BD116" i="2"/>
  <c r="BE116" i="2"/>
  <c r="BF116" i="2"/>
  <c r="BG116" i="2"/>
  <c r="BH116" i="2"/>
  <c r="AY117" i="2"/>
  <c r="AZ117" i="2"/>
  <c r="BA117" i="2"/>
  <c r="BC117" i="2"/>
  <c r="BD117" i="2"/>
  <c r="BE117" i="2"/>
  <c r="BF117" i="2"/>
  <c r="BG117" i="2"/>
  <c r="BH117" i="2"/>
  <c r="AY118" i="2"/>
  <c r="AZ118" i="2"/>
  <c r="BA118" i="2"/>
  <c r="BC118" i="2"/>
  <c r="BD118" i="2"/>
  <c r="BE118" i="2"/>
  <c r="BF118" i="2"/>
  <c r="BG118" i="2"/>
  <c r="BH118" i="2"/>
  <c r="AY119" i="2"/>
  <c r="AZ119" i="2"/>
  <c r="BA119" i="2"/>
  <c r="BC119" i="2"/>
  <c r="BD119" i="2"/>
  <c r="BE119" i="2"/>
  <c r="BF119" i="2"/>
  <c r="BG119" i="2"/>
  <c r="BH119" i="2"/>
  <c r="AY120" i="2"/>
  <c r="AZ120" i="2"/>
  <c r="BA120" i="2"/>
  <c r="BC120" i="2"/>
  <c r="BD120" i="2"/>
  <c r="BE120" i="2"/>
  <c r="BF120" i="2"/>
  <c r="BG120" i="2"/>
  <c r="BH120" i="2"/>
  <c r="AY121" i="2"/>
  <c r="AZ121" i="2"/>
  <c r="BA121" i="2"/>
  <c r="BC121" i="2"/>
  <c r="BD121" i="2"/>
  <c r="BE121" i="2"/>
  <c r="BF121" i="2"/>
  <c r="BG121" i="2"/>
  <c r="BH121" i="2"/>
  <c r="AY123" i="2"/>
  <c r="AZ123" i="2"/>
  <c r="BA123" i="2"/>
  <c r="BC123" i="2"/>
  <c r="BD123" i="2"/>
  <c r="BE123" i="2"/>
  <c r="BF123" i="2"/>
  <c r="BG123" i="2"/>
  <c r="BH123" i="2"/>
  <c r="AY122" i="2"/>
  <c r="BA122" i="2"/>
  <c r="BC122" i="2"/>
  <c r="BD122" i="2"/>
  <c r="BE122" i="2"/>
  <c r="BF122" i="2"/>
  <c r="BG122" i="2"/>
  <c r="BH122" i="2"/>
  <c r="AZ122" i="2"/>
  <c r="AY73" i="2"/>
  <c r="AZ73" i="2"/>
  <c r="BB73" i="2"/>
  <c r="BC73" i="2"/>
  <c r="BD73" i="2"/>
  <c r="BE73" i="2"/>
  <c r="BF73" i="2"/>
  <c r="BG73" i="2"/>
  <c r="BH73" i="2"/>
  <c r="AY74" i="2"/>
  <c r="AZ74" i="2"/>
  <c r="BB74" i="2"/>
  <c r="BC74" i="2"/>
  <c r="BD74" i="2"/>
  <c r="BE74" i="2"/>
  <c r="BF74" i="2"/>
  <c r="BG74" i="2"/>
  <c r="BH74" i="2"/>
  <c r="AY75" i="2"/>
  <c r="AZ75" i="2"/>
  <c r="BB75" i="2"/>
  <c r="BC75" i="2"/>
  <c r="BD75" i="2"/>
  <c r="BE75" i="2"/>
  <c r="BF75" i="2"/>
  <c r="BG75" i="2"/>
  <c r="BH75" i="2"/>
  <c r="AY76" i="2"/>
  <c r="AZ76" i="2"/>
  <c r="BB76" i="2"/>
  <c r="BC76" i="2"/>
  <c r="BD76" i="2"/>
  <c r="BE76" i="2"/>
  <c r="BF76" i="2"/>
  <c r="BG76" i="2"/>
  <c r="BH76" i="2"/>
  <c r="AY77" i="2"/>
  <c r="AZ77" i="2"/>
  <c r="BB77" i="2"/>
  <c r="BC77" i="2"/>
  <c r="BD77" i="2"/>
  <c r="BE77" i="2"/>
  <c r="BF77" i="2"/>
  <c r="BG77" i="2"/>
  <c r="BH77" i="2"/>
  <c r="AY78" i="2"/>
  <c r="AZ78" i="2"/>
  <c r="BB78" i="2"/>
  <c r="BC78" i="2"/>
  <c r="BD78" i="2"/>
  <c r="BE78" i="2"/>
  <c r="BF78" i="2"/>
  <c r="BG78" i="2"/>
  <c r="BH78" i="2"/>
  <c r="AY79" i="2"/>
  <c r="AZ79" i="2"/>
  <c r="BB79" i="2"/>
  <c r="BC79" i="2"/>
  <c r="BD79" i="2"/>
  <c r="BE79" i="2"/>
  <c r="BF79" i="2"/>
  <c r="BG79" i="2"/>
  <c r="BH79" i="2"/>
  <c r="AY80" i="2"/>
  <c r="AZ80" i="2"/>
  <c r="BB80" i="2"/>
  <c r="BC80" i="2"/>
  <c r="BD80" i="2"/>
  <c r="BE80" i="2"/>
  <c r="BF80" i="2"/>
  <c r="BG80" i="2"/>
  <c r="BH80" i="2"/>
  <c r="AY81" i="2"/>
  <c r="AZ81" i="2"/>
  <c r="BB81" i="2"/>
  <c r="BC81" i="2"/>
  <c r="BD81" i="2"/>
  <c r="BE81" i="2"/>
  <c r="BF81" i="2"/>
  <c r="BG81" i="2"/>
  <c r="BH81" i="2"/>
  <c r="AY82" i="2"/>
  <c r="AZ82" i="2"/>
  <c r="BB82" i="2"/>
  <c r="BC82" i="2"/>
  <c r="BD82" i="2"/>
  <c r="BE82" i="2"/>
  <c r="BF82" i="2"/>
  <c r="BG82" i="2"/>
  <c r="BH82" i="2"/>
  <c r="AY83" i="2"/>
  <c r="AZ83" i="2"/>
  <c r="BB83" i="2"/>
  <c r="BC83" i="2"/>
  <c r="BD83" i="2"/>
  <c r="BE83" i="2"/>
  <c r="BF83" i="2"/>
  <c r="BG83" i="2"/>
  <c r="BH83" i="2"/>
  <c r="AY84" i="2"/>
  <c r="AZ84" i="2"/>
  <c r="BB84" i="2"/>
  <c r="BC84" i="2"/>
  <c r="BD84" i="2"/>
  <c r="BE84" i="2"/>
  <c r="BF84" i="2"/>
  <c r="BG84" i="2"/>
  <c r="BH84" i="2"/>
  <c r="AY85" i="2"/>
  <c r="AZ85" i="2"/>
  <c r="BB85" i="2"/>
  <c r="BC85" i="2"/>
  <c r="BD85" i="2"/>
  <c r="BE85" i="2"/>
  <c r="BF85" i="2"/>
  <c r="BG85" i="2"/>
  <c r="BH85" i="2"/>
  <c r="AY86" i="2"/>
  <c r="AZ86" i="2"/>
  <c r="BB86" i="2"/>
  <c r="BC86" i="2"/>
  <c r="BD86" i="2"/>
  <c r="BE86" i="2"/>
  <c r="BF86" i="2"/>
  <c r="BG86" i="2"/>
  <c r="BH86" i="2"/>
  <c r="AY87" i="2"/>
  <c r="AZ87" i="2"/>
  <c r="BB87" i="2"/>
  <c r="BC87" i="2"/>
  <c r="BD87" i="2"/>
  <c r="BE87" i="2"/>
  <c r="BF87" i="2"/>
  <c r="BG87" i="2"/>
  <c r="BH87" i="2"/>
  <c r="AY88" i="2"/>
  <c r="AZ88" i="2"/>
  <c r="BB88" i="2"/>
  <c r="BC88" i="2"/>
  <c r="BD88" i="2"/>
  <c r="BE88" i="2"/>
  <c r="BF88" i="2"/>
  <c r="BG88" i="2"/>
  <c r="BH88" i="2"/>
  <c r="AY89" i="2"/>
  <c r="AZ89" i="2"/>
  <c r="BB89" i="2"/>
  <c r="BC89" i="2"/>
  <c r="BD89" i="2"/>
  <c r="BE89" i="2"/>
  <c r="BF89" i="2"/>
  <c r="BG89" i="2"/>
  <c r="BH89" i="2"/>
  <c r="AY90" i="2"/>
  <c r="AZ90" i="2"/>
  <c r="BB90" i="2"/>
  <c r="BC90" i="2"/>
  <c r="BD90" i="2"/>
  <c r="BE90" i="2"/>
  <c r="BF90" i="2"/>
  <c r="BG90" i="2"/>
  <c r="BH90" i="2"/>
  <c r="AY91" i="2"/>
  <c r="AZ91" i="2"/>
  <c r="BB91" i="2"/>
  <c r="BC91" i="2"/>
  <c r="BD91" i="2"/>
  <c r="BE91" i="2"/>
  <c r="BF91" i="2"/>
  <c r="BG91" i="2"/>
  <c r="BH91" i="2"/>
  <c r="AY92" i="2"/>
  <c r="AZ92" i="2"/>
  <c r="BB92" i="2"/>
  <c r="BC92" i="2"/>
  <c r="BD92" i="2"/>
  <c r="BE92" i="2"/>
  <c r="BF92" i="2"/>
  <c r="BG92" i="2"/>
  <c r="BH92" i="2"/>
  <c r="AY93" i="2"/>
  <c r="AZ93" i="2"/>
  <c r="BB93" i="2"/>
  <c r="BC93" i="2"/>
  <c r="BD93" i="2"/>
  <c r="BE93" i="2"/>
  <c r="BF93" i="2"/>
  <c r="BG93" i="2"/>
  <c r="BH93" i="2"/>
  <c r="AY44" i="2"/>
  <c r="BA44" i="2"/>
  <c r="BB44" i="2"/>
  <c r="BC44" i="2"/>
  <c r="BD44" i="2"/>
  <c r="BE44" i="2"/>
  <c r="BF44" i="2"/>
  <c r="BG44" i="2"/>
  <c r="BH44" i="2"/>
  <c r="AY45" i="2"/>
  <c r="BA45" i="2"/>
  <c r="BB45" i="2"/>
  <c r="BC45" i="2"/>
  <c r="BD45" i="2"/>
  <c r="BE45" i="2"/>
  <c r="BF45" i="2"/>
  <c r="BG45" i="2"/>
  <c r="BH45" i="2"/>
  <c r="AY46" i="2"/>
  <c r="BA46" i="2"/>
  <c r="BB46" i="2"/>
  <c r="BC46" i="2"/>
  <c r="BD46" i="2"/>
  <c r="BE46" i="2"/>
  <c r="BF46" i="2"/>
  <c r="BG46" i="2"/>
  <c r="BH46" i="2"/>
  <c r="AY47" i="2"/>
  <c r="BA47" i="2"/>
  <c r="BB47" i="2"/>
  <c r="BC47" i="2"/>
  <c r="BD47" i="2"/>
  <c r="BE47" i="2"/>
  <c r="BF47" i="2"/>
  <c r="BG47" i="2"/>
  <c r="BH47" i="2"/>
  <c r="AY48" i="2"/>
  <c r="BA48" i="2"/>
  <c r="BB48" i="2"/>
  <c r="BC48" i="2"/>
  <c r="BD48" i="2"/>
  <c r="BE48" i="2"/>
  <c r="BF48" i="2"/>
  <c r="BG48" i="2"/>
  <c r="BH48" i="2"/>
  <c r="AY49" i="2"/>
  <c r="BA49" i="2"/>
  <c r="BB49" i="2"/>
  <c r="BC49" i="2"/>
  <c r="BD49" i="2"/>
  <c r="BE49" i="2"/>
  <c r="BF49" i="2"/>
  <c r="BG49" i="2"/>
  <c r="BH49" i="2"/>
  <c r="AY50" i="2"/>
  <c r="BA50" i="2"/>
  <c r="BB50" i="2"/>
  <c r="BC50" i="2"/>
  <c r="BD50" i="2"/>
  <c r="BE50" i="2"/>
  <c r="BF50" i="2"/>
  <c r="BG50" i="2"/>
  <c r="BH50" i="2"/>
  <c r="AY51" i="2"/>
  <c r="BA51" i="2"/>
  <c r="BB51" i="2"/>
  <c r="BC51" i="2"/>
  <c r="BD51" i="2"/>
  <c r="BE51" i="2"/>
  <c r="BF51" i="2"/>
  <c r="BG51" i="2"/>
  <c r="BH51" i="2"/>
  <c r="AY52" i="2"/>
  <c r="BA52" i="2"/>
  <c r="BB52" i="2"/>
  <c r="BC52" i="2"/>
  <c r="BD52" i="2"/>
  <c r="BE52" i="2"/>
  <c r="BF52" i="2"/>
  <c r="BG52" i="2"/>
  <c r="BH52" i="2"/>
  <c r="AY53" i="2"/>
  <c r="BA53" i="2"/>
  <c r="BB53" i="2"/>
  <c r="BC53" i="2"/>
  <c r="BD53" i="2"/>
  <c r="BE53" i="2"/>
  <c r="BF53" i="2"/>
  <c r="BG53" i="2"/>
  <c r="BH53" i="2"/>
  <c r="AY54" i="2"/>
  <c r="BA54" i="2"/>
  <c r="BB54" i="2"/>
  <c r="BC54" i="2"/>
  <c r="BD54" i="2"/>
  <c r="BE54" i="2"/>
  <c r="BF54" i="2"/>
  <c r="BG54" i="2"/>
  <c r="BH54" i="2"/>
  <c r="AY55" i="2"/>
  <c r="BA55" i="2"/>
  <c r="BB55" i="2"/>
  <c r="BC55" i="2"/>
  <c r="BD55" i="2"/>
  <c r="BE55" i="2"/>
  <c r="BF55" i="2"/>
  <c r="BG55" i="2"/>
  <c r="BH55" i="2"/>
  <c r="AY56" i="2"/>
  <c r="BA56" i="2"/>
  <c r="BB56" i="2"/>
  <c r="BC56" i="2"/>
  <c r="BD56" i="2"/>
  <c r="BE56" i="2"/>
  <c r="BF56" i="2"/>
  <c r="BG56" i="2"/>
  <c r="BH56" i="2"/>
  <c r="AY57" i="2"/>
  <c r="BA57" i="2"/>
  <c r="BB57" i="2"/>
  <c r="BC57" i="2"/>
  <c r="BD57" i="2"/>
  <c r="BE57" i="2"/>
  <c r="BF57" i="2"/>
  <c r="BG57" i="2"/>
  <c r="BH57" i="2"/>
  <c r="AY58" i="2"/>
  <c r="BA58" i="2"/>
  <c r="BB58" i="2"/>
  <c r="BC58" i="2"/>
  <c r="BD58" i="2"/>
  <c r="BE58" i="2"/>
  <c r="BF58" i="2"/>
  <c r="BG58" i="2"/>
  <c r="BH58" i="2"/>
  <c r="AY59" i="2"/>
  <c r="BA59" i="2"/>
  <c r="BB59" i="2"/>
  <c r="BC59" i="2"/>
  <c r="BD59" i="2"/>
  <c r="BE59" i="2"/>
  <c r="BF59" i="2"/>
  <c r="BG59" i="2"/>
  <c r="BH59" i="2"/>
  <c r="AY60" i="2"/>
  <c r="BA60" i="2"/>
  <c r="BB60" i="2"/>
  <c r="BC60" i="2"/>
  <c r="BD60" i="2"/>
  <c r="BE60" i="2"/>
  <c r="BF60" i="2"/>
  <c r="BG60" i="2"/>
  <c r="BH60" i="2"/>
  <c r="AY61" i="2"/>
  <c r="BA61" i="2"/>
  <c r="BB61" i="2"/>
  <c r="BC61" i="2"/>
  <c r="BD61" i="2"/>
  <c r="BE61" i="2"/>
  <c r="BF61" i="2"/>
  <c r="BG61" i="2"/>
  <c r="BH61" i="2"/>
  <c r="AY62" i="2"/>
  <c r="BB62" i="2"/>
  <c r="BC62" i="2"/>
  <c r="BD62" i="2"/>
  <c r="BE62" i="2"/>
  <c r="BF62" i="2"/>
  <c r="BG62" i="2"/>
  <c r="BH62" i="2"/>
  <c r="BA62" i="2"/>
  <c r="BA63" i="2"/>
  <c r="BB63" i="2"/>
  <c r="BC63" i="2"/>
  <c r="BD63" i="2"/>
  <c r="BE63" i="2"/>
  <c r="BF63" i="2"/>
  <c r="BG63" i="2"/>
  <c r="BH63" i="2"/>
  <c r="AY63" i="2"/>
  <c r="AZ33" i="2"/>
  <c r="AZ13" i="2" l="1"/>
  <c r="BA13" i="2"/>
  <c r="BB13" i="2"/>
  <c r="BC13" i="2"/>
  <c r="BD13" i="2"/>
  <c r="BE13" i="2"/>
  <c r="BF13" i="2"/>
  <c r="BG13" i="2"/>
  <c r="BH13" i="2"/>
  <c r="BA14" i="2"/>
  <c r="BB14" i="2"/>
  <c r="BC14" i="2"/>
  <c r="BD14" i="2"/>
  <c r="BE14" i="2"/>
  <c r="BF14" i="2"/>
  <c r="BG14" i="2"/>
  <c r="BH14" i="2"/>
  <c r="BA15" i="2"/>
  <c r="BB15" i="2"/>
  <c r="BC15" i="2"/>
  <c r="BD15" i="2"/>
  <c r="BE15" i="2"/>
  <c r="BF15" i="2"/>
  <c r="BG15" i="2"/>
  <c r="BH15" i="2"/>
  <c r="BA16" i="2"/>
  <c r="BB16" i="2"/>
  <c r="BC16" i="2"/>
  <c r="BD16" i="2"/>
  <c r="BE16" i="2"/>
  <c r="BF16" i="2"/>
  <c r="BG16" i="2"/>
  <c r="BH16" i="2"/>
  <c r="BA17" i="2"/>
  <c r="BB17" i="2"/>
  <c r="BC17" i="2"/>
  <c r="BD17" i="2"/>
  <c r="BE17" i="2"/>
  <c r="BF17" i="2"/>
  <c r="BG17" i="2"/>
  <c r="BH17" i="2"/>
  <c r="BA18" i="2"/>
  <c r="BB18" i="2"/>
  <c r="BC18" i="2"/>
  <c r="BD18" i="2"/>
  <c r="BE18" i="2"/>
  <c r="BF18" i="2"/>
  <c r="BG18" i="2"/>
  <c r="BH18" i="2"/>
  <c r="BA19" i="2"/>
  <c r="BB19" i="2"/>
  <c r="BC19" i="2"/>
  <c r="BD19" i="2"/>
  <c r="BE19" i="2"/>
  <c r="BF19" i="2"/>
  <c r="BG19" i="2"/>
  <c r="BH19" i="2"/>
  <c r="BA20" i="2"/>
  <c r="BB20" i="2"/>
  <c r="BC20" i="2"/>
  <c r="BD20" i="2"/>
  <c r="BE20" i="2"/>
  <c r="BF20" i="2"/>
  <c r="BG20" i="2"/>
  <c r="BH20" i="2"/>
  <c r="BA21" i="2"/>
  <c r="BB21" i="2"/>
  <c r="BC21" i="2"/>
  <c r="BD21" i="2"/>
  <c r="BE21" i="2"/>
  <c r="BF21" i="2"/>
  <c r="BG21" i="2"/>
  <c r="BH21" i="2"/>
  <c r="BA22" i="2"/>
  <c r="BB22" i="2"/>
  <c r="BC22" i="2"/>
  <c r="BD22" i="2"/>
  <c r="BE22" i="2"/>
  <c r="BF22" i="2"/>
  <c r="BG22" i="2"/>
  <c r="BH22" i="2"/>
  <c r="BA23" i="2"/>
  <c r="BB23" i="2"/>
  <c r="BC23" i="2"/>
  <c r="BD23" i="2"/>
  <c r="BE23" i="2"/>
  <c r="BF23" i="2"/>
  <c r="BG23" i="2"/>
  <c r="BH23" i="2"/>
  <c r="BA24" i="2"/>
  <c r="BB24" i="2"/>
  <c r="BC24" i="2"/>
  <c r="BD24" i="2"/>
  <c r="BE24" i="2"/>
  <c r="BF24" i="2"/>
  <c r="BG24" i="2"/>
  <c r="BH24" i="2"/>
  <c r="BA25" i="2"/>
  <c r="BB25" i="2"/>
  <c r="BC25" i="2"/>
  <c r="BD25" i="2"/>
  <c r="BE25" i="2"/>
  <c r="BF25" i="2"/>
  <c r="BG25" i="2"/>
  <c r="BH25" i="2"/>
  <c r="BA26" i="2"/>
  <c r="BB26" i="2"/>
  <c r="BC26" i="2"/>
  <c r="BD26" i="2"/>
  <c r="BE26" i="2"/>
  <c r="BF26" i="2"/>
  <c r="BG26" i="2"/>
  <c r="BH26" i="2"/>
  <c r="BA27" i="2"/>
  <c r="BB27" i="2"/>
  <c r="BC27" i="2"/>
  <c r="BD27" i="2"/>
  <c r="BE27" i="2"/>
  <c r="BF27" i="2"/>
  <c r="BG27" i="2"/>
  <c r="BH27" i="2"/>
  <c r="BA28" i="2"/>
  <c r="BB28" i="2"/>
  <c r="BC28" i="2"/>
  <c r="BD28" i="2"/>
  <c r="BE28" i="2"/>
  <c r="BF28" i="2"/>
  <c r="BG28" i="2"/>
  <c r="BH28" i="2"/>
  <c r="BA29" i="2"/>
  <c r="BB29" i="2"/>
  <c r="BC29" i="2"/>
  <c r="BD29" i="2"/>
  <c r="BE29" i="2"/>
  <c r="BF29" i="2"/>
  <c r="BG29" i="2"/>
  <c r="BH29" i="2"/>
  <c r="BA30" i="2"/>
  <c r="BB30" i="2"/>
  <c r="BC30" i="2"/>
  <c r="BD30" i="2"/>
  <c r="BE30" i="2"/>
  <c r="BF30" i="2"/>
  <c r="BG30" i="2"/>
  <c r="BH30" i="2"/>
  <c r="BA31" i="2"/>
  <c r="BB31" i="2"/>
  <c r="BC31" i="2"/>
  <c r="BD31" i="2"/>
  <c r="BE31" i="2"/>
  <c r="BF31" i="2"/>
  <c r="BG31" i="2"/>
  <c r="BH31" i="2"/>
  <c r="BA32" i="2"/>
  <c r="BB32" i="2"/>
  <c r="BC32" i="2"/>
  <c r="BD32" i="2"/>
  <c r="BE32" i="2"/>
  <c r="BF32" i="2"/>
  <c r="BG32" i="2"/>
  <c r="BH32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BA33" i="2"/>
  <c r="BB33" i="2"/>
  <c r="BC33" i="2"/>
  <c r="BD33" i="2"/>
  <c r="BE33" i="2"/>
  <c r="BF33" i="2"/>
  <c r="BG33" i="2"/>
  <c r="BH33" i="2"/>
  <c r="F3" i="4"/>
  <c r="F4" i="4"/>
  <c r="F5" i="4"/>
  <c r="F6" i="4"/>
  <c r="F13" i="4" s="1"/>
  <c r="F7" i="4"/>
  <c r="F8" i="4"/>
  <c r="F9" i="4"/>
  <c r="F10" i="4"/>
  <c r="F11" i="4"/>
  <c r="F12" i="4"/>
  <c r="C3" i="4"/>
  <c r="C20" i="4" s="1"/>
  <c r="C4" i="4"/>
  <c r="C5" i="4"/>
  <c r="C7" i="4"/>
  <c r="C8" i="4"/>
  <c r="C9" i="4"/>
  <c r="C10" i="4"/>
  <c r="C11" i="4"/>
  <c r="C12" i="4"/>
  <c r="C13" i="4"/>
  <c r="C14" i="4"/>
  <c r="C15" i="4"/>
  <c r="C16" i="4"/>
  <c r="C17" i="4"/>
  <c r="C18" i="4"/>
  <c r="DJ27" i="2"/>
  <c r="E303" i="2"/>
  <c r="E302" i="2"/>
  <c r="E301" i="2"/>
  <c r="E300" i="2"/>
  <c r="E299" i="2"/>
  <c r="F300" i="2"/>
  <c r="E298" i="2"/>
  <c r="F299" i="2"/>
  <c r="E297" i="2"/>
  <c r="E296" i="2"/>
  <c r="F297" i="2"/>
  <c r="E295" i="2"/>
  <c r="E294" i="2"/>
  <c r="E293" i="2"/>
  <c r="E292" i="2"/>
  <c r="E291" i="2"/>
  <c r="F292" i="2"/>
  <c r="E290" i="2"/>
  <c r="E289" i="2"/>
  <c r="E288" i="2"/>
  <c r="E287" i="2"/>
  <c r="F288" i="2"/>
  <c r="E286" i="2"/>
  <c r="E285" i="2"/>
  <c r="E284" i="2"/>
  <c r="F285" i="2"/>
  <c r="E283" i="2"/>
  <c r="F284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F271" i="2"/>
  <c r="E269" i="2"/>
  <c r="E268" i="2"/>
  <c r="E267" i="2"/>
  <c r="E266" i="2"/>
  <c r="E265" i="2"/>
  <c r="E264" i="2"/>
  <c r="E263" i="2"/>
  <c r="E262" i="2"/>
  <c r="E261" i="2"/>
  <c r="F262" i="2"/>
  <c r="E260" i="2"/>
  <c r="E259" i="2"/>
  <c r="E258" i="2"/>
  <c r="E257" i="2"/>
  <c r="E256" i="2"/>
  <c r="E255" i="2"/>
  <c r="E254" i="2"/>
  <c r="F255" i="2"/>
  <c r="E253" i="2"/>
  <c r="E252" i="2"/>
  <c r="E251" i="2"/>
  <c r="E250" i="2"/>
  <c r="E249" i="2"/>
  <c r="E248" i="2"/>
  <c r="E247" i="2"/>
  <c r="E246" i="2"/>
  <c r="F247" i="2"/>
  <c r="E245" i="2"/>
  <c r="E244" i="2"/>
  <c r="E243" i="2"/>
  <c r="E242" i="2"/>
  <c r="F243" i="2"/>
  <c r="E241" i="2"/>
  <c r="F242" i="2"/>
  <c r="E240" i="2"/>
  <c r="E239" i="2"/>
  <c r="E238" i="2"/>
  <c r="E237" i="2"/>
  <c r="F238" i="2"/>
  <c r="E236" i="2"/>
  <c r="E235" i="2"/>
  <c r="F236" i="2"/>
  <c r="E234" i="2"/>
  <c r="E233" i="2"/>
  <c r="E232" i="2"/>
  <c r="F233" i="2"/>
  <c r="E231" i="2"/>
  <c r="E230" i="2"/>
  <c r="E229" i="2"/>
  <c r="F230" i="2"/>
  <c r="E228" i="2"/>
  <c r="E227" i="2"/>
  <c r="E226" i="2"/>
  <c r="E225" i="2"/>
  <c r="F226" i="2"/>
  <c r="E224" i="2"/>
  <c r="E223" i="2"/>
  <c r="E222" i="2"/>
  <c r="E221" i="2"/>
  <c r="E220" i="2"/>
  <c r="E219" i="2"/>
  <c r="E218" i="2"/>
  <c r="E217" i="2"/>
  <c r="E216" i="2"/>
  <c r="F217" i="2"/>
  <c r="E215" i="2"/>
  <c r="E214" i="2"/>
  <c r="E213" i="2"/>
  <c r="E212" i="2"/>
  <c r="E211" i="2"/>
  <c r="E210" i="2"/>
  <c r="E209" i="2"/>
  <c r="E208" i="2"/>
  <c r="F209" i="2"/>
  <c r="E207" i="2"/>
  <c r="E206" i="2"/>
  <c r="E205" i="2"/>
  <c r="E204" i="2"/>
  <c r="F205" i="2"/>
  <c r="E203" i="2"/>
  <c r="E202" i="2"/>
  <c r="E201" i="2"/>
  <c r="F202" i="2"/>
  <c r="E200" i="2"/>
  <c r="E199" i="2"/>
  <c r="E198" i="2"/>
  <c r="E197" i="2"/>
  <c r="E196" i="2"/>
  <c r="E195" i="2"/>
  <c r="E194" i="2"/>
  <c r="E193" i="2"/>
  <c r="F194" i="2"/>
  <c r="E192" i="2"/>
  <c r="E191" i="2"/>
  <c r="E190" i="2"/>
  <c r="E189" i="2"/>
  <c r="E188" i="2"/>
  <c r="E187" i="2"/>
  <c r="E186" i="2"/>
  <c r="F187" i="2"/>
  <c r="E185" i="2"/>
  <c r="F186" i="2"/>
  <c r="E184" i="2"/>
  <c r="E183" i="2"/>
  <c r="E182" i="2"/>
  <c r="E181" i="2"/>
  <c r="E180" i="2"/>
  <c r="F181" i="2"/>
  <c r="E179" i="2"/>
  <c r="E178" i="2"/>
  <c r="E177" i="2"/>
  <c r="E176" i="2"/>
  <c r="E175" i="2"/>
  <c r="F176" i="2"/>
  <c r="E174" i="2"/>
  <c r="F175" i="2"/>
  <c r="E173" i="2"/>
  <c r="E172" i="2"/>
  <c r="F173" i="2"/>
  <c r="E171" i="2"/>
  <c r="E170" i="2"/>
  <c r="F171" i="2"/>
  <c r="E169" i="2"/>
  <c r="E168" i="2"/>
  <c r="F169" i="2"/>
  <c r="E167" i="2"/>
  <c r="E166" i="2"/>
  <c r="E165" i="2"/>
  <c r="E164" i="2"/>
  <c r="F165" i="2"/>
  <c r="E163" i="2"/>
  <c r="E162" i="2"/>
  <c r="F163" i="2"/>
  <c r="E161" i="2"/>
  <c r="E160" i="2"/>
  <c r="E159" i="2"/>
  <c r="F160" i="2"/>
  <c r="E158" i="2"/>
  <c r="F159" i="2"/>
  <c r="E157" i="2"/>
  <c r="E156" i="2"/>
  <c r="E155" i="2"/>
  <c r="E154" i="2"/>
  <c r="E153" i="2"/>
  <c r="E152" i="2"/>
  <c r="F153" i="2"/>
  <c r="E151" i="2"/>
  <c r="E150" i="2"/>
  <c r="E149" i="2"/>
  <c r="E148" i="2"/>
  <c r="E147" i="2"/>
  <c r="E146" i="2"/>
  <c r="F147" i="2"/>
  <c r="E145" i="2"/>
  <c r="E144" i="2"/>
  <c r="E143" i="2"/>
  <c r="E142" i="2"/>
  <c r="E141" i="2"/>
  <c r="E140" i="2"/>
  <c r="E139" i="2"/>
  <c r="E138" i="2"/>
  <c r="E137" i="2"/>
  <c r="F138" i="2"/>
  <c r="E136" i="2"/>
  <c r="E135" i="2"/>
  <c r="E134" i="2"/>
  <c r="E133" i="2"/>
  <c r="E132" i="2"/>
  <c r="E131" i="2"/>
  <c r="E130" i="2"/>
  <c r="F131" i="2"/>
  <c r="E129" i="2"/>
  <c r="E128" i="2"/>
  <c r="E127" i="2"/>
  <c r="E126" i="2"/>
  <c r="E125" i="2"/>
  <c r="E124" i="2"/>
  <c r="F125" i="2"/>
  <c r="E123" i="2"/>
  <c r="E122" i="2"/>
  <c r="E121" i="2"/>
  <c r="F122" i="2"/>
  <c r="E120" i="2"/>
  <c r="E119" i="2"/>
  <c r="E118" i="2"/>
  <c r="E117" i="2"/>
  <c r="F118" i="2"/>
  <c r="E116" i="2"/>
  <c r="E115" i="2"/>
  <c r="E114" i="2"/>
  <c r="E113" i="2"/>
  <c r="F114" i="2"/>
  <c r="E112" i="2"/>
  <c r="E111" i="2"/>
  <c r="E110" i="2"/>
  <c r="E109" i="2"/>
  <c r="E108" i="2"/>
  <c r="F109" i="2"/>
  <c r="E107" i="2"/>
  <c r="F108" i="2"/>
  <c r="E106" i="2"/>
  <c r="E105" i="2"/>
  <c r="F106" i="2"/>
  <c r="E104" i="2"/>
  <c r="E103" i="2"/>
  <c r="F104" i="2"/>
  <c r="E102" i="2"/>
  <c r="E101" i="2"/>
  <c r="F102" i="2"/>
  <c r="E100" i="2"/>
  <c r="E99" i="2"/>
  <c r="E98" i="2"/>
  <c r="E97" i="2"/>
  <c r="F98" i="2"/>
  <c r="E96" i="2"/>
  <c r="E95" i="2"/>
  <c r="F96" i="2"/>
  <c r="E94" i="2"/>
  <c r="E93" i="2"/>
  <c r="E92" i="2"/>
  <c r="F93" i="2"/>
  <c r="E91" i="2"/>
  <c r="E90" i="2"/>
  <c r="E89" i="2"/>
  <c r="E88" i="2"/>
  <c r="F89" i="2"/>
  <c r="E87" i="2"/>
  <c r="E86" i="2"/>
  <c r="E85" i="2"/>
  <c r="F86" i="2"/>
  <c r="E84" i="2"/>
  <c r="E83" i="2"/>
  <c r="E82" i="2"/>
  <c r="E81" i="2"/>
  <c r="E80" i="2"/>
  <c r="E79" i="2"/>
  <c r="E78" i="2"/>
  <c r="E77" i="2"/>
  <c r="F78" i="2"/>
  <c r="E76" i="2"/>
  <c r="E75" i="2"/>
  <c r="E74" i="2"/>
  <c r="E73" i="2"/>
  <c r="E72" i="2"/>
  <c r="E71" i="2"/>
  <c r="E70" i="2"/>
  <c r="F71" i="2"/>
  <c r="E69" i="2"/>
  <c r="F70" i="2"/>
  <c r="E68" i="2"/>
  <c r="E67" i="2"/>
  <c r="E66" i="2"/>
  <c r="F67" i="2"/>
  <c r="E65" i="2"/>
  <c r="E64" i="2"/>
  <c r="E63" i="2"/>
  <c r="E62" i="2"/>
  <c r="E61" i="2"/>
  <c r="E60" i="2"/>
  <c r="F61" i="2"/>
  <c r="E59" i="2"/>
  <c r="E58" i="2"/>
  <c r="E57" i="2"/>
  <c r="E56" i="2"/>
  <c r="E55" i="2"/>
  <c r="E54" i="2"/>
  <c r="E53" i="2"/>
  <c r="E52" i="2"/>
  <c r="E51" i="2"/>
  <c r="E50" i="2"/>
  <c r="E49" i="2"/>
  <c r="F50" i="2"/>
  <c r="E48" i="2"/>
  <c r="F49" i="2"/>
  <c r="E47" i="2"/>
  <c r="E46" i="2"/>
  <c r="E45" i="2"/>
  <c r="E44" i="2"/>
  <c r="F45" i="2"/>
  <c r="E43" i="2"/>
  <c r="E42" i="2"/>
  <c r="F43" i="2"/>
  <c r="E41" i="2"/>
  <c r="E40" i="2"/>
  <c r="E39" i="2"/>
  <c r="E38" i="2"/>
  <c r="F39" i="2"/>
  <c r="E37" i="2"/>
  <c r="F37" i="2"/>
  <c r="E33" i="2"/>
  <c r="E32" i="2"/>
  <c r="E31" i="2"/>
  <c r="E30" i="2"/>
  <c r="F31" i="2"/>
  <c r="E29" i="2"/>
  <c r="F30" i="2"/>
  <c r="E28" i="2"/>
  <c r="E27" i="2"/>
  <c r="F28" i="2"/>
  <c r="E26" i="2"/>
  <c r="E25" i="2"/>
  <c r="F26" i="2"/>
  <c r="E24" i="2"/>
  <c r="E23" i="2"/>
  <c r="F24" i="2"/>
  <c r="E22" i="2"/>
  <c r="E21" i="2"/>
  <c r="E20" i="2"/>
  <c r="E19" i="2"/>
  <c r="F20" i="2"/>
  <c r="E18" i="2"/>
  <c r="E17" i="2"/>
  <c r="F18" i="2"/>
  <c r="E16" i="2"/>
  <c r="E15" i="2"/>
  <c r="F16" i="2"/>
  <c r="E14" i="2"/>
  <c r="F15" i="2"/>
  <c r="E13" i="2"/>
  <c r="E12" i="2"/>
  <c r="E11" i="2"/>
  <c r="E10" i="2"/>
  <c r="E9" i="2"/>
  <c r="E8" i="2"/>
  <c r="E7" i="2"/>
  <c r="E6" i="2"/>
  <c r="E5" i="2"/>
  <c r="E4" i="2"/>
  <c r="F5" i="2"/>
  <c r="CR20" i="2"/>
  <c r="CU303" i="2"/>
  <c r="CT303" i="2"/>
  <c r="CS303" i="2"/>
  <c r="CR303" i="2"/>
  <c r="CQ303" i="2"/>
  <c r="CP303" i="2"/>
  <c r="CO303" i="2"/>
  <c r="CN303" i="2"/>
  <c r="CM303" i="2"/>
  <c r="CU302" i="2"/>
  <c r="CT302" i="2"/>
  <c r="CS302" i="2"/>
  <c r="CR302" i="2"/>
  <c r="CQ302" i="2"/>
  <c r="CP302" i="2"/>
  <c r="CO302" i="2"/>
  <c r="CN302" i="2"/>
  <c r="CM302" i="2"/>
  <c r="CU301" i="2"/>
  <c r="CT301" i="2"/>
  <c r="CS301" i="2"/>
  <c r="CR301" i="2"/>
  <c r="CQ301" i="2"/>
  <c r="CP301" i="2"/>
  <c r="CO301" i="2"/>
  <c r="CN301" i="2"/>
  <c r="CM301" i="2"/>
  <c r="CU300" i="2"/>
  <c r="CT300" i="2"/>
  <c r="CS300" i="2"/>
  <c r="CR300" i="2"/>
  <c r="CQ300" i="2"/>
  <c r="CP300" i="2"/>
  <c r="CO300" i="2"/>
  <c r="CN300" i="2"/>
  <c r="CM300" i="2"/>
  <c r="CU299" i="2"/>
  <c r="CT299" i="2"/>
  <c r="CS299" i="2"/>
  <c r="CR299" i="2"/>
  <c r="CQ299" i="2"/>
  <c r="CP299" i="2"/>
  <c r="CO299" i="2"/>
  <c r="CN299" i="2"/>
  <c r="CM299" i="2"/>
  <c r="CU298" i="2"/>
  <c r="CT298" i="2"/>
  <c r="CS298" i="2"/>
  <c r="CR298" i="2"/>
  <c r="CQ298" i="2"/>
  <c r="CP298" i="2"/>
  <c r="CO298" i="2"/>
  <c r="CN298" i="2"/>
  <c r="CM298" i="2"/>
  <c r="CU297" i="2"/>
  <c r="CT297" i="2"/>
  <c r="CS297" i="2"/>
  <c r="CR297" i="2"/>
  <c r="CQ297" i="2"/>
  <c r="CP297" i="2"/>
  <c r="CO297" i="2"/>
  <c r="CN297" i="2"/>
  <c r="CM297" i="2"/>
  <c r="CU296" i="2"/>
  <c r="CT296" i="2"/>
  <c r="CS296" i="2"/>
  <c r="CR296" i="2"/>
  <c r="CQ296" i="2"/>
  <c r="CP296" i="2"/>
  <c r="CO296" i="2"/>
  <c r="CN296" i="2"/>
  <c r="CM296" i="2"/>
  <c r="CU295" i="2"/>
  <c r="CT295" i="2"/>
  <c r="CS295" i="2"/>
  <c r="CR295" i="2"/>
  <c r="CQ295" i="2"/>
  <c r="CP295" i="2"/>
  <c r="CO295" i="2"/>
  <c r="CN295" i="2"/>
  <c r="CM295" i="2"/>
  <c r="CU294" i="2"/>
  <c r="CT294" i="2"/>
  <c r="CS294" i="2"/>
  <c r="CR294" i="2"/>
  <c r="CQ294" i="2"/>
  <c r="CP294" i="2"/>
  <c r="CO294" i="2"/>
  <c r="CN294" i="2"/>
  <c r="CM294" i="2"/>
  <c r="CU293" i="2"/>
  <c r="CT293" i="2"/>
  <c r="CS293" i="2"/>
  <c r="CR293" i="2"/>
  <c r="CQ293" i="2"/>
  <c r="CP293" i="2"/>
  <c r="CO293" i="2"/>
  <c r="CN293" i="2"/>
  <c r="CM293" i="2"/>
  <c r="CU292" i="2"/>
  <c r="CT292" i="2"/>
  <c r="CS292" i="2"/>
  <c r="CR292" i="2"/>
  <c r="CQ292" i="2"/>
  <c r="CP292" i="2"/>
  <c r="CO292" i="2"/>
  <c r="CN292" i="2"/>
  <c r="CM292" i="2"/>
  <c r="CU291" i="2"/>
  <c r="CT291" i="2"/>
  <c r="CS291" i="2"/>
  <c r="CR291" i="2"/>
  <c r="CQ291" i="2"/>
  <c r="CP291" i="2"/>
  <c r="CO291" i="2"/>
  <c r="CN291" i="2"/>
  <c r="CM291" i="2"/>
  <c r="CU290" i="2"/>
  <c r="CT290" i="2"/>
  <c r="CS290" i="2"/>
  <c r="CR290" i="2"/>
  <c r="CQ290" i="2"/>
  <c r="CP290" i="2"/>
  <c r="CO290" i="2"/>
  <c r="CN290" i="2"/>
  <c r="CM290" i="2"/>
  <c r="CU289" i="2"/>
  <c r="CT289" i="2"/>
  <c r="CS289" i="2"/>
  <c r="CR289" i="2"/>
  <c r="CQ289" i="2"/>
  <c r="CP289" i="2"/>
  <c r="CO289" i="2"/>
  <c r="CN289" i="2"/>
  <c r="CM289" i="2"/>
  <c r="CU288" i="2"/>
  <c r="CT288" i="2"/>
  <c r="CS288" i="2"/>
  <c r="CR288" i="2"/>
  <c r="CQ288" i="2"/>
  <c r="CP288" i="2"/>
  <c r="CO288" i="2"/>
  <c r="CN288" i="2"/>
  <c r="CM288" i="2"/>
  <c r="CU287" i="2"/>
  <c r="CT287" i="2"/>
  <c r="CS287" i="2"/>
  <c r="CR287" i="2"/>
  <c r="CQ287" i="2"/>
  <c r="CP287" i="2"/>
  <c r="CO287" i="2"/>
  <c r="CN287" i="2"/>
  <c r="CM287" i="2"/>
  <c r="CU286" i="2"/>
  <c r="CT286" i="2"/>
  <c r="CS286" i="2"/>
  <c r="CR286" i="2"/>
  <c r="CQ286" i="2"/>
  <c r="CP286" i="2"/>
  <c r="CO286" i="2"/>
  <c r="CN286" i="2"/>
  <c r="CM286" i="2"/>
  <c r="CU285" i="2"/>
  <c r="CT285" i="2"/>
  <c r="CS285" i="2"/>
  <c r="CR285" i="2"/>
  <c r="CQ285" i="2"/>
  <c r="CP285" i="2"/>
  <c r="CO285" i="2"/>
  <c r="CN285" i="2"/>
  <c r="CM285" i="2"/>
  <c r="CU284" i="2"/>
  <c r="CT284" i="2"/>
  <c r="CS284" i="2"/>
  <c r="CR284" i="2"/>
  <c r="CQ284" i="2"/>
  <c r="CP284" i="2"/>
  <c r="CO284" i="2"/>
  <c r="CN284" i="2"/>
  <c r="CM284" i="2"/>
  <c r="CU283" i="2"/>
  <c r="CT283" i="2"/>
  <c r="CS283" i="2"/>
  <c r="CR283" i="2"/>
  <c r="CP283" i="2"/>
  <c r="CO283" i="2"/>
  <c r="CM283" i="2"/>
  <c r="CV273" i="2"/>
  <c r="CT273" i="2"/>
  <c r="CS273" i="2"/>
  <c r="CR273" i="2"/>
  <c r="CQ273" i="2"/>
  <c r="CP273" i="2"/>
  <c r="CO273" i="2"/>
  <c r="CN273" i="2"/>
  <c r="CM273" i="2"/>
  <c r="CV272" i="2"/>
  <c r="CT272" i="2"/>
  <c r="CS272" i="2"/>
  <c r="CR272" i="2"/>
  <c r="CQ272" i="2"/>
  <c r="CP272" i="2"/>
  <c r="CO272" i="2"/>
  <c r="CN272" i="2"/>
  <c r="CM272" i="2"/>
  <c r="CV271" i="2"/>
  <c r="CT271" i="2"/>
  <c r="CS271" i="2"/>
  <c r="CR271" i="2"/>
  <c r="CQ271" i="2"/>
  <c r="CP271" i="2"/>
  <c r="CO271" i="2"/>
  <c r="CN271" i="2"/>
  <c r="CM271" i="2"/>
  <c r="CV270" i="2"/>
  <c r="CT270" i="2"/>
  <c r="CS270" i="2"/>
  <c r="CR270" i="2"/>
  <c r="CQ270" i="2"/>
  <c r="CP270" i="2"/>
  <c r="CO270" i="2"/>
  <c r="CN270" i="2"/>
  <c r="CM270" i="2"/>
  <c r="CV269" i="2"/>
  <c r="CT269" i="2"/>
  <c r="CS269" i="2"/>
  <c r="CR269" i="2"/>
  <c r="CQ269" i="2"/>
  <c r="CP269" i="2"/>
  <c r="CO269" i="2"/>
  <c r="CN269" i="2"/>
  <c r="CM269" i="2"/>
  <c r="CV268" i="2"/>
  <c r="CT268" i="2"/>
  <c r="CS268" i="2"/>
  <c r="CR268" i="2"/>
  <c r="CQ268" i="2"/>
  <c r="CP268" i="2"/>
  <c r="CO268" i="2"/>
  <c r="CN268" i="2"/>
  <c r="CM268" i="2"/>
  <c r="CV267" i="2"/>
  <c r="CT267" i="2"/>
  <c r="CS267" i="2"/>
  <c r="CR267" i="2"/>
  <c r="CQ267" i="2"/>
  <c r="CP267" i="2"/>
  <c r="CO267" i="2"/>
  <c r="CN267" i="2"/>
  <c r="CM267" i="2"/>
  <c r="CV266" i="2"/>
  <c r="CT266" i="2"/>
  <c r="CS266" i="2"/>
  <c r="CR266" i="2"/>
  <c r="CQ266" i="2"/>
  <c r="CP266" i="2"/>
  <c r="CO266" i="2"/>
  <c r="CN266" i="2"/>
  <c r="CM266" i="2"/>
  <c r="CV265" i="2"/>
  <c r="CT265" i="2"/>
  <c r="CS265" i="2"/>
  <c r="CR265" i="2"/>
  <c r="CQ265" i="2"/>
  <c r="CP265" i="2"/>
  <c r="CO265" i="2"/>
  <c r="CN265" i="2"/>
  <c r="CM265" i="2"/>
  <c r="CV264" i="2"/>
  <c r="CT264" i="2"/>
  <c r="CS264" i="2"/>
  <c r="CR264" i="2"/>
  <c r="CQ264" i="2"/>
  <c r="CP264" i="2"/>
  <c r="CO264" i="2"/>
  <c r="CN264" i="2"/>
  <c r="CM264" i="2"/>
  <c r="CV263" i="2"/>
  <c r="CT263" i="2"/>
  <c r="CS263" i="2"/>
  <c r="CR263" i="2"/>
  <c r="CQ263" i="2"/>
  <c r="CP263" i="2"/>
  <c r="CO263" i="2"/>
  <c r="CN263" i="2"/>
  <c r="CM263" i="2"/>
  <c r="CV262" i="2"/>
  <c r="CT262" i="2"/>
  <c r="CS262" i="2"/>
  <c r="CR262" i="2"/>
  <c r="CQ262" i="2"/>
  <c r="CP262" i="2"/>
  <c r="CO262" i="2"/>
  <c r="CN262" i="2"/>
  <c r="CM262" i="2"/>
  <c r="CV261" i="2"/>
  <c r="CT261" i="2"/>
  <c r="CS261" i="2"/>
  <c r="CR261" i="2"/>
  <c r="CQ261" i="2"/>
  <c r="CP261" i="2"/>
  <c r="CO261" i="2"/>
  <c r="CN261" i="2"/>
  <c r="CM261" i="2"/>
  <c r="CV260" i="2"/>
  <c r="CT260" i="2"/>
  <c r="CS260" i="2"/>
  <c r="CR260" i="2"/>
  <c r="CQ260" i="2"/>
  <c r="CP260" i="2"/>
  <c r="CO260" i="2"/>
  <c r="CN260" i="2"/>
  <c r="CM260" i="2"/>
  <c r="CV259" i="2"/>
  <c r="CT259" i="2"/>
  <c r="CS259" i="2"/>
  <c r="CR259" i="2"/>
  <c r="CQ259" i="2"/>
  <c r="CP259" i="2"/>
  <c r="CO259" i="2"/>
  <c r="CN259" i="2"/>
  <c r="CM259" i="2"/>
  <c r="CV258" i="2"/>
  <c r="CT258" i="2"/>
  <c r="CS258" i="2"/>
  <c r="CR258" i="2"/>
  <c r="CQ258" i="2"/>
  <c r="CP258" i="2"/>
  <c r="CO258" i="2"/>
  <c r="CN258" i="2"/>
  <c r="CM258" i="2"/>
  <c r="CV257" i="2"/>
  <c r="CT257" i="2"/>
  <c r="CS257" i="2"/>
  <c r="CR257" i="2"/>
  <c r="CQ257" i="2"/>
  <c r="CP257" i="2"/>
  <c r="CO257" i="2"/>
  <c r="CN257" i="2"/>
  <c r="CM257" i="2"/>
  <c r="CV256" i="2"/>
  <c r="CT256" i="2"/>
  <c r="CS256" i="2"/>
  <c r="CR256" i="2"/>
  <c r="CQ256" i="2"/>
  <c r="CP256" i="2"/>
  <c r="CO256" i="2"/>
  <c r="CN256" i="2"/>
  <c r="CM256" i="2"/>
  <c r="CV255" i="2"/>
  <c r="CT255" i="2"/>
  <c r="CS255" i="2"/>
  <c r="CR255" i="2"/>
  <c r="CQ255" i="2"/>
  <c r="CP255" i="2"/>
  <c r="CO255" i="2"/>
  <c r="CN255" i="2"/>
  <c r="CM255" i="2"/>
  <c r="CV254" i="2"/>
  <c r="CT254" i="2"/>
  <c r="CS254" i="2"/>
  <c r="CR254" i="2"/>
  <c r="CQ254" i="2"/>
  <c r="CP254" i="2"/>
  <c r="CO254" i="2"/>
  <c r="CN254" i="2"/>
  <c r="CM254" i="2"/>
  <c r="CV253" i="2"/>
  <c r="CT253" i="2"/>
  <c r="CS253" i="2"/>
  <c r="CR253" i="2"/>
  <c r="CQ253" i="2"/>
  <c r="CP253" i="2"/>
  <c r="CO253" i="2"/>
  <c r="CN253" i="2"/>
  <c r="CM253" i="2"/>
  <c r="CV243" i="2"/>
  <c r="CU243" i="2"/>
  <c r="CS243" i="2"/>
  <c r="CR243" i="2"/>
  <c r="CQ243" i="2"/>
  <c r="CP243" i="2"/>
  <c r="CO243" i="2"/>
  <c r="CN243" i="2"/>
  <c r="CM243" i="2"/>
  <c r="CV242" i="2"/>
  <c r="CU242" i="2"/>
  <c r="CS242" i="2"/>
  <c r="CR242" i="2"/>
  <c r="CQ242" i="2"/>
  <c r="CP242" i="2"/>
  <c r="CO242" i="2"/>
  <c r="CN242" i="2"/>
  <c r="CM242" i="2"/>
  <c r="CV241" i="2"/>
  <c r="CU241" i="2"/>
  <c r="CS241" i="2"/>
  <c r="CR241" i="2"/>
  <c r="CQ241" i="2"/>
  <c r="CP241" i="2"/>
  <c r="CO241" i="2"/>
  <c r="CN241" i="2"/>
  <c r="CM241" i="2"/>
  <c r="CV240" i="2"/>
  <c r="CU240" i="2"/>
  <c r="CS240" i="2"/>
  <c r="CR240" i="2"/>
  <c r="CQ240" i="2"/>
  <c r="CP240" i="2"/>
  <c r="CO240" i="2"/>
  <c r="CN240" i="2"/>
  <c r="CM240" i="2"/>
  <c r="CV239" i="2"/>
  <c r="CU239" i="2"/>
  <c r="CS239" i="2"/>
  <c r="CR239" i="2"/>
  <c r="CQ239" i="2"/>
  <c r="CP239" i="2"/>
  <c r="CO239" i="2"/>
  <c r="CN239" i="2"/>
  <c r="CM239" i="2"/>
  <c r="CV238" i="2"/>
  <c r="CU238" i="2"/>
  <c r="CS238" i="2"/>
  <c r="CR238" i="2"/>
  <c r="CQ238" i="2"/>
  <c r="CP238" i="2"/>
  <c r="CO238" i="2"/>
  <c r="CN238" i="2"/>
  <c r="CM238" i="2"/>
  <c r="CV237" i="2"/>
  <c r="CU237" i="2"/>
  <c r="CS237" i="2"/>
  <c r="CR237" i="2"/>
  <c r="CQ237" i="2"/>
  <c r="CP237" i="2"/>
  <c r="CO237" i="2"/>
  <c r="CN237" i="2"/>
  <c r="CM237" i="2"/>
  <c r="CV236" i="2"/>
  <c r="CU236" i="2"/>
  <c r="CS236" i="2"/>
  <c r="CR236" i="2"/>
  <c r="CQ236" i="2"/>
  <c r="CP236" i="2"/>
  <c r="CO236" i="2"/>
  <c r="CN236" i="2"/>
  <c r="CM236" i="2"/>
  <c r="CV235" i="2"/>
  <c r="CU235" i="2"/>
  <c r="CS235" i="2"/>
  <c r="CR235" i="2"/>
  <c r="CQ235" i="2"/>
  <c r="CP235" i="2"/>
  <c r="CO235" i="2"/>
  <c r="CN235" i="2"/>
  <c r="CM235" i="2"/>
  <c r="CV234" i="2"/>
  <c r="CU234" i="2"/>
  <c r="CS234" i="2"/>
  <c r="CR234" i="2"/>
  <c r="CQ234" i="2"/>
  <c r="CP234" i="2"/>
  <c r="CO234" i="2"/>
  <c r="CN234" i="2"/>
  <c r="CM234" i="2"/>
  <c r="CV233" i="2"/>
  <c r="CU233" i="2"/>
  <c r="CS233" i="2"/>
  <c r="CR233" i="2"/>
  <c r="CQ233" i="2"/>
  <c r="CP233" i="2"/>
  <c r="CO233" i="2"/>
  <c r="CN233" i="2"/>
  <c r="CM233" i="2"/>
  <c r="CV232" i="2"/>
  <c r="CU232" i="2"/>
  <c r="CS232" i="2"/>
  <c r="CR232" i="2"/>
  <c r="CQ232" i="2"/>
  <c r="CP232" i="2"/>
  <c r="CO232" i="2"/>
  <c r="CN232" i="2"/>
  <c r="CM232" i="2"/>
  <c r="CV231" i="2"/>
  <c r="CU231" i="2"/>
  <c r="CS231" i="2"/>
  <c r="CR231" i="2"/>
  <c r="CQ231" i="2"/>
  <c r="CP231" i="2"/>
  <c r="CO231" i="2"/>
  <c r="CN231" i="2"/>
  <c r="CM231" i="2"/>
  <c r="CV230" i="2"/>
  <c r="CU230" i="2"/>
  <c r="CS230" i="2"/>
  <c r="CR230" i="2"/>
  <c r="CQ230" i="2"/>
  <c r="CP230" i="2"/>
  <c r="CO230" i="2"/>
  <c r="CN230" i="2"/>
  <c r="CM230" i="2"/>
  <c r="CV229" i="2"/>
  <c r="CU229" i="2"/>
  <c r="CS229" i="2"/>
  <c r="CR229" i="2"/>
  <c r="CQ229" i="2"/>
  <c r="CP229" i="2"/>
  <c r="CO229" i="2"/>
  <c r="CN229" i="2"/>
  <c r="CM229" i="2"/>
  <c r="CV228" i="2"/>
  <c r="CU228" i="2"/>
  <c r="CS228" i="2"/>
  <c r="CR228" i="2"/>
  <c r="CQ228" i="2"/>
  <c r="CP228" i="2"/>
  <c r="CO228" i="2"/>
  <c r="CN228" i="2"/>
  <c r="CM228" i="2"/>
  <c r="CV227" i="2"/>
  <c r="CU227" i="2"/>
  <c r="CS227" i="2"/>
  <c r="CR227" i="2"/>
  <c r="CQ227" i="2"/>
  <c r="CP227" i="2"/>
  <c r="CO227" i="2"/>
  <c r="CN227" i="2"/>
  <c r="CM227" i="2"/>
  <c r="CV226" i="2"/>
  <c r="CU226" i="2"/>
  <c r="CS226" i="2"/>
  <c r="CR226" i="2"/>
  <c r="CQ226" i="2"/>
  <c r="CP226" i="2"/>
  <c r="CO226" i="2"/>
  <c r="CN226" i="2"/>
  <c r="CM226" i="2"/>
  <c r="CV225" i="2"/>
  <c r="CU225" i="2"/>
  <c r="CS225" i="2"/>
  <c r="CR225" i="2"/>
  <c r="CQ225" i="2"/>
  <c r="CP225" i="2"/>
  <c r="CO225" i="2"/>
  <c r="CN225" i="2"/>
  <c r="CM225" i="2"/>
  <c r="CV224" i="2"/>
  <c r="CU224" i="2"/>
  <c r="CS224" i="2"/>
  <c r="CR224" i="2"/>
  <c r="CQ224" i="2"/>
  <c r="CP224" i="2"/>
  <c r="CO224" i="2"/>
  <c r="CN224" i="2"/>
  <c r="CM224" i="2"/>
  <c r="CV223" i="2"/>
  <c r="CU223" i="2"/>
  <c r="CS223" i="2"/>
  <c r="CR223" i="2"/>
  <c r="CQ223" i="2"/>
  <c r="CP223" i="2"/>
  <c r="CO223" i="2"/>
  <c r="CN223" i="2"/>
  <c r="CM223" i="2"/>
  <c r="CV213" i="2"/>
  <c r="CU213" i="2"/>
  <c r="CT213" i="2"/>
  <c r="CR213" i="2"/>
  <c r="CQ213" i="2"/>
  <c r="CP213" i="2"/>
  <c r="CO213" i="2"/>
  <c r="CN213" i="2"/>
  <c r="CM213" i="2"/>
  <c r="CV212" i="2"/>
  <c r="CU212" i="2"/>
  <c r="CT212" i="2"/>
  <c r="CR212" i="2"/>
  <c r="CQ212" i="2"/>
  <c r="CP212" i="2"/>
  <c r="CO212" i="2"/>
  <c r="CN212" i="2"/>
  <c r="CM212" i="2"/>
  <c r="CV211" i="2"/>
  <c r="CU211" i="2"/>
  <c r="CT211" i="2"/>
  <c r="CR211" i="2"/>
  <c r="CQ211" i="2"/>
  <c r="CP211" i="2"/>
  <c r="CO211" i="2"/>
  <c r="CN211" i="2"/>
  <c r="CM211" i="2"/>
  <c r="CV210" i="2"/>
  <c r="CU210" i="2"/>
  <c r="CT210" i="2"/>
  <c r="CR210" i="2"/>
  <c r="CQ210" i="2"/>
  <c r="CP210" i="2"/>
  <c r="CO210" i="2"/>
  <c r="CN210" i="2"/>
  <c r="CM210" i="2"/>
  <c r="CV209" i="2"/>
  <c r="CU209" i="2"/>
  <c r="CT209" i="2"/>
  <c r="CR209" i="2"/>
  <c r="CQ209" i="2"/>
  <c r="CP209" i="2"/>
  <c r="CO209" i="2"/>
  <c r="CN209" i="2"/>
  <c r="CM209" i="2"/>
  <c r="CV208" i="2"/>
  <c r="CU208" i="2"/>
  <c r="CT208" i="2"/>
  <c r="CR208" i="2"/>
  <c r="CQ208" i="2"/>
  <c r="CP208" i="2"/>
  <c r="CO208" i="2"/>
  <c r="CN208" i="2"/>
  <c r="CM208" i="2"/>
  <c r="CV207" i="2"/>
  <c r="CU207" i="2"/>
  <c r="CT207" i="2"/>
  <c r="CR207" i="2"/>
  <c r="CQ207" i="2"/>
  <c r="CP207" i="2"/>
  <c r="CO207" i="2"/>
  <c r="CN207" i="2"/>
  <c r="CM207" i="2"/>
  <c r="CV206" i="2"/>
  <c r="CU206" i="2"/>
  <c r="CT206" i="2"/>
  <c r="CR206" i="2"/>
  <c r="CQ206" i="2"/>
  <c r="CP206" i="2"/>
  <c r="CO206" i="2"/>
  <c r="CN206" i="2"/>
  <c r="CM206" i="2"/>
  <c r="CV205" i="2"/>
  <c r="CU205" i="2"/>
  <c r="CT205" i="2"/>
  <c r="CR205" i="2"/>
  <c r="CQ205" i="2"/>
  <c r="CP205" i="2"/>
  <c r="CO205" i="2"/>
  <c r="CN205" i="2"/>
  <c r="CM205" i="2"/>
  <c r="CV204" i="2"/>
  <c r="CU204" i="2"/>
  <c r="CT204" i="2"/>
  <c r="CR204" i="2"/>
  <c r="CQ204" i="2"/>
  <c r="CP204" i="2"/>
  <c r="CO204" i="2"/>
  <c r="CN204" i="2"/>
  <c r="CM204" i="2"/>
  <c r="CV203" i="2"/>
  <c r="CU203" i="2"/>
  <c r="CT203" i="2"/>
  <c r="CR203" i="2"/>
  <c r="CP203" i="2"/>
  <c r="CO203" i="2"/>
  <c r="CN203" i="2"/>
  <c r="CM203" i="2"/>
  <c r="CV202" i="2"/>
  <c r="CU202" i="2"/>
  <c r="CT202" i="2"/>
  <c r="CR202" i="2"/>
  <c r="CP202" i="2"/>
  <c r="CO202" i="2"/>
  <c r="CN202" i="2"/>
  <c r="CM202" i="2"/>
  <c r="CV201" i="2"/>
  <c r="CU201" i="2"/>
  <c r="CT201" i="2"/>
  <c r="CR201" i="2"/>
  <c r="CP201" i="2"/>
  <c r="CO201" i="2"/>
  <c r="CN201" i="2"/>
  <c r="CM201" i="2"/>
  <c r="CV200" i="2"/>
  <c r="CU200" i="2"/>
  <c r="CT200" i="2"/>
  <c r="CR200" i="2"/>
  <c r="CP200" i="2"/>
  <c r="CO200" i="2"/>
  <c r="CN200" i="2"/>
  <c r="CM200" i="2"/>
  <c r="CV199" i="2"/>
  <c r="CU199" i="2"/>
  <c r="CT199" i="2"/>
  <c r="CR199" i="2"/>
  <c r="CP199" i="2"/>
  <c r="CO199" i="2"/>
  <c r="CN199" i="2"/>
  <c r="CM199" i="2"/>
  <c r="CV198" i="2"/>
  <c r="CU198" i="2"/>
  <c r="CT198" i="2"/>
  <c r="CR198" i="2"/>
  <c r="CP198" i="2"/>
  <c r="CO198" i="2"/>
  <c r="CN198" i="2"/>
  <c r="CM198" i="2"/>
  <c r="CV197" i="2"/>
  <c r="CU197" i="2"/>
  <c r="CT197" i="2"/>
  <c r="CR197" i="2"/>
  <c r="CP197" i="2"/>
  <c r="CO197" i="2"/>
  <c r="CN197" i="2"/>
  <c r="CM197" i="2"/>
  <c r="CV196" i="2"/>
  <c r="CU196" i="2"/>
  <c r="CT196" i="2"/>
  <c r="CR196" i="2"/>
  <c r="CP196" i="2"/>
  <c r="CO196" i="2"/>
  <c r="CN196" i="2"/>
  <c r="CM196" i="2"/>
  <c r="CV195" i="2"/>
  <c r="CU195" i="2"/>
  <c r="CT195" i="2"/>
  <c r="CR195" i="2"/>
  <c r="CP195" i="2"/>
  <c r="CO195" i="2"/>
  <c r="CN195" i="2"/>
  <c r="CM195" i="2"/>
  <c r="CV194" i="2"/>
  <c r="CU194" i="2"/>
  <c r="CT194" i="2"/>
  <c r="CR194" i="2"/>
  <c r="CP194" i="2"/>
  <c r="CO194" i="2"/>
  <c r="CN194" i="2"/>
  <c r="CM194" i="2"/>
  <c r="CV193" i="2"/>
  <c r="CU193" i="2"/>
  <c r="CT193" i="2"/>
  <c r="CR193" i="2"/>
  <c r="CP193" i="2"/>
  <c r="CO193" i="2"/>
  <c r="CM193" i="2"/>
  <c r="CV183" i="2"/>
  <c r="CU183" i="2"/>
  <c r="CT183" i="2"/>
  <c r="CS183" i="2"/>
  <c r="CQ183" i="2"/>
  <c r="CP183" i="2"/>
  <c r="CO183" i="2"/>
  <c r="CN183" i="2"/>
  <c r="CM183" i="2"/>
  <c r="CV182" i="2"/>
  <c r="CU182" i="2"/>
  <c r="CT182" i="2"/>
  <c r="CS182" i="2"/>
  <c r="CQ182" i="2"/>
  <c r="CP182" i="2"/>
  <c r="CO182" i="2"/>
  <c r="CN182" i="2"/>
  <c r="CM182" i="2"/>
  <c r="CV181" i="2"/>
  <c r="CU181" i="2"/>
  <c r="CT181" i="2"/>
  <c r="CS181" i="2"/>
  <c r="CQ181" i="2"/>
  <c r="CP181" i="2"/>
  <c r="CO181" i="2"/>
  <c r="CN181" i="2"/>
  <c r="CM181" i="2"/>
  <c r="CV180" i="2"/>
  <c r="CU180" i="2"/>
  <c r="CT180" i="2"/>
  <c r="CS180" i="2"/>
  <c r="CQ180" i="2"/>
  <c r="CP180" i="2"/>
  <c r="CO180" i="2"/>
  <c r="CN180" i="2"/>
  <c r="CM180" i="2"/>
  <c r="CV179" i="2"/>
  <c r="CU179" i="2"/>
  <c r="CT179" i="2"/>
  <c r="CS179" i="2"/>
  <c r="CQ179" i="2"/>
  <c r="CP179" i="2"/>
  <c r="CO179" i="2"/>
  <c r="CN179" i="2"/>
  <c r="CM179" i="2"/>
  <c r="CV178" i="2"/>
  <c r="CU178" i="2"/>
  <c r="CT178" i="2"/>
  <c r="CS178" i="2"/>
  <c r="CQ178" i="2"/>
  <c r="CP178" i="2"/>
  <c r="CO178" i="2"/>
  <c r="CN178" i="2"/>
  <c r="CM178" i="2"/>
  <c r="CV177" i="2"/>
  <c r="CU177" i="2"/>
  <c r="CT177" i="2"/>
  <c r="CS177" i="2"/>
  <c r="CQ177" i="2"/>
  <c r="CP177" i="2"/>
  <c r="CO177" i="2"/>
  <c r="CN177" i="2"/>
  <c r="CM177" i="2"/>
  <c r="CV176" i="2"/>
  <c r="CU176" i="2"/>
  <c r="CT176" i="2"/>
  <c r="CS176" i="2"/>
  <c r="CQ176" i="2"/>
  <c r="CP176" i="2"/>
  <c r="CO176" i="2"/>
  <c r="CN176" i="2"/>
  <c r="CM176" i="2"/>
  <c r="CV175" i="2"/>
  <c r="CU175" i="2"/>
  <c r="CT175" i="2"/>
  <c r="CS175" i="2"/>
  <c r="CQ175" i="2"/>
  <c r="CP175" i="2"/>
  <c r="CO175" i="2"/>
  <c r="CN175" i="2"/>
  <c r="CM175" i="2"/>
  <c r="CV174" i="2"/>
  <c r="CU174" i="2"/>
  <c r="CT174" i="2"/>
  <c r="CS174" i="2"/>
  <c r="CQ174" i="2"/>
  <c r="CP174" i="2"/>
  <c r="CO174" i="2"/>
  <c r="CN174" i="2"/>
  <c r="CM174" i="2"/>
  <c r="CV173" i="2"/>
  <c r="CU173" i="2"/>
  <c r="CT173" i="2"/>
  <c r="CS173" i="2"/>
  <c r="CQ173" i="2"/>
  <c r="CP173" i="2"/>
  <c r="CO173" i="2"/>
  <c r="CN173" i="2"/>
  <c r="CM173" i="2"/>
  <c r="CV172" i="2"/>
  <c r="CU172" i="2"/>
  <c r="CT172" i="2"/>
  <c r="CS172" i="2"/>
  <c r="CQ172" i="2"/>
  <c r="CP172" i="2"/>
  <c r="CO172" i="2"/>
  <c r="CN172" i="2"/>
  <c r="CM172" i="2"/>
  <c r="CV171" i="2"/>
  <c r="CU171" i="2"/>
  <c r="CT171" i="2"/>
  <c r="CS171" i="2"/>
  <c r="CQ171" i="2"/>
  <c r="CP171" i="2"/>
  <c r="CO171" i="2"/>
  <c r="CN171" i="2"/>
  <c r="CM171" i="2"/>
  <c r="CV170" i="2"/>
  <c r="CU170" i="2"/>
  <c r="CT170" i="2"/>
  <c r="CS170" i="2"/>
  <c r="CQ170" i="2"/>
  <c r="CP170" i="2"/>
  <c r="CO170" i="2"/>
  <c r="CN170" i="2"/>
  <c r="CM170" i="2"/>
  <c r="CV169" i="2"/>
  <c r="CU169" i="2"/>
  <c r="CT169" i="2"/>
  <c r="CS169" i="2"/>
  <c r="CQ169" i="2"/>
  <c r="CP169" i="2"/>
  <c r="CO169" i="2"/>
  <c r="CN169" i="2"/>
  <c r="CM169" i="2"/>
  <c r="CV168" i="2"/>
  <c r="CU168" i="2"/>
  <c r="CT168" i="2"/>
  <c r="CS168" i="2"/>
  <c r="CQ168" i="2"/>
  <c r="CP168" i="2"/>
  <c r="CO168" i="2"/>
  <c r="CN168" i="2"/>
  <c r="CM168" i="2"/>
  <c r="CV167" i="2"/>
  <c r="CU167" i="2"/>
  <c r="CT167" i="2"/>
  <c r="CS167" i="2"/>
  <c r="CQ167" i="2"/>
  <c r="CP167" i="2"/>
  <c r="CO167" i="2"/>
  <c r="CN167" i="2"/>
  <c r="CM167" i="2"/>
  <c r="CV166" i="2"/>
  <c r="CU166" i="2"/>
  <c r="CT166" i="2"/>
  <c r="CS166" i="2"/>
  <c r="CQ166" i="2"/>
  <c r="CP166" i="2"/>
  <c r="CO166" i="2"/>
  <c r="CN166" i="2"/>
  <c r="CM166" i="2"/>
  <c r="CV165" i="2"/>
  <c r="CU165" i="2"/>
  <c r="CT165" i="2"/>
  <c r="CS165" i="2"/>
  <c r="CQ165" i="2"/>
  <c r="CP165" i="2"/>
  <c r="CO165" i="2"/>
  <c r="CN165" i="2"/>
  <c r="CM165" i="2"/>
  <c r="CV164" i="2"/>
  <c r="CU164" i="2"/>
  <c r="CT164" i="2"/>
  <c r="CS164" i="2"/>
  <c r="CQ164" i="2"/>
  <c r="CP164" i="2"/>
  <c r="CO164" i="2"/>
  <c r="CN164" i="2"/>
  <c r="CM164" i="2"/>
  <c r="CV163" i="2"/>
  <c r="CU163" i="2"/>
  <c r="CT163" i="2"/>
  <c r="CS163" i="2"/>
  <c r="CQ163" i="2"/>
  <c r="CP163" i="2"/>
  <c r="CO163" i="2"/>
  <c r="CN163" i="2"/>
  <c r="CM163" i="2"/>
  <c r="CV153" i="2"/>
  <c r="CU153" i="2"/>
  <c r="CT153" i="2"/>
  <c r="CS153" i="2"/>
  <c r="CR153" i="2"/>
  <c r="CP153" i="2"/>
  <c r="CO153" i="2"/>
  <c r="CN153" i="2"/>
  <c r="CM153" i="2"/>
  <c r="CV152" i="2"/>
  <c r="CU152" i="2"/>
  <c r="CT152" i="2"/>
  <c r="CS152" i="2"/>
  <c r="CR152" i="2"/>
  <c r="CP152" i="2"/>
  <c r="CO152" i="2"/>
  <c r="CN152" i="2"/>
  <c r="CM152" i="2"/>
  <c r="CV151" i="2"/>
  <c r="CU151" i="2"/>
  <c r="CT151" i="2"/>
  <c r="CS151" i="2"/>
  <c r="CR151" i="2"/>
  <c r="CP151" i="2"/>
  <c r="CO151" i="2"/>
  <c r="CN151" i="2"/>
  <c r="CM151" i="2"/>
  <c r="CV150" i="2"/>
  <c r="CU150" i="2"/>
  <c r="CT150" i="2"/>
  <c r="CS150" i="2"/>
  <c r="CR150" i="2"/>
  <c r="CP150" i="2"/>
  <c r="CO150" i="2"/>
  <c r="CN150" i="2"/>
  <c r="CM150" i="2"/>
  <c r="CV149" i="2"/>
  <c r="CU149" i="2"/>
  <c r="CT149" i="2"/>
  <c r="CS149" i="2"/>
  <c r="CR149" i="2"/>
  <c r="CP149" i="2"/>
  <c r="CO149" i="2"/>
  <c r="CN149" i="2"/>
  <c r="CM149" i="2"/>
  <c r="CV148" i="2"/>
  <c r="CU148" i="2"/>
  <c r="CT148" i="2"/>
  <c r="CS148" i="2"/>
  <c r="CR148" i="2"/>
  <c r="CP148" i="2"/>
  <c r="CO148" i="2"/>
  <c r="CN148" i="2"/>
  <c r="CM148" i="2"/>
  <c r="CV147" i="2"/>
  <c r="CU147" i="2"/>
  <c r="CT147" i="2"/>
  <c r="CS147" i="2"/>
  <c r="CR147" i="2"/>
  <c r="CP147" i="2"/>
  <c r="CO147" i="2"/>
  <c r="CN147" i="2"/>
  <c r="CM147" i="2"/>
  <c r="CV146" i="2"/>
  <c r="CU146" i="2"/>
  <c r="CT146" i="2"/>
  <c r="CS146" i="2"/>
  <c r="CR146" i="2"/>
  <c r="CP146" i="2"/>
  <c r="CO146" i="2"/>
  <c r="CN146" i="2"/>
  <c r="CM146" i="2"/>
  <c r="CV145" i="2"/>
  <c r="CU145" i="2"/>
  <c r="CT145" i="2"/>
  <c r="CS145" i="2"/>
  <c r="CR145" i="2"/>
  <c r="CP145" i="2"/>
  <c r="CO145" i="2"/>
  <c r="CN145" i="2"/>
  <c r="CM145" i="2"/>
  <c r="CV144" i="2"/>
  <c r="CU144" i="2"/>
  <c r="CT144" i="2"/>
  <c r="CS144" i="2"/>
  <c r="CR144" i="2"/>
  <c r="CP144" i="2"/>
  <c r="CO144" i="2"/>
  <c r="CN144" i="2"/>
  <c r="CM144" i="2"/>
  <c r="CV143" i="2"/>
  <c r="CU143" i="2"/>
  <c r="CT143" i="2"/>
  <c r="CR143" i="2"/>
  <c r="CP143" i="2"/>
  <c r="CO143" i="2"/>
  <c r="CN143" i="2"/>
  <c r="CM143" i="2"/>
  <c r="CV142" i="2"/>
  <c r="CU142" i="2"/>
  <c r="CT142" i="2"/>
  <c r="CR142" i="2"/>
  <c r="CP142" i="2"/>
  <c r="CO142" i="2"/>
  <c r="CN142" i="2"/>
  <c r="CM142" i="2"/>
  <c r="CV141" i="2"/>
  <c r="CU141" i="2"/>
  <c r="CT141" i="2"/>
  <c r="CR141" i="2"/>
  <c r="CP141" i="2"/>
  <c r="CO141" i="2"/>
  <c r="CN141" i="2"/>
  <c r="CM141" i="2"/>
  <c r="CV140" i="2"/>
  <c r="CU140" i="2"/>
  <c r="CT140" i="2"/>
  <c r="CR140" i="2"/>
  <c r="CP140" i="2"/>
  <c r="CO140" i="2"/>
  <c r="CN140" i="2"/>
  <c r="CM140" i="2"/>
  <c r="CV139" i="2"/>
  <c r="CU139" i="2"/>
  <c r="CT139" i="2"/>
  <c r="CR139" i="2"/>
  <c r="CP139" i="2"/>
  <c r="CO139" i="2"/>
  <c r="CN139" i="2"/>
  <c r="CM139" i="2"/>
  <c r="CV138" i="2"/>
  <c r="CU138" i="2"/>
  <c r="CT138" i="2"/>
  <c r="CR138" i="2"/>
  <c r="CP138" i="2"/>
  <c r="CO138" i="2"/>
  <c r="CN138" i="2"/>
  <c r="CM138" i="2"/>
  <c r="CV137" i="2"/>
  <c r="CU137" i="2"/>
  <c r="CT137" i="2"/>
  <c r="CR137" i="2"/>
  <c r="CP137" i="2"/>
  <c r="CO137" i="2"/>
  <c r="CN137" i="2"/>
  <c r="CM137" i="2"/>
  <c r="CV136" i="2"/>
  <c r="CU136" i="2"/>
  <c r="CT136" i="2"/>
  <c r="CR136" i="2"/>
  <c r="CP136" i="2"/>
  <c r="CO136" i="2"/>
  <c r="CN136" i="2"/>
  <c r="CM136" i="2"/>
  <c r="CV135" i="2"/>
  <c r="CU135" i="2"/>
  <c r="CT135" i="2"/>
  <c r="CR135" i="2"/>
  <c r="CP135" i="2"/>
  <c r="CO135" i="2"/>
  <c r="CN135" i="2"/>
  <c r="CM135" i="2"/>
  <c r="CV134" i="2"/>
  <c r="CU134" i="2"/>
  <c r="CT134" i="2"/>
  <c r="CR134" i="2"/>
  <c r="CP134" i="2"/>
  <c r="CO134" i="2"/>
  <c r="CN134" i="2"/>
  <c r="CM134" i="2"/>
  <c r="CU133" i="2"/>
  <c r="CT133" i="2"/>
  <c r="CR133" i="2"/>
  <c r="CP133" i="2"/>
  <c r="CO133" i="2"/>
  <c r="CM133" i="2"/>
  <c r="CV123" i="2"/>
  <c r="CU123" i="2"/>
  <c r="CT123" i="2"/>
  <c r="CS123" i="2"/>
  <c r="CR123" i="2"/>
  <c r="CQ123" i="2"/>
  <c r="CO123" i="2"/>
  <c r="CN123" i="2"/>
  <c r="CM123" i="2"/>
  <c r="CV122" i="2"/>
  <c r="CU122" i="2"/>
  <c r="CT122" i="2"/>
  <c r="CS122" i="2"/>
  <c r="CR122" i="2"/>
  <c r="CQ122" i="2"/>
  <c r="CO122" i="2"/>
  <c r="CN122" i="2"/>
  <c r="CM122" i="2"/>
  <c r="CV121" i="2"/>
  <c r="CU121" i="2"/>
  <c r="CT121" i="2"/>
  <c r="CS121" i="2"/>
  <c r="CR121" i="2"/>
  <c r="CQ121" i="2"/>
  <c r="CO121" i="2"/>
  <c r="CN121" i="2"/>
  <c r="CM121" i="2"/>
  <c r="CV120" i="2"/>
  <c r="CU120" i="2"/>
  <c r="CT120" i="2"/>
  <c r="CS120" i="2"/>
  <c r="CR120" i="2"/>
  <c r="CQ120" i="2"/>
  <c r="CO120" i="2"/>
  <c r="CN120" i="2"/>
  <c r="CM120" i="2"/>
  <c r="CV119" i="2"/>
  <c r="CU119" i="2"/>
  <c r="CT119" i="2"/>
  <c r="CS119" i="2"/>
  <c r="CR119" i="2"/>
  <c r="CQ119" i="2"/>
  <c r="CO119" i="2"/>
  <c r="CN119" i="2"/>
  <c r="CM119" i="2"/>
  <c r="CV118" i="2"/>
  <c r="CU118" i="2"/>
  <c r="CT118" i="2"/>
  <c r="CS118" i="2"/>
  <c r="CR118" i="2"/>
  <c r="CQ118" i="2"/>
  <c r="CO118" i="2"/>
  <c r="CN118" i="2"/>
  <c r="CM118" i="2"/>
  <c r="CV117" i="2"/>
  <c r="CU117" i="2"/>
  <c r="CT117" i="2"/>
  <c r="CS117" i="2"/>
  <c r="CR117" i="2"/>
  <c r="CQ117" i="2"/>
  <c r="CO117" i="2"/>
  <c r="CN117" i="2"/>
  <c r="CM117" i="2"/>
  <c r="CV116" i="2"/>
  <c r="CU116" i="2"/>
  <c r="CT116" i="2"/>
  <c r="CS116" i="2"/>
  <c r="CR116" i="2"/>
  <c r="CQ116" i="2"/>
  <c r="CO116" i="2"/>
  <c r="CN116" i="2"/>
  <c r="CM116" i="2"/>
  <c r="CV115" i="2"/>
  <c r="CU115" i="2"/>
  <c r="CT115" i="2"/>
  <c r="CS115" i="2"/>
  <c r="CR115" i="2"/>
  <c r="CQ115" i="2"/>
  <c r="CO115" i="2"/>
  <c r="CN115" i="2"/>
  <c r="CM115" i="2"/>
  <c r="CV114" i="2"/>
  <c r="CU114" i="2"/>
  <c r="CT114" i="2"/>
  <c r="CS114" i="2"/>
  <c r="CR114" i="2"/>
  <c r="CQ114" i="2"/>
  <c r="CO114" i="2"/>
  <c r="CN114" i="2"/>
  <c r="CM114" i="2"/>
  <c r="CV113" i="2"/>
  <c r="CU113" i="2"/>
  <c r="CT113" i="2"/>
  <c r="CS113" i="2"/>
  <c r="CR113" i="2"/>
  <c r="CQ113" i="2"/>
  <c r="CO113" i="2"/>
  <c r="CN113" i="2"/>
  <c r="CM113" i="2"/>
  <c r="CV112" i="2"/>
  <c r="CU112" i="2"/>
  <c r="CT112" i="2"/>
  <c r="CS112" i="2"/>
  <c r="CR112" i="2"/>
  <c r="CQ112" i="2"/>
  <c r="CO112" i="2"/>
  <c r="CN112" i="2"/>
  <c r="CM112" i="2"/>
  <c r="CV111" i="2"/>
  <c r="CU111" i="2"/>
  <c r="CT111" i="2"/>
  <c r="CS111" i="2"/>
  <c r="CR111" i="2"/>
  <c r="CQ111" i="2"/>
  <c r="CO111" i="2"/>
  <c r="CN111" i="2"/>
  <c r="CM111" i="2"/>
  <c r="CV110" i="2"/>
  <c r="CU110" i="2"/>
  <c r="CT110" i="2"/>
  <c r="CS110" i="2"/>
  <c r="CR110" i="2"/>
  <c r="CQ110" i="2"/>
  <c r="CO110" i="2"/>
  <c r="CN110" i="2"/>
  <c r="CM110" i="2"/>
  <c r="CV109" i="2"/>
  <c r="CU109" i="2"/>
  <c r="CT109" i="2"/>
  <c r="CS109" i="2"/>
  <c r="CR109" i="2"/>
  <c r="CQ109" i="2"/>
  <c r="CO109" i="2"/>
  <c r="CN109" i="2"/>
  <c r="CM109" i="2"/>
  <c r="CV108" i="2"/>
  <c r="CU108" i="2"/>
  <c r="CT108" i="2"/>
  <c r="CS108" i="2"/>
  <c r="CR108" i="2"/>
  <c r="CQ108" i="2"/>
  <c r="CO108" i="2"/>
  <c r="CN108" i="2"/>
  <c r="CM108" i="2"/>
  <c r="CV107" i="2"/>
  <c r="CU107" i="2"/>
  <c r="CT107" i="2"/>
  <c r="CS107" i="2"/>
  <c r="CR107" i="2"/>
  <c r="CQ107" i="2"/>
  <c r="CO107" i="2"/>
  <c r="CN107" i="2"/>
  <c r="CM107" i="2"/>
  <c r="CV106" i="2"/>
  <c r="CU106" i="2"/>
  <c r="CT106" i="2"/>
  <c r="CS106" i="2"/>
  <c r="CR106" i="2"/>
  <c r="CQ106" i="2"/>
  <c r="CO106" i="2"/>
  <c r="CN106" i="2"/>
  <c r="CM106" i="2"/>
  <c r="CV105" i="2"/>
  <c r="CU105" i="2"/>
  <c r="CT105" i="2"/>
  <c r="CS105" i="2"/>
  <c r="CR105" i="2"/>
  <c r="CQ105" i="2"/>
  <c r="CO105" i="2"/>
  <c r="CN105" i="2"/>
  <c r="CM105" i="2"/>
  <c r="CV104" i="2"/>
  <c r="CU104" i="2"/>
  <c r="CT104" i="2"/>
  <c r="CS104" i="2"/>
  <c r="CR104" i="2"/>
  <c r="CQ104" i="2"/>
  <c r="CO104" i="2"/>
  <c r="CN104" i="2"/>
  <c r="CM104" i="2"/>
  <c r="CV103" i="2"/>
  <c r="CU103" i="2"/>
  <c r="CT103" i="2"/>
  <c r="CS103" i="2"/>
  <c r="CR103" i="2"/>
  <c r="CQ103" i="2"/>
  <c r="CO103" i="2"/>
  <c r="CN103" i="2"/>
  <c r="CM103" i="2"/>
  <c r="CV93" i="2"/>
  <c r="CU93" i="2"/>
  <c r="CT93" i="2"/>
  <c r="CS93" i="2"/>
  <c r="CR93" i="2"/>
  <c r="CQ93" i="2"/>
  <c r="CP93" i="2"/>
  <c r="CN93" i="2"/>
  <c r="CM93" i="2"/>
  <c r="CV92" i="2"/>
  <c r="CU92" i="2"/>
  <c r="CT92" i="2"/>
  <c r="CS92" i="2"/>
  <c r="CR92" i="2"/>
  <c r="CQ92" i="2"/>
  <c r="CP92" i="2"/>
  <c r="CN92" i="2"/>
  <c r="CM92" i="2"/>
  <c r="CV91" i="2"/>
  <c r="CU91" i="2"/>
  <c r="CT91" i="2"/>
  <c r="CS91" i="2"/>
  <c r="CR91" i="2"/>
  <c r="CQ91" i="2"/>
  <c r="CP91" i="2"/>
  <c r="CN91" i="2"/>
  <c r="CM91" i="2"/>
  <c r="CV90" i="2"/>
  <c r="CU90" i="2"/>
  <c r="CT90" i="2"/>
  <c r="CS90" i="2"/>
  <c r="CR90" i="2"/>
  <c r="CQ90" i="2"/>
  <c r="CP90" i="2"/>
  <c r="CN90" i="2"/>
  <c r="CM90" i="2"/>
  <c r="CV89" i="2"/>
  <c r="CU89" i="2"/>
  <c r="CT89" i="2"/>
  <c r="CS89" i="2"/>
  <c r="CR89" i="2"/>
  <c r="CQ89" i="2"/>
  <c r="CP89" i="2"/>
  <c r="CN89" i="2"/>
  <c r="CM89" i="2"/>
  <c r="CV88" i="2"/>
  <c r="CU88" i="2"/>
  <c r="CT88" i="2"/>
  <c r="CS88" i="2"/>
  <c r="CR88" i="2"/>
  <c r="CQ88" i="2"/>
  <c r="CP88" i="2"/>
  <c r="CN88" i="2"/>
  <c r="CM88" i="2"/>
  <c r="CV87" i="2"/>
  <c r="CU87" i="2"/>
  <c r="CT87" i="2"/>
  <c r="CS87" i="2"/>
  <c r="CR87" i="2"/>
  <c r="CQ87" i="2"/>
  <c r="CP87" i="2"/>
  <c r="CN87" i="2"/>
  <c r="CM87" i="2"/>
  <c r="CV86" i="2"/>
  <c r="CU86" i="2"/>
  <c r="CT86" i="2"/>
  <c r="CS86" i="2"/>
  <c r="CR86" i="2"/>
  <c r="CQ86" i="2"/>
  <c r="CP86" i="2"/>
  <c r="CN86" i="2"/>
  <c r="CM86" i="2"/>
  <c r="CV85" i="2"/>
  <c r="CU85" i="2"/>
  <c r="CT85" i="2"/>
  <c r="CS85" i="2"/>
  <c r="CR85" i="2"/>
  <c r="CQ85" i="2"/>
  <c r="CP85" i="2"/>
  <c r="CN85" i="2"/>
  <c r="CM85" i="2"/>
  <c r="CV84" i="2"/>
  <c r="CU84" i="2"/>
  <c r="CT84" i="2"/>
  <c r="CS84" i="2"/>
  <c r="CR84" i="2"/>
  <c r="CQ84" i="2"/>
  <c r="CP84" i="2"/>
  <c r="CN84" i="2"/>
  <c r="CM84" i="2"/>
  <c r="CV83" i="2"/>
  <c r="CU83" i="2"/>
  <c r="CT83" i="2"/>
  <c r="CS83" i="2"/>
  <c r="CR83" i="2"/>
  <c r="CQ83" i="2"/>
  <c r="CP83" i="2"/>
  <c r="CN83" i="2"/>
  <c r="CM83" i="2"/>
  <c r="CV82" i="2"/>
  <c r="CU82" i="2"/>
  <c r="CT82" i="2"/>
  <c r="CS82" i="2"/>
  <c r="CR82" i="2"/>
  <c r="CQ82" i="2"/>
  <c r="CP82" i="2"/>
  <c r="CN82" i="2"/>
  <c r="CM82" i="2"/>
  <c r="CV81" i="2"/>
  <c r="CU81" i="2"/>
  <c r="CT81" i="2"/>
  <c r="CS81" i="2"/>
  <c r="CR81" i="2"/>
  <c r="CQ81" i="2"/>
  <c r="CP81" i="2"/>
  <c r="CN81" i="2"/>
  <c r="CM81" i="2"/>
  <c r="CV80" i="2"/>
  <c r="CU80" i="2"/>
  <c r="CT80" i="2"/>
  <c r="CS80" i="2"/>
  <c r="CR80" i="2"/>
  <c r="CQ80" i="2"/>
  <c r="CP80" i="2"/>
  <c r="CN80" i="2"/>
  <c r="CM80" i="2"/>
  <c r="CV79" i="2"/>
  <c r="CU79" i="2"/>
  <c r="CT79" i="2"/>
  <c r="CS79" i="2"/>
  <c r="CR79" i="2"/>
  <c r="CQ79" i="2"/>
  <c r="CP79" i="2"/>
  <c r="CN79" i="2"/>
  <c r="CM79" i="2"/>
  <c r="CV78" i="2"/>
  <c r="CU78" i="2"/>
  <c r="CT78" i="2"/>
  <c r="CS78" i="2"/>
  <c r="CR78" i="2"/>
  <c r="CQ78" i="2"/>
  <c r="CP78" i="2"/>
  <c r="CN78" i="2"/>
  <c r="CM78" i="2"/>
  <c r="CV77" i="2"/>
  <c r="CU77" i="2"/>
  <c r="CT77" i="2"/>
  <c r="CS77" i="2"/>
  <c r="CR77" i="2"/>
  <c r="CQ77" i="2"/>
  <c r="CP77" i="2"/>
  <c r="CN77" i="2"/>
  <c r="CM77" i="2"/>
  <c r="CV76" i="2"/>
  <c r="CU76" i="2"/>
  <c r="CT76" i="2"/>
  <c r="CS76" i="2"/>
  <c r="CR76" i="2"/>
  <c r="CQ76" i="2"/>
  <c r="CP76" i="2"/>
  <c r="CN76" i="2"/>
  <c r="CM76" i="2"/>
  <c r="CV75" i="2"/>
  <c r="CU75" i="2"/>
  <c r="CT75" i="2"/>
  <c r="CS75" i="2"/>
  <c r="CR75" i="2"/>
  <c r="CQ75" i="2"/>
  <c r="CP75" i="2"/>
  <c r="CN75" i="2"/>
  <c r="CM75" i="2"/>
  <c r="CV74" i="2"/>
  <c r="CU74" i="2"/>
  <c r="CT74" i="2"/>
  <c r="CS74" i="2"/>
  <c r="CR74" i="2"/>
  <c r="CQ74" i="2"/>
  <c r="CP74" i="2"/>
  <c r="CN74" i="2"/>
  <c r="CM74" i="2"/>
  <c r="CV73" i="2"/>
  <c r="CU73" i="2"/>
  <c r="CT73" i="2"/>
  <c r="CS73" i="2"/>
  <c r="CR73" i="2"/>
  <c r="CQ73" i="2"/>
  <c r="CP73" i="2"/>
  <c r="CN73" i="2"/>
  <c r="CM73" i="2"/>
  <c r="CV63" i="2"/>
  <c r="CU63" i="2"/>
  <c r="CT63" i="2"/>
  <c r="CS63" i="2"/>
  <c r="CR63" i="2"/>
  <c r="CQ63" i="2"/>
  <c r="CP63" i="2"/>
  <c r="CO63" i="2"/>
  <c r="CM63" i="2"/>
  <c r="CV62" i="2"/>
  <c r="CU62" i="2"/>
  <c r="CT62" i="2"/>
  <c r="CS62" i="2"/>
  <c r="CR62" i="2"/>
  <c r="CQ62" i="2"/>
  <c r="CP62" i="2"/>
  <c r="CO62" i="2"/>
  <c r="CM62" i="2"/>
  <c r="CV61" i="2"/>
  <c r="CU61" i="2"/>
  <c r="CT61" i="2"/>
  <c r="CS61" i="2"/>
  <c r="CR61" i="2"/>
  <c r="CQ61" i="2"/>
  <c r="CP61" i="2"/>
  <c r="CO61" i="2"/>
  <c r="CM61" i="2"/>
  <c r="CV60" i="2"/>
  <c r="CU60" i="2"/>
  <c r="CT60" i="2"/>
  <c r="CS60" i="2"/>
  <c r="CR60" i="2"/>
  <c r="CQ60" i="2"/>
  <c r="CP60" i="2"/>
  <c r="CO60" i="2"/>
  <c r="CM60" i="2"/>
  <c r="CV59" i="2"/>
  <c r="CU59" i="2"/>
  <c r="CT59" i="2"/>
  <c r="CS59" i="2"/>
  <c r="CR59" i="2"/>
  <c r="CQ59" i="2"/>
  <c r="CP59" i="2"/>
  <c r="CO59" i="2"/>
  <c r="CM59" i="2"/>
  <c r="CV58" i="2"/>
  <c r="CU58" i="2"/>
  <c r="CT58" i="2"/>
  <c r="CS58" i="2"/>
  <c r="CR58" i="2"/>
  <c r="CQ58" i="2"/>
  <c r="CP58" i="2"/>
  <c r="CO58" i="2"/>
  <c r="CM58" i="2"/>
  <c r="CV57" i="2"/>
  <c r="CU57" i="2"/>
  <c r="CT57" i="2"/>
  <c r="CS57" i="2"/>
  <c r="CR57" i="2"/>
  <c r="CQ57" i="2"/>
  <c r="CP57" i="2"/>
  <c r="CO57" i="2"/>
  <c r="CM57" i="2"/>
  <c r="CV56" i="2"/>
  <c r="CU56" i="2"/>
  <c r="CT56" i="2"/>
  <c r="CS56" i="2"/>
  <c r="CR56" i="2"/>
  <c r="CQ56" i="2"/>
  <c r="CP56" i="2"/>
  <c r="CO56" i="2"/>
  <c r="CM56" i="2"/>
  <c r="CV55" i="2"/>
  <c r="CU55" i="2"/>
  <c r="CT55" i="2"/>
  <c r="CS55" i="2"/>
  <c r="CR55" i="2"/>
  <c r="CQ55" i="2"/>
  <c r="CP55" i="2"/>
  <c r="CO55" i="2"/>
  <c r="CM55" i="2"/>
  <c r="CV54" i="2"/>
  <c r="CU54" i="2"/>
  <c r="CT54" i="2"/>
  <c r="CS54" i="2"/>
  <c r="CR54" i="2"/>
  <c r="CQ54" i="2"/>
  <c r="CP54" i="2"/>
  <c r="CO54" i="2"/>
  <c r="CM54" i="2"/>
  <c r="CV53" i="2"/>
  <c r="CU53" i="2"/>
  <c r="CT53" i="2"/>
  <c r="CS53" i="2"/>
  <c r="CR53" i="2"/>
  <c r="CQ53" i="2"/>
  <c r="CP53" i="2"/>
  <c r="CO53" i="2"/>
  <c r="CM53" i="2"/>
  <c r="CV52" i="2"/>
  <c r="CU52" i="2"/>
  <c r="CT52" i="2"/>
  <c r="CS52" i="2"/>
  <c r="CR52" i="2"/>
  <c r="CQ52" i="2"/>
  <c r="CP52" i="2"/>
  <c r="CO52" i="2"/>
  <c r="CM52" i="2"/>
  <c r="CV51" i="2"/>
  <c r="CU51" i="2"/>
  <c r="CT51" i="2"/>
  <c r="CS51" i="2"/>
  <c r="CR51" i="2"/>
  <c r="CQ51" i="2"/>
  <c r="CP51" i="2"/>
  <c r="CO51" i="2"/>
  <c r="CM51" i="2"/>
  <c r="CV50" i="2"/>
  <c r="CU50" i="2"/>
  <c r="CT50" i="2"/>
  <c r="CS50" i="2"/>
  <c r="CR50" i="2"/>
  <c r="CQ50" i="2"/>
  <c r="CP50" i="2"/>
  <c r="CO50" i="2"/>
  <c r="CM50" i="2"/>
  <c r="CV49" i="2"/>
  <c r="CU49" i="2"/>
  <c r="CT49" i="2"/>
  <c r="CS49" i="2"/>
  <c r="CR49" i="2"/>
  <c r="CQ49" i="2"/>
  <c r="CP49" i="2"/>
  <c r="CO49" i="2"/>
  <c r="CM49" i="2"/>
  <c r="CV48" i="2"/>
  <c r="CU48" i="2"/>
  <c r="CT48" i="2"/>
  <c r="CS48" i="2"/>
  <c r="CR48" i="2"/>
  <c r="CQ48" i="2"/>
  <c r="CP48" i="2"/>
  <c r="CO48" i="2"/>
  <c r="CM48" i="2"/>
  <c r="CV47" i="2"/>
  <c r="CU47" i="2"/>
  <c r="CT47" i="2"/>
  <c r="CS47" i="2"/>
  <c r="CR47" i="2"/>
  <c r="CQ47" i="2"/>
  <c r="CP47" i="2"/>
  <c r="CO47" i="2"/>
  <c r="CM47" i="2"/>
  <c r="CV46" i="2"/>
  <c r="CU46" i="2"/>
  <c r="CT46" i="2"/>
  <c r="CS46" i="2"/>
  <c r="CR46" i="2"/>
  <c r="CQ46" i="2"/>
  <c r="CP46" i="2"/>
  <c r="CO46" i="2"/>
  <c r="CM46" i="2"/>
  <c r="CV45" i="2"/>
  <c r="CU45" i="2"/>
  <c r="CT45" i="2"/>
  <c r="CS45" i="2"/>
  <c r="CR45" i="2"/>
  <c r="CQ45" i="2"/>
  <c r="CP45" i="2"/>
  <c r="CO45" i="2"/>
  <c r="CM45" i="2"/>
  <c r="CV44" i="2"/>
  <c r="CU44" i="2"/>
  <c r="CT44" i="2"/>
  <c r="CS44" i="2"/>
  <c r="CR44" i="2"/>
  <c r="CQ44" i="2"/>
  <c r="CP44" i="2"/>
  <c r="CO44" i="2"/>
  <c r="CM44" i="2"/>
  <c r="CU43" i="2"/>
  <c r="CT43" i="2"/>
  <c r="CR43" i="2"/>
  <c r="CP43" i="2"/>
  <c r="CO43" i="2"/>
  <c r="CM43" i="2"/>
  <c r="CV33" i="2"/>
  <c r="CU33" i="2"/>
  <c r="CT33" i="2"/>
  <c r="CS33" i="2"/>
  <c r="CR33" i="2"/>
  <c r="CQ33" i="2"/>
  <c r="CP33" i="2"/>
  <c r="CO33" i="2"/>
  <c r="CN33" i="2"/>
  <c r="CV32" i="2"/>
  <c r="CU32" i="2"/>
  <c r="CT32" i="2"/>
  <c r="CS32" i="2"/>
  <c r="CR32" i="2"/>
  <c r="CQ32" i="2"/>
  <c r="CP32" i="2"/>
  <c r="CO32" i="2"/>
  <c r="CN32" i="2"/>
  <c r="CV31" i="2"/>
  <c r="CU31" i="2"/>
  <c r="CT31" i="2"/>
  <c r="CS31" i="2"/>
  <c r="CR31" i="2"/>
  <c r="CQ31" i="2"/>
  <c r="CP31" i="2"/>
  <c r="CO31" i="2"/>
  <c r="CN31" i="2"/>
  <c r="CV30" i="2"/>
  <c r="CU30" i="2"/>
  <c r="CT30" i="2"/>
  <c r="CS30" i="2"/>
  <c r="CR30" i="2"/>
  <c r="CQ30" i="2"/>
  <c r="CP30" i="2"/>
  <c r="CO30" i="2"/>
  <c r="CN30" i="2"/>
  <c r="CV29" i="2"/>
  <c r="CU29" i="2"/>
  <c r="CT29" i="2"/>
  <c r="CS29" i="2"/>
  <c r="CR29" i="2"/>
  <c r="CQ29" i="2"/>
  <c r="CP29" i="2"/>
  <c r="CO29" i="2"/>
  <c r="CN29" i="2"/>
  <c r="CV28" i="2"/>
  <c r="CU28" i="2"/>
  <c r="CT28" i="2"/>
  <c r="CS28" i="2"/>
  <c r="CR28" i="2"/>
  <c r="CQ28" i="2"/>
  <c r="CP28" i="2"/>
  <c r="CO28" i="2"/>
  <c r="CN28" i="2"/>
  <c r="CV27" i="2"/>
  <c r="CU27" i="2"/>
  <c r="CT27" i="2"/>
  <c r="CS27" i="2"/>
  <c r="CR27" i="2"/>
  <c r="CQ27" i="2"/>
  <c r="CP27" i="2"/>
  <c r="CO27" i="2"/>
  <c r="CN27" i="2"/>
  <c r="CV26" i="2"/>
  <c r="CU26" i="2"/>
  <c r="CT26" i="2"/>
  <c r="CS26" i="2"/>
  <c r="CR26" i="2"/>
  <c r="CQ26" i="2"/>
  <c r="CP26" i="2"/>
  <c r="CO26" i="2"/>
  <c r="CN26" i="2"/>
  <c r="CV25" i="2"/>
  <c r="CU25" i="2"/>
  <c r="CT25" i="2"/>
  <c r="CS25" i="2"/>
  <c r="CR25" i="2"/>
  <c r="CQ25" i="2"/>
  <c r="CP25" i="2"/>
  <c r="CO25" i="2"/>
  <c r="CN25" i="2"/>
  <c r="CV24" i="2"/>
  <c r="CU24" i="2"/>
  <c r="CT24" i="2"/>
  <c r="CS24" i="2"/>
  <c r="CR24" i="2"/>
  <c r="CQ24" i="2"/>
  <c r="CP24" i="2"/>
  <c r="CO24" i="2"/>
  <c r="CN24" i="2"/>
  <c r="CV23" i="2"/>
  <c r="CU23" i="2"/>
  <c r="CT23" i="2"/>
  <c r="CS23" i="2"/>
  <c r="CR23" i="2"/>
  <c r="CQ23" i="2"/>
  <c r="CP23" i="2"/>
  <c r="CO23" i="2"/>
  <c r="CN23" i="2"/>
  <c r="CV22" i="2"/>
  <c r="CU22" i="2"/>
  <c r="CT22" i="2"/>
  <c r="CS22" i="2"/>
  <c r="CR22" i="2"/>
  <c r="CQ22" i="2"/>
  <c r="CP22" i="2"/>
  <c r="CO22" i="2"/>
  <c r="CN22" i="2"/>
  <c r="CV21" i="2"/>
  <c r="CU21" i="2"/>
  <c r="CT21" i="2"/>
  <c r="CS21" i="2"/>
  <c r="CR21" i="2"/>
  <c r="CQ21" i="2"/>
  <c r="CP21" i="2"/>
  <c r="CO21" i="2"/>
  <c r="CN21" i="2"/>
  <c r="CV20" i="2"/>
  <c r="CU20" i="2"/>
  <c r="CT20" i="2"/>
  <c r="CS20" i="2"/>
  <c r="CQ20" i="2"/>
  <c r="CP20" i="2"/>
  <c r="CO20" i="2"/>
  <c r="CN20" i="2"/>
  <c r="CV19" i="2"/>
  <c r="CU19" i="2"/>
  <c r="CT19" i="2"/>
  <c r="CS19" i="2"/>
  <c r="CR19" i="2"/>
  <c r="CQ19" i="2"/>
  <c r="CP19" i="2"/>
  <c r="CO19" i="2"/>
  <c r="CN19" i="2"/>
  <c r="CV18" i="2"/>
  <c r="CU18" i="2"/>
  <c r="CT18" i="2"/>
  <c r="CS18" i="2"/>
  <c r="CR18" i="2"/>
  <c r="CQ18" i="2"/>
  <c r="CP18" i="2"/>
  <c r="CO18" i="2"/>
  <c r="CN18" i="2"/>
  <c r="CV17" i="2"/>
  <c r="CU17" i="2"/>
  <c r="CT17" i="2"/>
  <c r="CS17" i="2"/>
  <c r="CR17" i="2"/>
  <c r="CQ17" i="2"/>
  <c r="CP17" i="2"/>
  <c r="CO17" i="2"/>
  <c r="CN17" i="2"/>
  <c r="CV16" i="2"/>
  <c r="CU16" i="2"/>
  <c r="CT16" i="2"/>
  <c r="CS16" i="2"/>
  <c r="CR16" i="2"/>
  <c r="CQ16" i="2"/>
  <c r="CP16" i="2"/>
  <c r="CO16" i="2"/>
  <c r="CN16" i="2"/>
  <c r="CV15" i="2"/>
  <c r="CU15" i="2"/>
  <c r="CT15" i="2"/>
  <c r="CS15" i="2"/>
  <c r="CR15" i="2"/>
  <c r="CQ15" i="2"/>
  <c r="CP15" i="2"/>
  <c r="CO15" i="2"/>
  <c r="CN15" i="2"/>
  <c r="CV14" i="2"/>
  <c r="CU14" i="2"/>
  <c r="CT14" i="2"/>
  <c r="CS14" i="2"/>
  <c r="CR14" i="2"/>
  <c r="CQ14" i="2"/>
  <c r="CP14" i="2"/>
  <c r="CO14" i="2"/>
  <c r="CN14" i="2"/>
  <c r="CV13" i="2"/>
  <c r="CU13" i="2"/>
  <c r="CT13" i="2"/>
  <c r="CS13" i="2"/>
  <c r="CR13" i="2"/>
  <c r="CQ13" i="2"/>
  <c r="CP13" i="2"/>
  <c r="CO13" i="2"/>
  <c r="CN13" i="2"/>
  <c r="CA303" i="2"/>
  <c r="BZ303" i="2"/>
  <c r="BY303" i="2"/>
  <c r="BX303" i="2"/>
  <c r="BW303" i="2"/>
  <c r="BV303" i="2"/>
  <c r="BU303" i="2"/>
  <c r="BT303" i="2"/>
  <c r="BS303" i="2"/>
  <c r="CA302" i="2"/>
  <c r="BZ302" i="2"/>
  <c r="BY302" i="2"/>
  <c r="BX302" i="2"/>
  <c r="BW302" i="2"/>
  <c r="BV302" i="2"/>
  <c r="BU302" i="2"/>
  <c r="BT302" i="2"/>
  <c r="BS302" i="2"/>
  <c r="CA301" i="2"/>
  <c r="BZ301" i="2"/>
  <c r="BY301" i="2"/>
  <c r="BX301" i="2"/>
  <c r="BW301" i="2"/>
  <c r="BV301" i="2"/>
  <c r="BU301" i="2"/>
  <c r="BT301" i="2"/>
  <c r="BS301" i="2"/>
  <c r="CA300" i="2"/>
  <c r="BZ300" i="2"/>
  <c r="BY300" i="2"/>
  <c r="BX300" i="2"/>
  <c r="BW300" i="2"/>
  <c r="BV300" i="2"/>
  <c r="BU300" i="2"/>
  <c r="BT300" i="2"/>
  <c r="BS300" i="2"/>
  <c r="CA299" i="2"/>
  <c r="BZ299" i="2"/>
  <c r="BY299" i="2"/>
  <c r="BX299" i="2"/>
  <c r="BW299" i="2"/>
  <c r="BV299" i="2"/>
  <c r="BU299" i="2"/>
  <c r="BT299" i="2"/>
  <c r="BS299" i="2"/>
  <c r="CA298" i="2"/>
  <c r="BZ298" i="2"/>
  <c r="BY298" i="2"/>
  <c r="BX298" i="2"/>
  <c r="BW298" i="2"/>
  <c r="BV298" i="2"/>
  <c r="BU298" i="2"/>
  <c r="BT298" i="2"/>
  <c r="BS298" i="2"/>
  <c r="CA297" i="2"/>
  <c r="BZ297" i="2"/>
  <c r="BY297" i="2"/>
  <c r="BX297" i="2"/>
  <c r="BW297" i="2"/>
  <c r="BV297" i="2"/>
  <c r="BU297" i="2"/>
  <c r="BT297" i="2"/>
  <c r="BS297" i="2"/>
  <c r="CA296" i="2"/>
  <c r="BZ296" i="2"/>
  <c r="BY296" i="2"/>
  <c r="BX296" i="2"/>
  <c r="BW296" i="2"/>
  <c r="BV296" i="2"/>
  <c r="BU296" i="2"/>
  <c r="BT296" i="2"/>
  <c r="BS296" i="2"/>
  <c r="CA295" i="2"/>
  <c r="BZ295" i="2"/>
  <c r="BY295" i="2"/>
  <c r="BX295" i="2"/>
  <c r="BW295" i="2"/>
  <c r="BV295" i="2"/>
  <c r="BU295" i="2"/>
  <c r="BT295" i="2"/>
  <c r="BS295" i="2"/>
  <c r="CA294" i="2"/>
  <c r="BZ294" i="2"/>
  <c r="BY294" i="2"/>
  <c r="BX294" i="2"/>
  <c r="BW294" i="2"/>
  <c r="BV294" i="2"/>
  <c r="BU294" i="2"/>
  <c r="BT294" i="2"/>
  <c r="BS294" i="2"/>
  <c r="CA293" i="2"/>
  <c r="BZ293" i="2"/>
  <c r="BY293" i="2"/>
  <c r="BX293" i="2"/>
  <c r="BW293" i="2"/>
  <c r="BV293" i="2"/>
  <c r="BU293" i="2"/>
  <c r="BT293" i="2"/>
  <c r="BS293" i="2"/>
  <c r="CA292" i="2"/>
  <c r="BZ292" i="2"/>
  <c r="BY292" i="2"/>
  <c r="BX292" i="2"/>
  <c r="BW292" i="2"/>
  <c r="BV292" i="2"/>
  <c r="BU292" i="2"/>
  <c r="BT292" i="2"/>
  <c r="BS292" i="2"/>
  <c r="CA291" i="2"/>
  <c r="BZ291" i="2"/>
  <c r="BY291" i="2"/>
  <c r="BX291" i="2"/>
  <c r="BW291" i="2"/>
  <c r="BV291" i="2"/>
  <c r="BU291" i="2"/>
  <c r="BT291" i="2"/>
  <c r="BS291" i="2"/>
  <c r="CA290" i="2"/>
  <c r="BZ290" i="2"/>
  <c r="BY290" i="2"/>
  <c r="BX290" i="2"/>
  <c r="BW290" i="2"/>
  <c r="BV290" i="2"/>
  <c r="BU290" i="2"/>
  <c r="BT290" i="2"/>
  <c r="BS290" i="2"/>
  <c r="CA289" i="2"/>
  <c r="BZ289" i="2"/>
  <c r="BY289" i="2"/>
  <c r="BX289" i="2"/>
  <c r="BW289" i="2"/>
  <c r="BV289" i="2"/>
  <c r="BU289" i="2"/>
  <c r="BT289" i="2"/>
  <c r="BS289" i="2"/>
  <c r="CA288" i="2"/>
  <c r="BZ288" i="2"/>
  <c r="BY288" i="2"/>
  <c r="BX288" i="2"/>
  <c r="BW288" i="2"/>
  <c r="BV288" i="2"/>
  <c r="BU288" i="2"/>
  <c r="BT288" i="2"/>
  <c r="BS288" i="2"/>
  <c r="CA287" i="2"/>
  <c r="BZ287" i="2"/>
  <c r="BY287" i="2"/>
  <c r="BX287" i="2"/>
  <c r="BW287" i="2"/>
  <c r="BV287" i="2"/>
  <c r="BU287" i="2"/>
  <c r="BT287" i="2"/>
  <c r="BS287" i="2"/>
  <c r="CA286" i="2"/>
  <c r="BZ286" i="2"/>
  <c r="BY286" i="2"/>
  <c r="BX286" i="2"/>
  <c r="BW286" i="2"/>
  <c r="BV286" i="2"/>
  <c r="BU286" i="2"/>
  <c r="BT286" i="2"/>
  <c r="BS286" i="2"/>
  <c r="CA285" i="2"/>
  <c r="BZ285" i="2"/>
  <c r="BY285" i="2"/>
  <c r="BX285" i="2"/>
  <c r="BW285" i="2"/>
  <c r="BV285" i="2"/>
  <c r="BU285" i="2"/>
  <c r="BT285" i="2"/>
  <c r="BS285" i="2"/>
  <c r="CA284" i="2"/>
  <c r="BZ284" i="2"/>
  <c r="BY284" i="2"/>
  <c r="BX284" i="2"/>
  <c r="BW284" i="2"/>
  <c r="BV284" i="2"/>
  <c r="BU284" i="2"/>
  <c r="BT284" i="2"/>
  <c r="BS284" i="2"/>
  <c r="CA283" i="2"/>
  <c r="BZ283" i="2"/>
  <c r="BY283" i="2"/>
  <c r="BX283" i="2"/>
  <c r="BW283" i="2"/>
  <c r="BV283" i="2"/>
  <c r="BU283" i="2"/>
  <c r="BT283" i="2"/>
  <c r="BS283" i="2"/>
  <c r="CB273" i="2"/>
  <c r="BZ273" i="2"/>
  <c r="BY273" i="2"/>
  <c r="BX273" i="2"/>
  <c r="BW273" i="2"/>
  <c r="BV273" i="2"/>
  <c r="BU273" i="2"/>
  <c r="BT273" i="2"/>
  <c r="BS273" i="2"/>
  <c r="CB272" i="2"/>
  <c r="BZ272" i="2"/>
  <c r="BY272" i="2"/>
  <c r="BX272" i="2"/>
  <c r="BW272" i="2"/>
  <c r="BV272" i="2"/>
  <c r="BU272" i="2"/>
  <c r="BT272" i="2"/>
  <c r="BS272" i="2"/>
  <c r="CB271" i="2"/>
  <c r="BZ271" i="2"/>
  <c r="BY271" i="2"/>
  <c r="BX271" i="2"/>
  <c r="BW271" i="2"/>
  <c r="BV271" i="2"/>
  <c r="BU271" i="2"/>
  <c r="BT271" i="2"/>
  <c r="BS271" i="2"/>
  <c r="CB270" i="2"/>
  <c r="BZ270" i="2"/>
  <c r="BY270" i="2"/>
  <c r="BX270" i="2"/>
  <c r="BW270" i="2"/>
  <c r="BV270" i="2"/>
  <c r="BU270" i="2"/>
  <c r="BT270" i="2"/>
  <c r="BS270" i="2"/>
  <c r="CB269" i="2"/>
  <c r="BZ269" i="2"/>
  <c r="BY269" i="2"/>
  <c r="BX269" i="2"/>
  <c r="BW269" i="2"/>
  <c r="BV269" i="2"/>
  <c r="BU269" i="2"/>
  <c r="BT269" i="2"/>
  <c r="BS269" i="2"/>
  <c r="CB268" i="2"/>
  <c r="BZ268" i="2"/>
  <c r="BY268" i="2"/>
  <c r="BX268" i="2"/>
  <c r="BW268" i="2"/>
  <c r="BV268" i="2"/>
  <c r="BU268" i="2"/>
  <c r="BT268" i="2"/>
  <c r="BS268" i="2"/>
  <c r="CB267" i="2"/>
  <c r="BZ267" i="2"/>
  <c r="BY267" i="2"/>
  <c r="BX267" i="2"/>
  <c r="BW267" i="2"/>
  <c r="BV267" i="2"/>
  <c r="BU267" i="2"/>
  <c r="BT267" i="2"/>
  <c r="BS267" i="2"/>
  <c r="CB266" i="2"/>
  <c r="BZ266" i="2"/>
  <c r="BY266" i="2"/>
  <c r="BX266" i="2"/>
  <c r="BW266" i="2"/>
  <c r="BV266" i="2"/>
  <c r="BU266" i="2"/>
  <c r="BT266" i="2"/>
  <c r="BS266" i="2"/>
  <c r="CB265" i="2"/>
  <c r="BZ265" i="2"/>
  <c r="BY265" i="2"/>
  <c r="BX265" i="2"/>
  <c r="BW265" i="2"/>
  <c r="BV265" i="2"/>
  <c r="BU265" i="2"/>
  <c r="BT265" i="2"/>
  <c r="BS265" i="2"/>
  <c r="CB264" i="2"/>
  <c r="BZ264" i="2"/>
  <c r="BY264" i="2"/>
  <c r="BX264" i="2"/>
  <c r="BW264" i="2"/>
  <c r="BV264" i="2"/>
  <c r="BU264" i="2"/>
  <c r="BT264" i="2"/>
  <c r="BS264" i="2"/>
  <c r="CB263" i="2"/>
  <c r="BZ263" i="2"/>
  <c r="BY263" i="2"/>
  <c r="BX263" i="2"/>
  <c r="BW263" i="2"/>
  <c r="BV263" i="2"/>
  <c r="BU263" i="2"/>
  <c r="BT263" i="2"/>
  <c r="BS263" i="2"/>
  <c r="CB262" i="2"/>
  <c r="BZ262" i="2"/>
  <c r="BY262" i="2"/>
  <c r="BX262" i="2"/>
  <c r="BW262" i="2"/>
  <c r="BV262" i="2"/>
  <c r="BU262" i="2"/>
  <c r="BT262" i="2"/>
  <c r="BS262" i="2"/>
  <c r="CB261" i="2"/>
  <c r="BZ261" i="2"/>
  <c r="BY261" i="2"/>
  <c r="BX261" i="2"/>
  <c r="BW261" i="2"/>
  <c r="BV261" i="2"/>
  <c r="BU261" i="2"/>
  <c r="BT261" i="2"/>
  <c r="BS261" i="2"/>
  <c r="CB260" i="2"/>
  <c r="BZ260" i="2"/>
  <c r="BY260" i="2"/>
  <c r="BX260" i="2"/>
  <c r="BW260" i="2"/>
  <c r="BV260" i="2"/>
  <c r="BU260" i="2"/>
  <c r="BT260" i="2"/>
  <c r="BS260" i="2"/>
  <c r="CB259" i="2"/>
  <c r="BZ259" i="2"/>
  <c r="BY259" i="2"/>
  <c r="BX259" i="2"/>
  <c r="BW259" i="2"/>
  <c r="BV259" i="2"/>
  <c r="BU259" i="2"/>
  <c r="BT259" i="2"/>
  <c r="BS259" i="2"/>
  <c r="CB258" i="2"/>
  <c r="BZ258" i="2"/>
  <c r="BY258" i="2"/>
  <c r="BX258" i="2"/>
  <c r="BW258" i="2"/>
  <c r="BV258" i="2"/>
  <c r="BU258" i="2"/>
  <c r="BT258" i="2"/>
  <c r="BS258" i="2"/>
  <c r="CB257" i="2"/>
  <c r="BZ257" i="2"/>
  <c r="BY257" i="2"/>
  <c r="BX257" i="2"/>
  <c r="BW257" i="2"/>
  <c r="BV257" i="2"/>
  <c r="BU257" i="2"/>
  <c r="BT257" i="2"/>
  <c r="BS257" i="2"/>
  <c r="CB256" i="2"/>
  <c r="BZ256" i="2"/>
  <c r="BY256" i="2"/>
  <c r="BX256" i="2"/>
  <c r="BW256" i="2"/>
  <c r="BV256" i="2"/>
  <c r="BU256" i="2"/>
  <c r="BT256" i="2"/>
  <c r="BS256" i="2"/>
  <c r="CB255" i="2"/>
  <c r="BZ255" i="2"/>
  <c r="BY255" i="2"/>
  <c r="BX255" i="2"/>
  <c r="BW255" i="2"/>
  <c r="BV255" i="2"/>
  <c r="BU255" i="2"/>
  <c r="BT255" i="2"/>
  <c r="BS255" i="2"/>
  <c r="CB254" i="2"/>
  <c r="BZ254" i="2"/>
  <c r="BY254" i="2"/>
  <c r="BX254" i="2"/>
  <c r="BW254" i="2"/>
  <c r="BV254" i="2"/>
  <c r="BU254" i="2"/>
  <c r="BT254" i="2"/>
  <c r="BS254" i="2"/>
  <c r="CB253" i="2"/>
  <c r="BZ253" i="2"/>
  <c r="BY253" i="2"/>
  <c r="BX253" i="2"/>
  <c r="BW253" i="2"/>
  <c r="BV253" i="2"/>
  <c r="BU253" i="2"/>
  <c r="BT253" i="2"/>
  <c r="BS253" i="2"/>
  <c r="CB243" i="2"/>
  <c r="CA243" i="2"/>
  <c r="BY243" i="2"/>
  <c r="BX243" i="2"/>
  <c r="BW243" i="2"/>
  <c r="BV243" i="2"/>
  <c r="BU243" i="2"/>
  <c r="BT243" i="2"/>
  <c r="BS243" i="2"/>
  <c r="CB242" i="2"/>
  <c r="CA242" i="2"/>
  <c r="BY242" i="2"/>
  <c r="BX242" i="2"/>
  <c r="BW242" i="2"/>
  <c r="BV242" i="2"/>
  <c r="BU242" i="2"/>
  <c r="BT242" i="2"/>
  <c r="BS242" i="2"/>
  <c r="CB241" i="2"/>
  <c r="CA241" i="2"/>
  <c r="BY241" i="2"/>
  <c r="BX241" i="2"/>
  <c r="BW241" i="2"/>
  <c r="BV241" i="2"/>
  <c r="BU241" i="2"/>
  <c r="BT241" i="2"/>
  <c r="BS241" i="2"/>
  <c r="CB240" i="2"/>
  <c r="CA240" i="2"/>
  <c r="BY240" i="2"/>
  <c r="BX240" i="2"/>
  <c r="BW240" i="2"/>
  <c r="BV240" i="2"/>
  <c r="BU240" i="2"/>
  <c r="BT240" i="2"/>
  <c r="BS240" i="2"/>
  <c r="CB239" i="2"/>
  <c r="CA239" i="2"/>
  <c r="BY239" i="2"/>
  <c r="BX239" i="2"/>
  <c r="BW239" i="2"/>
  <c r="BV239" i="2"/>
  <c r="BU239" i="2"/>
  <c r="BT239" i="2"/>
  <c r="BS239" i="2"/>
  <c r="CB238" i="2"/>
  <c r="CA238" i="2"/>
  <c r="BY238" i="2"/>
  <c r="BX238" i="2"/>
  <c r="BW238" i="2"/>
  <c r="BV238" i="2"/>
  <c r="BU238" i="2"/>
  <c r="BT238" i="2"/>
  <c r="BS238" i="2"/>
  <c r="CB237" i="2"/>
  <c r="CA237" i="2"/>
  <c r="BY237" i="2"/>
  <c r="BX237" i="2"/>
  <c r="BW237" i="2"/>
  <c r="BV237" i="2"/>
  <c r="BU237" i="2"/>
  <c r="BT237" i="2"/>
  <c r="BS237" i="2"/>
  <c r="CB236" i="2"/>
  <c r="CA236" i="2"/>
  <c r="BY236" i="2"/>
  <c r="BX236" i="2"/>
  <c r="BW236" i="2"/>
  <c r="BV236" i="2"/>
  <c r="BU236" i="2"/>
  <c r="BT236" i="2"/>
  <c r="BS236" i="2"/>
  <c r="CB235" i="2"/>
  <c r="CA235" i="2"/>
  <c r="BY235" i="2"/>
  <c r="BX235" i="2"/>
  <c r="BW235" i="2"/>
  <c r="BV235" i="2"/>
  <c r="BU235" i="2"/>
  <c r="BT235" i="2"/>
  <c r="BS235" i="2"/>
  <c r="CB234" i="2"/>
  <c r="CA234" i="2"/>
  <c r="BY234" i="2"/>
  <c r="BX234" i="2"/>
  <c r="BW234" i="2"/>
  <c r="BV234" i="2"/>
  <c r="BU234" i="2"/>
  <c r="BT234" i="2"/>
  <c r="BS234" i="2"/>
  <c r="CB233" i="2"/>
  <c r="CA233" i="2"/>
  <c r="BY233" i="2"/>
  <c r="BX233" i="2"/>
  <c r="BW233" i="2"/>
  <c r="BV233" i="2"/>
  <c r="BU233" i="2"/>
  <c r="BT233" i="2"/>
  <c r="BS233" i="2"/>
  <c r="CB232" i="2"/>
  <c r="CA232" i="2"/>
  <c r="BY232" i="2"/>
  <c r="BX232" i="2"/>
  <c r="BW232" i="2"/>
  <c r="BV232" i="2"/>
  <c r="BU232" i="2"/>
  <c r="BT232" i="2"/>
  <c r="BS232" i="2"/>
  <c r="CB231" i="2"/>
  <c r="CA231" i="2"/>
  <c r="BY231" i="2"/>
  <c r="BX231" i="2"/>
  <c r="BW231" i="2"/>
  <c r="BV231" i="2"/>
  <c r="BU231" i="2"/>
  <c r="BT231" i="2"/>
  <c r="BS231" i="2"/>
  <c r="CB230" i="2"/>
  <c r="CA230" i="2"/>
  <c r="BY230" i="2"/>
  <c r="BX230" i="2"/>
  <c r="BW230" i="2"/>
  <c r="BV230" i="2"/>
  <c r="BU230" i="2"/>
  <c r="BT230" i="2"/>
  <c r="BS230" i="2"/>
  <c r="CB229" i="2"/>
  <c r="CA229" i="2"/>
  <c r="BY229" i="2"/>
  <c r="BX229" i="2"/>
  <c r="BW229" i="2"/>
  <c r="BV229" i="2"/>
  <c r="BU229" i="2"/>
  <c r="BT229" i="2"/>
  <c r="BS229" i="2"/>
  <c r="CB228" i="2"/>
  <c r="CA228" i="2"/>
  <c r="BY228" i="2"/>
  <c r="BX228" i="2"/>
  <c r="BW228" i="2"/>
  <c r="BV228" i="2"/>
  <c r="BU228" i="2"/>
  <c r="BT228" i="2"/>
  <c r="BS228" i="2"/>
  <c r="CB227" i="2"/>
  <c r="CA227" i="2"/>
  <c r="BY227" i="2"/>
  <c r="BX227" i="2"/>
  <c r="BW227" i="2"/>
  <c r="BV227" i="2"/>
  <c r="BU227" i="2"/>
  <c r="BT227" i="2"/>
  <c r="BS227" i="2"/>
  <c r="CB226" i="2"/>
  <c r="CA226" i="2"/>
  <c r="BY226" i="2"/>
  <c r="BX226" i="2"/>
  <c r="BW226" i="2"/>
  <c r="BV226" i="2"/>
  <c r="BU226" i="2"/>
  <c r="BT226" i="2"/>
  <c r="BS226" i="2"/>
  <c r="CB225" i="2"/>
  <c r="CA225" i="2"/>
  <c r="BY225" i="2"/>
  <c r="BX225" i="2"/>
  <c r="BW225" i="2"/>
  <c r="BV225" i="2"/>
  <c r="BU225" i="2"/>
  <c r="BT225" i="2"/>
  <c r="BS225" i="2"/>
  <c r="CB224" i="2"/>
  <c r="CA224" i="2"/>
  <c r="BY224" i="2"/>
  <c r="BX224" i="2"/>
  <c r="BW224" i="2"/>
  <c r="BV224" i="2"/>
  <c r="BU224" i="2"/>
  <c r="BT224" i="2"/>
  <c r="BS224" i="2"/>
  <c r="CB223" i="2"/>
  <c r="CA223" i="2"/>
  <c r="BY223" i="2"/>
  <c r="BX223" i="2"/>
  <c r="BW223" i="2"/>
  <c r="BV223" i="2"/>
  <c r="BU223" i="2"/>
  <c r="BT223" i="2"/>
  <c r="BS223" i="2"/>
  <c r="CB213" i="2"/>
  <c r="CA213" i="2"/>
  <c r="BZ213" i="2"/>
  <c r="BX213" i="2"/>
  <c r="BW213" i="2"/>
  <c r="BV213" i="2"/>
  <c r="BU213" i="2"/>
  <c r="BT213" i="2"/>
  <c r="BS213" i="2"/>
  <c r="CB212" i="2"/>
  <c r="CA212" i="2"/>
  <c r="BZ212" i="2"/>
  <c r="BX212" i="2"/>
  <c r="BW212" i="2"/>
  <c r="BV212" i="2"/>
  <c r="BU212" i="2"/>
  <c r="BT212" i="2"/>
  <c r="BS212" i="2"/>
  <c r="CB211" i="2"/>
  <c r="CA211" i="2"/>
  <c r="BZ211" i="2"/>
  <c r="BX211" i="2"/>
  <c r="BW211" i="2"/>
  <c r="BV211" i="2"/>
  <c r="BU211" i="2"/>
  <c r="BT211" i="2"/>
  <c r="BS211" i="2"/>
  <c r="CB210" i="2"/>
  <c r="CA210" i="2"/>
  <c r="BZ210" i="2"/>
  <c r="BX210" i="2"/>
  <c r="BW210" i="2"/>
  <c r="BV210" i="2"/>
  <c r="BU210" i="2"/>
  <c r="BT210" i="2"/>
  <c r="BS210" i="2"/>
  <c r="CB209" i="2"/>
  <c r="CA209" i="2"/>
  <c r="BZ209" i="2"/>
  <c r="BX209" i="2"/>
  <c r="BW209" i="2"/>
  <c r="BV209" i="2"/>
  <c r="BU209" i="2"/>
  <c r="BT209" i="2"/>
  <c r="BS209" i="2"/>
  <c r="CB208" i="2"/>
  <c r="CA208" i="2"/>
  <c r="BZ208" i="2"/>
  <c r="BX208" i="2"/>
  <c r="BW208" i="2"/>
  <c r="BV208" i="2"/>
  <c r="BU208" i="2"/>
  <c r="BT208" i="2"/>
  <c r="BS208" i="2"/>
  <c r="CB207" i="2"/>
  <c r="CA207" i="2"/>
  <c r="BZ207" i="2"/>
  <c r="BX207" i="2"/>
  <c r="BW207" i="2"/>
  <c r="BV207" i="2"/>
  <c r="BU207" i="2"/>
  <c r="BT207" i="2"/>
  <c r="BS207" i="2"/>
  <c r="CB206" i="2"/>
  <c r="CA206" i="2"/>
  <c r="BZ206" i="2"/>
  <c r="BX206" i="2"/>
  <c r="BW206" i="2"/>
  <c r="BV206" i="2"/>
  <c r="BU206" i="2"/>
  <c r="BT206" i="2"/>
  <c r="BS206" i="2"/>
  <c r="CB183" i="2"/>
  <c r="CA183" i="2"/>
  <c r="BZ183" i="2"/>
  <c r="BY183" i="2"/>
  <c r="BW183" i="2"/>
  <c r="BV183" i="2"/>
  <c r="BU183" i="2"/>
  <c r="BT183" i="2"/>
  <c r="BS183" i="2"/>
  <c r="CB182" i="2"/>
  <c r="CA182" i="2"/>
  <c r="BZ182" i="2"/>
  <c r="BY182" i="2"/>
  <c r="BW182" i="2"/>
  <c r="BV182" i="2"/>
  <c r="BU182" i="2"/>
  <c r="BT182" i="2"/>
  <c r="BS182" i="2"/>
  <c r="CB181" i="2"/>
  <c r="CA181" i="2"/>
  <c r="BZ181" i="2"/>
  <c r="BY181" i="2"/>
  <c r="BW181" i="2"/>
  <c r="BV181" i="2"/>
  <c r="BU181" i="2"/>
  <c r="BT181" i="2"/>
  <c r="BS181" i="2"/>
  <c r="CB180" i="2"/>
  <c r="CA180" i="2"/>
  <c r="BZ180" i="2"/>
  <c r="BY180" i="2"/>
  <c r="BW180" i="2"/>
  <c r="BV180" i="2"/>
  <c r="BU180" i="2"/>
  <c r="BT180" i="2"/>
  <c r="BS180" i="2"/>
  <c r="CB179" i="2"/>
  <c r="CA179" i="2"/>
  <c r="BZ179" i="2"/>
  <c r="BY179" i="2"/>
  <c r="BW179" i="2"/>
  <c r="BV179" i="2"/>
  <c r="BU179" i="2"/>
  <c r="BT179" i="2"/>
  <c r="BS179" i="2"/>
  <c r="CB178" i="2"/>
  <c r="CA178" i="2"/>
  <c r="BZ178" i="2"/>
  <c r="BY178" i="2"/>
  <c r="BW178" i="2"/>
  <c r="BV178" i="2"/>
  <c r="BU178" i="2"/>
  <c r="BT178" i="2"/>
  <c r="BS178" i="2"/>
  <c r="CB177" i="2"/>
  <c r="CA177" i="2"/>
  <c r="BZ177" i="2"/>
  <c r="BY177" i="2"/>
  <c r="BW177" i="2"/>
  <c r="BV177" i="2"/>
  <c r="BU177" i="2"/>
  <c r="BT177" i="2"/>
  <c r="BS177" i="2"/>
  <c r="CB176" i="2"/>
  <c r="CA176" i="2"/>
  <c r="BZ176" i="2"/>
  <c r="BY176" i="2"/>
  <c r="BW176" i="2"/>
  <c r="BV176" i="2"/>
  <c r="BU176" i="2"/>
  <c r="BT176" i="2"/>
  <c r="BS176" i="2"/>
  <c r="CB175" i="2"/>
  <c r="CA175" i="2"/>
  <c r="BZ175" i="2"/>
  <c r="BY175" i="2"/>
  <c r="BW175" i="2"/>
  <c r="BV175" i="2"/>
  <c r="BU175" i="2"/>
  <c r="BT175" i="2"/>
  <c r="BS175" i="2"/>
  <c r="CB174" i="2"/>
  <c r="CA174" i="2"/>
  <c r="BZ174" i="2"/>
  <c r="BY174" i="2"/>
  <c r="BW174" i="2"/>
  <c r="BV174" i="2"/>
  <c r="BU174" i="2"/>
  <c r="BT174" i="2"/>
  <c r="BS174" i="2"/>
  <c r="CB173" i="2"/>
  <c r="CA173" i="2"/>
  <c r="BZ173" i="2"/>
  <c r="BY173" i="2"/>
  <c r="BW173" i="2"/>
  <c r="BV173" i="2"/>
  <c r="BU173" i="2"/>
  <c r="BT173" i="2"/>
  <c r="BS173" i="2"/>
  <c r="CB172" i="2"/>
  <c r="CA172" i="2"/>
  <c r="BZ172" i="2"/>
  <c r="BY172" i="2"/>
  <c r="BW172" i="2"/>
  <c r="BV172" i="2"/>
  <c r="BU172" i="2"/>
  <c r="BT172" i="2"/>
  <c r="BS172" i="2"/>
  <c r="CB171" i="2"/>
  <c r="CA171" i="2"/>
  <c r="BZ171" i="2"/>
  <c r="BY171" i="2"/>
  <c r="BW171" i="2"/>
  <c r="BV171" i="2"/>
  <c r="BU171" i="2"/>
  <c r="BT171" i="2"/>
  <c r="BS171" i="2"/>
  <c r="CB170" i="2"/>
  <c r="CA170" i="2"/>
  <c r="BZ170" i="2"/>
  <c r="BY170" i="2"/>
  <c r="BW170" i="2"/>
  <c r="BV170" i="2"/>
  <c r="BU170" i="2"/>
  <c r="BT170" i="2"/>
  <c r="BS170" i="2"/>
  <c r="CB169" i="2"/>
  <c r="CA169" i="2"/>
  <c r="BZ169" i="2"/>
  <c r="BY169" i="2"/>
  <c r="BW169" i="2"/>
  <c r="BV169" i="2"/>
  <c r="BU169" i="2"/>
  <c r="BT169" i="2"/>
  <c r="BS169" i="2"/>
  <c r="CB168" i="2"/>
  <c r="CA168" i="2"/>
  <c r="BZ168" i="2"/>
  <c r="BY168" i="2"/>
  <c r="BW168" i="2"/>
  <c r="BV168" i="2"/>
  <c r="BU168" i="2"/>
  <c r="BT168" i="2"/>
  <c r="BS168" i="2"/>
  <c r="CB167" i="2"/>
  <c r="CA167" i="2"/>
  <c r="BZ167" i="2"/>
  <c r="BY167" i="2"/>
  <c r="BW167" i="2"/>
  <c r="BV167" i="2"/>
  <c r="BU167" i="2"/>
  <c r="BT167" i="2"/>
  <c r="BS167" i="2"/>
  <c r="CB166" i="2"/>
  <c r="CA166" i="2"/>
  <c r="BZ166" i="2"/>
  <c r="BY166" i="2"/>
  <c r="BW166" i="2"/>
  <c r="BV166" i="2"/>
  <c r="BU166" i="2"/>
  <c r="BT166" i="2"/>
  <c r="BS166" i="2"/>
  <c r="CB165" i="2"/>
  <c r="CA165" i="2"/>
  <c r="BZ165" i="2"/>
  <c r="BY165" i="2"/>
  <c r="BW165" i="2"/>
  <c r="BV165" i="2"/>
  <c r="BU165" i="2"/>
  <c r="BT165" i="2"/>
  <c r="BS165" i="2"/>
  <c r="CB164" i="2"/>
  <c r="CA164" i="2"/>
  <c r="BZ164" i="2"/>
  <c r="BY164" i="2"/>
  <c r="BW164" i="2"/>
  <c r="BV164" i="2"/>
  <c r="BU164" i="2"/>
  <c r="BT164" i="2"/>
  <c r="BS164" i="2"/>
  <c r="CB163" i="2"/>
  <c r="CA163" i="2"/>
  <c r="BZ163" i="2"/>
  <c r="BY163" i="2"/>
  <c r="BW163" i="2"/>
  <c r="BV163" i="2"/>
  <c r="BU163" i="2"/>
  <c r="BT163" i="2"/>
  <c r="BS163" i="2"/>
  <c r="CB153" i="2"/>
  <c r="CA153" i="2"/>
  <c r="BZ153" i="2"/>
  <c r="BY153" i="2"/>
  <c r="BX153" i="2"/>
  <c r="BV153" i="2"/>
  <c r="BU153" i="2"/>
  <c r="BT153" i="2"/>
  <c r="BS153" i="2"/>
  <c r="CB152" i="2"/>
  <c r="CA152" i="2"/>
  <c r="BZ152" i="2"/>
  <c r="BY152" i="2"/>
  <c r="BX152" i="2"/>
  <c r="BV152" i="2"/>
  <c r="BU152" i="2"/>
  <c r="BT152" i="2"/>
  <c r="BS152" i="2"/>
  <c r="CB151" i="2"/>
  <c r="CA151" i="2"/>
  <c r="BZ151" i="2"/>
  <c r="BY151" i="2"/>
  <c r="BX151" i="2"/>
  <c r="BV151" i="2"/>
  <c r="BU151" i="2"/>
  <c r="BT151" i="2"/>
  <c r="BS151" i="2"/>
  <c r="CB150" i="2"/>
  <c r="CA150" i="2"/>
  <c r="BZ150" i="2"/>
  <c r="BY150" i="2"/>
  <c r="BX150" i="2"/>
  <c r="BV150" i="2"/>
  <c r="BU150" i="2"/>
  <c r="BT150" i="2"/>
  <c r="BS150" i="2"/>
  <c r="CB149" i="2"/>
  <c r="CA149" i="2"/>
  <c r="BZ149" i="2"/>
  <c r="BY149" i="2"/>
  <c r="BX149" i="2"/>
  <c r="BV149" i="2"/>
  <c r="BU149" i="2"/>
  <c r="BT149" i="2"/>
  <c r="BS149" i="2"/>
  <c r="CB148" i="2"/>
  <c r="CA148" i="2"/>
  <c r="BZ148" i="2"/>
  <c r="BY148" i="2"/>
  <c r="BX148" i="2"/>
  <c r="BV148" i="2"/>
  <c r="BU148" i="2"/>
  <c r="BT148" i="2"/>
  <c r="BS148" i="2"/>
  <c r="CB147" i="2"/>
  <c r="CA147" i="2"/>
  <c r="BZ147" i="2"/>
  <c r="BY147" i="2"/>
  <c r="BX147" i="2"/>
  <c r="BV147" i="2"/>
  <c r="BU147" i="2"/>
  <c r="BT147" i="2"/>
  <c r="BS147" i="2"/>
  <c r="CB146" i="2"/>
  <c r="CA146" i="2"/>
  <c r="BZ146" i="2"/>
  <c r="BY146" i="2"/>
  <c r="BX146" i="2"/>
  <c r="BV146" i="2"/>
  <c r="BU146" i="2"/>
  <c r="BT146" i="2"/>
  <c r="BS146" i="2"/>
  <c r="CB145" i="2"/>
  <c r="CA145" i="2"/>
  <c r="BZ145" i="2"/>
  <c r="BY145" i="2"/>
  <c r="BX145" i="2"/>
  <c r="BV145" i="2"/>
  <c r="BU145" i="2"/>
  <c r="BT145" i="2"/>
  <c r="BS145" i="2"/>
  <c r="CB123" i="2"/>
  <c r="CA123" i="2"/>
  <c r="BZ123" i="2"/>
  <c r="BY123" i="2"/>
  <c r="BX123" i="2"/>
  <c r="BW123" i="2"/>
  <c r="BU123" i="2"/>
  <c r="BT123" i="2"/>
  <c r="BS123" i="2"/>
  <c r="CB122" i="2"/>
  <c r="CA122" i="2"/>
  <c r="BZ122" i="2"/>
  <c r="BY122" i="2"/>
  <c r="BX122" i="2"/>
  <c r="BW122" i="2"/>
  <c r="BU122" i="2"/>
  <c r="BT122" i="2"/>
  <c r="BS122" i="2"/>
  <c r="CB121" i="2"/>
  <c r="CA121" i="2"/>
  <c r="BZ121" i="2"/>
  <c r="BY121" i="2"/>
  <c r="BX121" i="2"/>
  <c r="BW121" i="2"/>
  <c r="BU121" i="2"/>
  <c r="BT121" i="2"/>
  <c r="BS121" i="2"/>
  <c r="CB120" i="2"/>
  <c r="CA120" i="2"/>
  <c r="BZ120" i="2"/>
  <c r="BY120" i="2"/>
  <c r="BX120" i="2"/>
  <c r="BW120" i="2"/>
  <c r="BU120" i="2"/>
  <c r="BT120" i="2"/>
  <c r="BS120" i="2"/>
  <c r="CB119" i="2"/>
  <c r="CA119" i="2"/>
  <c r="BZ119" i="2"/>
  <c r="BY119" i="2"/>
  <c r="BX119" i="2"/>
  <c r="BW119" i="2"/>
  <c r="BU119" i="2"/>
  <c r="BT119" i="2"/>
  <c r="BS119" i="2"/>
  <c r="CB118" i="2"/>
  <c r="CA118" i="2"/>
  <c r="BZ118" i="2"/>
  <c r="BY118" i="2"/>
  <c r="BX118" i="2"/>
  <c r="BW118" i="2"/>
  <c r="BU118" i="2"/>
  <c r="BT118" i="2"/>
  <c r="BS118" i="2"/>
  <c r="CB117" i="2"/>
  <c r="CA117" i="2"/>
  <c r="BZ117" i="2"/>
  <c r="BY117" i="2"/>
  <c r="BX117" i="2"/>
  <c r="BW117" i="2"/>
  <c r="BU117" i="2"/>
  <c r="BT117" i="2"/>
  <c r="BS117" i="2"/>
  <c r="CB116" i="2"/>
  <c r="CA116" i="2"/>
  <c r="BZ116" i="2"/>
  <c r="BY116" i="2"/>
  <c r="BX116" i="2"/>
  <c r="BW116" i="2"/>
  <c r="BU116" i="2"/>
  <c r="BT116" i="2"/>
  <c r="BS116" i="2"/>
  <c r="CB115" i="2"/>
  <c r="CA115" i="2"/>
  <c r="BZ115" i="2"/>
  <c r="BY115" i="2"/>
  <c r="BX115" i="2"/>
  <c r="BW115" i="2"/>
  <c r="BU115" i="2"/>
  <c r="BT115" i="2"/>
  <c r="BS115" i="2"/>
  <c r="CB114" i="2"/>
  <c r="CA114" i="2"/>
  <c r="BZ114" i="2"/>
  <c r="BY114" i="2"/>
  <c r="BX114" i="2"/>
  <c r="BW114" i="2"/>
  <c r="BU114" i="2"/>
  <c r="BT114" i="2"/>
  <c r="BS114" i="2"/>
  <c r="CB113" i="2"/>
  <c r="CA113" i="2"/>
  <c r="BZ113" i="2"/>
  <c r="BY113" i="2"/>
  <c r="BX113" i="2"/>
  <c r="BW113" i="2"/>
  <c r="BU113" i="2"/>
  <c r="BT113" i="2"/>
  <c r="BS113" i="2"/>
  <c r="CB112" i="2"/>
  <c r="CA112" i="2"/>
  <c r="BZ112" i="2"/>
  <c r="BY112" i="2"/>
  <c r="BX112" i="2"/>
  <c r="BW112" i="2"/>
  <c r="BU112" i="2"/>
  <c r="BT112" i="2"/>
  <c r="BS112" i="2"/>
  <c r="CB111" i="2"/>
  <c r="CA111" i="2"/>
  <c r="BZ111" i="2"/>
  <c r="BY111" i="2"/>
  <c r="BX111" i="2"/>
  <c r="BW111" i="2"/>
  <c r="BU111" i="2"/>
  <c r="BT111" i="2"/>
  <c r="BS111" i="2"/>
  <c r="CB110" i="2"/>
  <c r="CA110" i="2"/>
  <c r="BZ110" i="2"/>
  <c r="BY110" i="2"/>
  <c r="BX110" i="2"/>
  <c r="BW110" i="2"/>
  <c r="BU110" i="2"/>
  <c r="BT110" i="2"/>
  <c r="BS110" i="2"/>
  <c r="CB109" i="2"/>
  <c r="CA109" i="2"/>
  <c r="BZ109" i="2"/>
  <c r="BY109" i="2"/>
  <c r="BX109" i="2"/>
  <c r="BW109" i="2"/>
  <c r="BU109" i="2"/>
  <c r="BT109" i="2"/>
  <c r="BS109" i="2"/>
  <c r="CB108" i="2"/>
  <c r="CA108" i="2"/>
  <c r="BZ108" i="2"/>
  <c r="BY108" i="2"/>
  <c r="BX108" i="2"/>
  <c r="BW108" i="2"/>
  <c r="BU108" i="2"/>
  <c r="BT108" i="2"/>
  <c r="BS108" i="2"/>
  <c r="CB107" i="2"/>
  <c r="CA107" i="2"/>
  <c r="BZ107" i="2"/>
  <c r="BY107" i="2"/>
  <c r="BX107" i="2"/>
  <c r="BW107" i="2"/>
  <c r="BU107" i="2"/>
  <c r="BT107" i="2"/>
  <c r="BS107" i="2"/>
  <c r="CB106" i="2"/>
  <c r="CA106" i="2"/>
  <c r="BZ106" i="2"/>
  <c r="BY106" i="2"/>
  <c r="BX106" i="2"/>
  <c r="BW106" i="2"/>
  <c r="BU106" i="2"/>
  <c r="BT106" i="2"/>
  <c r="BS106" i="2"/>
  <c r="CB105" i="2"/>
  <c r="CA105" i="2"/>
  <c r="BZ105" i="2"/>
  <c r="BY105" i="2"/>
  <c r="BX105" i="2"/>
  <c r="BW105" i="2"/>
  <c r="BU105" i="2"/>
  <c r="BT105" i="2"/>
  <c r="BS105" i="2"/>
  <c r="CB104" i="2"/>
  <c r="CA104" i="2"/>
  <c r="BZ104" i="2"/>
  <c r="BY104" i="2"/>
  <c r="BX104" i="2"/>
  <c r="BW104" i="2"/>
  <c r="BU104" i="2"/>
  <c r="BT104" i="2"/>
  <c r="BS104" i="2"/>
  <c r="CB103" i="2"/>
  <c r="CA103" i="2"/>
  <c r="BZ103" i="2"/>
  <c r="BY103" i="2"/>
  <c r="BX103" i="2"/>
  <c r="BW103" i="2"/>
  <c r="BU103" i="2"/>
  <c r="BT103" i="2"/>
  <c r="BS103" i="2"/>
  <c r="CB93" i="2"/>
  <c r="CA93" i="2"/>
  <c r="BZ93" i="2"/>
  <c r="BY93" i="2"/>
  <c r="BX93" i="2"/>
  <c r="BW93" i="2"/>
  <c r="BV93" i="2"/>
  <c r="BT93" i="2"/>
  <c r="BS93" i="2"/>
  <c r="CB92" i="2"/>
  <c r="CA92" i="2"/>
  <c r="BZ92" i="2"/>
  <c r="BY92" i="2"/>
  <c r="BX92" i="2"/>
  <c r="BW92" i="2"/>
  <c r="BV92" i="2"/>
  <c r="BT92" i="2"/>
  <c r="BS92" i="2"/>
  <c r="CB91" i="2"/>
  <c r="CA91" i="2"/>
  <c r="BZ91" i="2"/>
  <c r="BY91" i="2"/>
  <c r="BX91" i="2"/>
  <c r="BW91" i="2"/>
  <c r="BV91" i="2"/>
  <c r="BT91" i="2"/>
  <c r="BS91" i="2"/>
  <c r="CB90" i="2"/>
  <c r="CA90" i="2"/>
  <c r="BZ90" i="2"/>
  <c r="BY90" i="2"/>
  <c r="BX90" i="2"/>
  <c r="BW90" i="2"/>
  <c r="BV90" i="2"/>
  <c r="BT90" i="2"/>
  <c r="BS90" i="2"/>
  <c r="CB89" i="2"/>
  <c r="CA89" i="2"/>
  <c r="BZ89" i="2"/>
  <c r="BY89" i="2"/>
  <c r="BX89" i="2"/>
  <c r="BW89" i="2"/>
  <c r="BV89" i="2"/>
  <c r="BT89" i="2"/>
  <c r="BS89" i="2"/>
  <c r="CB88" i="2"/>
  <c r="CA88" i="2"/>
  <c r="BZ88" i="2"/>
  <c r="BY88" i="2"/>
  <c r="BX88" i="2"/>
  <c r="BW88" i="2"/>
  <c r="BV88" i="2"/>
  <c r="BT88" i="2"/>
  <c r="BS88" i="2"/>
  <c r="CB87" i="2"/>
  <c r="CA87" i="2"/>
  <c r="BZ87" i="2"/>
  <c r="BY87" i="2"/>
  <c r="BX87" i="2"/>
  <c r="BW87" i="2"/>
  <c r="BV87" i="2"/>
  <c r="BT87" i="2"/>
  <c r="BS87" i="2"/>
  <c r="CB86" i="2"/>
  <c r="CA86" i="2"/>
  <c r="BZ86" i="2"/>
  <c r="BY86" i="2"/>
  <c r="BX86" i="2"/>
  <c r="BW86" i="2"/>
  <c r="BV86" i="2"/>
  <c r="BT86" i="2"/>
  <c r="BS86" i="2"/>
  <c r="CB85" i="2"/>
  <c r="CA85" i="2"/>
  <c r="BZ85" i="2"/>
  <c r="BY85" i="2"/>
  <c r="BX85" i="2"/>
  <c r="BW85" i="2"/>
  <c r="BV85" i="2"/>
  <c r="BT85" i="2"/>
  <c r="BS85" i="2"/>
  <c r="CB84" i="2"/>
  <c r="CA84" i="2"/>
  <c r="BZ84" i="2"/>
  <c r="BY84" i="2"/>
  <c r="BX84" i="2"/>
  <c r="BW84" i="2"/>
  <c r="BV84" i="2"/>
  <c r="BT84" i="2"/>
  <c r="BS84" i="2"/>
  <c r="CB83" i="2"/>
  <c r="CA83" i="2"/>
  <c r="BZ83" i="2"/>
  <c r="BY83" i="2"/>
  <c r="BX83" i="2"/>
  <c r="BW83" i="2"/>
  <c r="BV83" i="2"/>
  <c r="BT83" i="2"/>
  <c r="BS83" i="2"/>
  <c r="CB82" i="2"/>
  <c r="CA82" i="2"/>
  <c r="BZ82" i="2"/>
  <c r="BY82" i="2"/>
  <c r="BX82" i="2"/>
  <c r="BW82" i="2"/>
  <c r="BV82" i="2"/>
  <c r="BT82" i="2"/>
  <c r="BS82" i="2"/>
  <c r="CB81" i="2"/>
  <c r="CA81" i="2"/>
  <c r="BZ81" i="2"/>
  <c r="BY81" i="2"/>
  <c r="BX81" i="2"/>
  <c r="BW81" i="2"/>
  <c r="BV81" i="2"/>
  <c r="BT81" i="2"/>
  <c r="BS81" i="2"/>
  <c r="CB80" i="2"/>
  <c r="CA80" i="2"/>
  <c r="BZ80" i="2"/>
  <c r="BY80" i="2"/>
  <c r="BX80" i="2"/>
  <c r="BW80" i="2"/>
  <c r="BV80" i="2"/>
  <c r="BT80" i="2"/>
  <c r="BS80" i="2"/>
  <c r="CB79" i="2"/>
  <c r="CA79" i="2"/>
  <c r="BZ79" i="2"/>
  <c r="BY79" i="2"/>
  <c r="BX79" i="2"/>
  <c r="BW79" i="2"/>
  <c r="BV79" i="2"/>
  <c r="BT79" i="2"/>
  <c r="BS79" i="2"/>
  <c r="CB78" i="2"/>
  <c r="CA78" i="2"/>
  <c r="BZ78" i="2"/>
  <c r="BY78" i="2"/>
  <c r="BX78" i="2"/>
  <c r="BW78" i="2"/>
  <c r="BV78" i="2"/>
  <c r="BT78" i="2"/>
  <c r="BS78" i="2"/>
  <c r="CB77" i="2"/>
  <c r="CA77" i="2"/>
  <c r="BZ77" i="2"/>
  <c r="BY77" i="2"/>
  <c r="BX77" i="2"/>
  <c r="BW77" i="2"/>
  <c r="BV77" i="2"/>
  <c r="BT77" i="2"/>
  <c r="BS77" i="2"/>
  <c r="CB76" i="2"/>
  <c r="CA76" i="2"/>
  <c r="BZ76" i="2"/>
  <c r="BY76" i="2"/>
  <c r="BX76" i="2"/>
  <c r="BW76" i="2"/>
  <c r="BV76" i="2"/>
  <c r="BT76" i="2"/>
  <c r="BS76" i="2"/>
  <c r="CB75" i="2"/>
  <c r="CA75" i="2"/>
  <c r="BZ75" i="2"/>
  <c r="BY75" i="2"/>
  <c r="BX75" i="2"/>
  <c r="BW75" i="2"/>
  <c r="BV75" i="2"/>
  <c r="BT75" i="2"/>
  <c r="BS75" i="2"/>
  <c r="CB74" i="2"/>
  <c r="CA74" i="2"/>
  <c r="BZ74" i="2"/>
  <c r="BY74" i="2"/>
  <c r="BX74" i="2"/>
  <c r="BW74" i="2"/>
  <c r="BV74" i="2"/>
  <c r="BT74" i="2"/>
  <c r="BS74" i="2"/>
  <c r="CB73" i="2"/>
  <c r="CA73" i="2"/>
  <c r="BZ73" i="2"/>
  <c r="BY73" i="2"/>
  <c r="BX73" i="2"/>
  <c r="BW73" i="2"/>
  <c r="BV73" i="2"/>
  <c r="BT73" i="2"/>
  <c r="BS73" i="2"/>
  <c r="CB63" i="2"/>
  <c r="CA63" i="2"/>
  <c r="BZ63" i="2"/>
  <c r="BY63" i="2"/>
  <c r="BX63" i="2"/>
  <c r="BW63" i="2"/>
  <c r="BV63" i="2"/>
  <c r="BU63" i="2"/>
  <c r="BS63" i="2"/>
  <c r="CB62" i="2"/>
  <c r="CA62" i="2"/>
  <c r="BZ62" i="2"/>
  <c r="BY62" i="2"/>
  <c r="BX62" i="2"/>
  <c r="BW62" i="2"/>
  <c r="BV62" i="2"/>
  <c r="BU62" i="2"/>
  <c r="BS62" i="2"/>
  <c r="CB61" i="2"/>
  <c r="CA61" i="2"/>
  <c r="BZ61" i="2"/>
  <c r="BY61" i="2"/>
  <c r="BX61" i="2"/>
  <c r="BW61" i="2"/>
  <c r="BV61" i="2"/>
  <c r="BU61" i="2"/>
  <c r="BS61" i="2"/>
  <c r="CB60" i="2"/>
  <c r="CA60" i="2"/>
  <c r="BZ60" i="2"/>
  <c r="BY60" i="2"/>
  <c r="BX60" i="2"/>
  <c r="BW60" i="2"/>
  <c r="BV60" i="2"/>
  <c r="BU60" i="2"/>
  <c r="BS60" i="2"/>
  <c r="CB59" i="2"/>
  <c r="CA59" i="2"/>
  <c r="BZ59" i="2"/>
  <c r="BY59" i="2"/>
  <c r="BX59" i="2"/>
  <c r="BW59" i="2"/>
  <c r="BV59" i="2"/>
  <c r="BU59" i="2"/>
  <c r="BS59" i="2"/>
  <c r="CB58" i="2"/>
  <c r="CA58" i="2"/>
  <c r="BZ58" i="2"/>
  <c r="BY58" i="2"/>
  <c r="BX58" i="2"/>
  <c r="BW58" i="2"/>
  <c r="BV58" i="2"/>
  <c r="BU58" i="2"/>
  <c r="BS58" i="2"/>
  <c r="CB57" i="2"/>
  <c r="CA57" i="2"/>
  <c r="BZ57" i="2"/>
  <c r="BY57" i="2"/>
  <c r="BX57" i="2"/>
  <c r="BW57" i="2"/>
  <c r="BV57" i="2"/>
  <c r="BU57" i="2"/>
  <c r="BS57" i="2"/>
  <c r="CB56" i="2"/>
  <c r="CA56" i="2"/>
  <c r="BZ56" i="2"/>
  <c r="BY56" i="2"/>
  <c r="BX56" i="2"/>
  <c r="BW56" i="2"/>
  <c r="BV56" i="2"/>
  <c r="BU56" i="2"/>
  <c r="BS56" i="2"/>
  <c r="CB55" i="2"/>
  <c r="CA55" i="2"/>
  <c r="BZ55" i="2"/>
  <c r="BY55" i="2"/>
  <c r="BX55" i="2"/>
  <c r="BW55" i="2"/>
  <c r="BV55" i="2"/>
  <c r="BU55" i="2"/>
  <c r="BS55" i="2"/>
  <c r="CB54" i="2"/>
  <c r="CA54" i="2"/>
  <c r="BZ54" i="2"/>
  <c r="BY54" i="2"/>
  <c r="BX54" i="2"/>
  <c r="BW54" i="2"/>
  <c r="BV54" i="2"/>
  <c r="BU54" i="2"/>
  <c r="BS54" i="2"/>
  <c r="CB53" i="2"/>
  <c r="CA53" i="2"/>
  <c r="BZ53" i="2"/>
  <c r="BY53" i="2"/>
  <c r="BX53" i="2"/>
  <c r="BW53" i="2"/>
  <c r="BV53" i="2"/>
  <c r="BU53" i="2"/>
  <c r="BS53" i="2"/>
  <c r="CB52" i="2"/>
  <c r="CA52" i="2"/>
  <c r="BZ52" i="2"/>
  <c r="BY52" i="2"/>
  <c r="BX52" i="2"/>
  <c r="BW52" i="2"/>
  <c r="BV52" i="2"/>
  <c r="BU52" i="2"/>
  <c r="BS52" i="2"/>
  <c r="CB51" i="2"/>
  <c r="CA51" i="2"/>
  <c r="BZ51" i="2"/>
  <c r="BY51" i="2"/>
  <c r="BX51" i="2"/>
  <c r="BW51" i="2"/>
  <c r="BV51" i="2"/>
  <c r="BU51" i="2"/>
  <c r="BS51" i="2"/>
  <c r="CB50" i="2"/>
  <c r="CA50" i="2"/>
  <c r="BZ50" i="2"/>
  <c r="BY50" i="2"/>
  <c r="BX50" i="2"/>
  <c r="BW50" i="2"/>
  <c r="BV50" i="2"/>
  <c r="BU50" i="2"/>
  <c r="BS50" i="2"/>
  <c r="CB49" i="2"/>
  <c r="CA49" i="2"/>
  <c r="BZ49" i="2"/>
  <c r="BY49" i="2"/>
  <c r="BX49" i="2"/>
  <c r="BW49" i="2"/>
  <c r="BV49" i="2"/>
  <c r="BU49" i="2"/>
  <c r="BS49" i="2"/>
  <c r="CB48" i="2"/>
  <c r="CA48" i="2"/>
  <c r="BZ48" i="2"/>
  <c r="BY48" i="2"/>
  <c r="BX48" i="2"/>
  <c r="BW48" i="2"/>
  <c r="BV48" i="2"/>
  <c r="BU48" i="2"/>
  <c r="BS48" i="2"/>
  <c r="CB47" i="2"/>
  <c r="CA47" i="2"/>
  <c r="BZ47" i="2"/>
  <c r="BY47" i="2"/>
  <c r="BX47" i="2"/>
  <c r="BW47" i="2"/>
  <c r="BV47" i="2"/>
  <c r="BU47" i="2"/>
  <c r="BS47" i="2"/>
  <c r="CB46" i="2"/>
  <c r="CA46" i="2"/>
  <c r="BZ46" i="2"/>
  <c r="BY46" i="2"/>
  <c r="BX46" i="2"/>
  <c r="BW46" i="2"/>
  <c r="BV46" i="2"/>
  <c r="BU46" i="2"/>
  <c r="BS46" i="2"/>
  <c r="CB45" i="2"/>
  <c r="CA45" i="2"/>
  <c r="BZ45" i="2"/>
  <c r="BY45" i="2"/>
  <c r="BX45" i="2"/>
  <c r="BW45" i="2"/>
  <c r="BV45" i="2"/>
  <c r="BU45" i="2"/>
  <c r="BS45" i="2"/>
  <c r="CB44" i="2"/>
  <c r="CA44" i="2"/>
  <c r="BZ44" i="2"/>
  <c r="BY44" i="2"/>
  <c r="BX44" i="2"/>
  <c r="BW44" i="2"/>
  <c r="BV44" i="2"/>
  <c r="BU44" i="2"/>
  <c r="BS44" i="2"/>
  <c r="CB33" i="2"/>
  <c r="CA33" i="2"/>
  <c r="BZ33" i="2"/>
  <c r="BY33" i="2"/>
  <c r="BX33" i="2"/>
  <c r="BW33" i="2"/>
  <c r="BV33" i="2"/>
  <c r="BU33" i="2"/>
  <c r="BT33" i="2"/>
  <c r="CB32" i="2"/>
  <c r="CA32" i="2"/>
  <c r="BZ32" i="2"/>
  <c r="BY32" i="2"/>
  <c r="BX32" i="2"/>
  <c r="BW32" i="2"/>
  <c r="BV32" i="2"/>
  <c r="BU32" i="2"/>
  <c r="BT32" i="2"/>
  <c r="CB31" i="2"/>
  <c r="CA31" i="2"/>
  <c r="BZ31" i="2"/>
  <c r="BY31" i="2"/>
  <c r="BX31" i="2"/>
  <c r="BW31" i="2"/>
  <c r="BV31" i="2"/>
  <c r="BU31" i="2"/>
  <c r="BT31" i="2"/>
  <c r="CB30" i="2"/>
  <c r="CA30" i="2"/>
  <c r="BZ30" i="2"/>
  <c r="BY30" i="2"/>
  <c r="BX30" i="2"/>
  <c r="BW30" i="2"/>
  <c r="BV30" i="2"/>
  <c r="BU30" i="2"/>
  <c r="BT30" i="2"/>
  <c r="CB29" i="2"/>
  <c r="CA29" i="2"/>
  <c r="BZ29" i="2"/>
  <c r="BY29" i="2"/>
  <c r="BX29" i="2"/>
  <c r="BW29" i="2"/>
  <c r="BV29" i="2"/>
  <c r="BU29" i="2"/>
  <c r="BT29" i="2"/>
  <c r="CB28" i="2"/>
  <c r="CA28" i="2"/>
  <c r="BZ28" i="2"/>
  <c r="BY28" i="2"/>
  <c r="BX28" i="2"/>
  <c r="BW28" i="2"/>
  <c r="BV28" i="2"/>
  <c r="BU28" i="2"/>
  <c r="BT28" i="2"/>
  <c r="CB27" i="2"/>
  <c r="CA27" i="2"/>
  <c r="BZ27" i="2"/>
  <c r="BY27" i="2"/>
  <c r="BX27" i="2"/>
  <c r="BW27" i="2"/>
  <c r="BV27" i="2"/>
  <c r="BU27" i="2"/>
  <c r="BT27" i="2"/>
  <c r="CB26" i="2"/>
  <c r="CA26" i="2"/>
  <c r="BZ26" i="2"/>
  <c r="BY26" i="2"/>
  <c r="BX26" i="2"/>
  <c r="BW26" i="2"/>
  <c r="BV26" i="2"/>
  <c r="BU26" i="2"/>
  <c r="BT26" i="2"/>
  <c r="CB25" i="2"/>
  <c r="CA25" i="2"/>
  <c r="BZ25" i="2"/>
  <c r="BY25" i="2"/>
  <c r="BX25" i="2"/>
  <c r="BW25" i="2"/>
  <c r="BV25" i="2"/>
  <c r="BU25" i="2"/>
  <c r="BT25" i="2"/>
  <c r="CB24" i="2"/>
  <c r="CA24" i="2"/>
  <c r="BZ24" i="2"/>
  <c r="BY24" i="2"/>
  <c r="BX24" i="2"/>
  <c r="BW24" i="2"/>
  <c r="BV24" i="2"/>
  <c r="BU24" i="2"/>
  <c r="BT24" i="2"/>
  <c r="CB23" i="2"/>
  <c r="CA23" i="2"/>
  <c r="BZ23" i="2"/>
  <c r="BY23" i="2"/>
  <c r="BX23" i="2"/>
  <c r="BW23" i="2"/>
  <c r="BV23" i="2"/>
  <c r="BU23" i="2"/>
  <c r="BT23" i="2"/>
  <c r="CB22" i="2"/>
  <c r="CA22" i="2"/>
  <c r="BZ22" i="2"/>
  <c r="BY22" i="2"/>
  <c r="BX22" i="2"/>
  <c r="BW22" i="2"/>
  <c r="BV22" i="2"/>
  <c r="BU22" i="2"/>
  <c r="BT22" i="2"/>
  <c r="CB21" i="2"/>
  <c r="CA21" i="2"/>
  <c r="BZ21" i="2"/>
  <c r="BY21" i="2"/>
  <c r="BX21" i="2"/>
  <c r="BW21" i="2"/>
  <c r="BV21" i="2"/>
  <c r="BU21" i="2"/>
  <c r="BT21" i="2"/>
  <c r="CB20" i="2"/>
  <c r="CA20" i="2"/>
  <c r="BZ20" i="2"/>
  <c r="BY20" i="2"/>
  <c r="BX20" i="2"/>
  <c r="BW20" i="2"/>
  <c r="BV20" i="2"/>
  <c r="BU20" i="2"/>
  <c r="BT20" i="2"/>
  <c r="CB19" i="2"/>
  <c r="CA19" i="2"/>
  <c r="BZ19" i="2"/>
  <c r="BY19" i="2"/>
  <c r="BX19" i="2"/>
  <c r="BW19" i="2"/>
  <c r="BV19" i="2"/>
  <c r="BU19" i="2"/>
  <c r="BT19" i="2"/>
  <c r="CB18" i="2"/>
  <c r="CA18" i="2"/>
  <c r="BZ18" i="2"/>
  <c r="BY18" i="2"/>
  <c r="BX18" i="2"/>
  <c r="BW18" i="2"/>
  <c r="BV18" i="2"/>
  <c r="BU18" i="2"/>
  <c r="BT18" i="2"/>
  <c r="CB17" i="2"/>
  <c r="CA17" i="2"/>
  <c r="BZ17" i="2"/>
  <c r="BY17" i="2"/>
  <c r="BX17" i="2"/>
  <c r="BW17" i="2"/>
  <c r="BV17" i="2"/>
  <c r="BU17" i="2"/>
  <c r="BT17" i="2"/>
  <c r="CB16" i="2"/>
  <c r="CA16" i="2"/>
  <c r="BZ16" i="2"/>
  <c r="BY16" i="2"/>
  <c r="BX16" i="2"/>
  <c r="BW16" i="2"/>
  <c r="BV16" i="2"/>
  <c r="BU16" i="2"/>
  <c r="BT16" i="2"/>
  <c r="CB15" i="2"/>
  <c r="CA15" i="2"/>
  <c r="BZ15" i="2"/>
  <c r="BY15" i="2"/>
  <c r="BX15" i="2"/>
  <c r="BW15" i="2"/>
  <c r="BV15" i="2"/>
  <c r="BU15" i="2"/>
  <c r="BT15" i="2"/>
  <c r="CB14" i="2"/>
  <c r="CA14" i="2"/>
  <c r="BZ14" i="2"/>
  <c r="BY14" i="2"/>
  <c r="BX14" i="2"/>
  <c r="BW14" i="2"/>
  <c r="BV14" i="2"/>
  <c r="BU14" i="2"/>
  <c r="BT14" i="2"/>
  <c r="CB13" i="2"/>
  <c r="CA13" i="2"/>
  <c r="BZ13" i="2"/>
  <c r="BY13" i="2"/>
  <c r="BX13" i="2"/>
  <c r="BW13" i="2"/>
  <c r="BV13" i="2"/>
  <c r="BU13" i="2"/>
  <c r="BT13" i="2"/>
  <c r="DO303" i="2"/>
  <c r="DN303" i="2"/>
  <c r="DM303" i="2"/>
  <c r="DL303" i="2"/>
  <c r="DK303" i="2"/>
  <c r="DJ303" i="2"/>
  <c r="DI303" i="2"/>
  <c r="DH303" i="2"/>
  <c r="DG303" i="2"/>
  <c r="DO302" i="2"/>
  <c r="DN302" i="2"/>
  <c r="DM302" i="2"/>
  <c r="DL302" i="2"/>
  <c r="DK302" i="2"/>
  <c r="DJ302" i="2"/>
  <c r="DI302" i="2"/>
  <c r="DH302" i="2"/>
  <c r="DG302" i="2"/>
  <c r="DO301" i="2"/>
  <c r="DN301" i="2"/>
  <c r="DM301" i="2"/>
  <c r="DL301" i="2"/>
  <c r="DK301" i="2"/>
  <c r="DJ301" i="2"/>
  <c r="DI301" i="2"/>
  <c r="DH301" i="2"/>
  <c r="DG301" i="2"/>
  <c r="DO300" i="2"/>
  <c r="DN300" i="2"/>
  <c r="DM300" i="2"/>
  <c r="DL300" i="2"/>
  <c r="DK300" i="2"/>
  <c r="DJ300" i="2"/>
  <c r="DI300" i="2"/>
  <c r="DH300" i="2"/>
  <c r="DG300" i="2"/>
  <c r="DO299" i="2"/>
  <c r="DN299" i="2"/>
  <c r="DM299" i="2"/>
  <c r="DL299" i="2"/>
  <c r="DK299" i="2"/>
  <c r="DJ299" i="2"/>
  <c r="DI299" i="2"/>
  <c r="DH299" i="2"/>
  <c r="DG299" i="2"/>
  <c r="DO298" i="2"/>
  <c r="DN298" i="2"/>
  <c r="DM298" i="2"/>
  <c r="DL298" i="2"/>
  <c r="DK298" i="2"/>
  <c r="DJ298" i="2"/>
  <c r="DI298" i="2"/>
  <c r="DH298" i="2"/>
  <c r="DG298" i="2"/>
  <c r="DO297" i="2"/>
  <c r="DN297" i="2"/>
  <c r="DM297" i="2"/>
  <c r="DL297" i="2"/>
  <c r="DK297" i="2"/>
  <c r="DJ297" i="2"/>
  <c r="DI297" i="2"/>
  <c r="DH297" i="2"/>
  <c r="DG297" i="2"/>
  <c r="DO296" i="2"/>
  <c r="DN296" i="2"/>
  <c r="DM296" i="2"/>
  <c r="DL296" i="2"/>
  <c r="DK296" i="2"/>
  <c r="DJ296" i="2"/>
  <c r="DI296" i="2"/>
  <c r="DH296" i="2"/>
  <c r="DG296" i="2"/>
  <c r="DO295" i="2"/>
  <c r="DN295" i="2"/>
  <c r="DM295" i="2"/>
  <c r="DL295" i="2"/>
  <c r="DK295" i="2"/>
  <c r="DJ295" i="2"/>
  <c r="DI295" i="2"/>
  <c r="DH295" i="2"/>
  <c r="DG295" i="2"/>
  <c r="DO294" i="2"/>
  <c r="DN294" i="2"/>
  <c r="DM294" i="2"/>
  <c r="DL294" i="2"/>
  <c r="DK294" i="2"/>
  <c r="DJ294" i="2"/>
  <c r="DI294" i="2"/>
  <c r="DH294" i="2"/>
  <c r="DG294" i="2"/>
  <c r="DO293" i="2"/>
  <c r="DN293" i="2"/>
  <c r="DM293" i="2"/>
  <c r="DL293" i="2"/>
  <c r="DK293" i="2"/>
  <c r="DJ293" i="2"/>
  <c r="DI293" i="2"/>
  <c r="DH293" i="2"/>
  <c r="DG293" i="2"/>
  <c r="DO292" i="2"/>
  <c r="DN292" i="2"/>
  <c r="DM292" i="2"/>
  <c r="DL292" i="2"/>
  <c r="DK292" i="2"/>
  <c r="DJ292" i="2"/>
  <c r="DI292" i="2"/>
  <c r="DH292" i="2"/>
  <c r="DG292" i="2"/>
  <c r="DO291" i="2"/>
  <c r="DN291" i="2"/>
  <c r="DM291" i="2"/>
  <c r="DL291" i="2"/>
  <c r="DK291" i="2"/>
  <c r="DJ291" i="2"/>
  <c r="DI291" i="2"/>
  <c r="DH291" i="2"/>
  <c r="DG291" i="2"/>
  <c r="DO290" i="2"/>
  <c r="DN290" i="2"/>
  <c r="DM290" i="2"/>
  <c r="DL290" i="2"/>
  <c r="DK290" i="2"/>
  <c r="DJ290" i="2"/>
  <c r="DI290" i="2"/>
  <c r="DH290" i="2"/>
  <c r="DG290" i="2"/>
  <c r="DO289" i="2"/>
  <c r="DN289" i="2"/>
  <c r="DM289" i="2"/>
  <c r="DL289" i="2"/>
  <c r="DK289" i="2"/>
  <c r="DJ289" i="2"/>
  <c r="DI289" i="2"/>
  <c r="DH289" i="2"/>
  <c r="DG289" i="2"/>
  <c r="DO288" i="2"/>
  <c r="DN288" i="2"/>
  <c r="DM288" i="2"/>
  <c r="DL288" i="2"/>
  <c r="DK288" i="2"/>
  <c r="DJ288" i="2"/>
  <c r="DI288" i="2"/>
  <c r="DH288" i="2"/>
  <c r="DG288" i="2"/>
  <c r="DO287" i="2"/>
  <c r="DN287" i="2"/>
  <c r="DM287" i="2"/>
  <c r="DL287" i="2"/>
  <c r="DK287" i="2"/>
  <c r="DJ287" i="2"/>
  <c r="DI287" i="2"/>
  <c r="DH287" i="2"/>
  <c r="DG287" i="2"/>
  <c r="DO286" i="2"/>
  <c r="DN286" i="2"/>
  <c r="DM286" i="2"/>
  <c r="DL286" i="2"/>
  <c r="DK286" i="2"/>
  <c r="DJ286" i="2"/>
  <c r="DI286" i="2"/>
  <c r="DH286" i="2"/>
  <c r="DG286" i="2"/>
  <c r="DO285" i="2"/>
  <c r="DN285" i="2"/>
  <c r="DM285" i="2"/>
  <c r="DL285" i="2"/>
  <c r="DK285" i="2"/>
  <c r="DJ285" i="2"/>
  <c r="DI285" i="2"/>
  <c r="DH285" i="2"/>
  <c r="DG285" i="2"/>
  <c r="DO284" i="2"/>
  <c r="DN284" i="2"/>
  <c r="DM284" i="2"/>
  <c r="DL284" i="2"/>
  <c r="DK284" i="2"/>
  <c r="DJ284" i="2"/>
  <c r="DI284" i="2"/>
  <c r="DH284" i="2"/>
  <c r="DG284" i="2"/>
  <c r="DO283" i="2"/>
  <c r="DN283" i="2"/>
  <c r="DM283" i="2"/>
  <c r="DL283" i="2"/>
  <c r="DK283" i="2"/>
  <c r="DJ283" i="2"/>
  <c r="DI283" i="2"/>
  <c r="DH283" i="2"/>
  <c r="DG283" i="2"/>
  <c r="DP273" i="2"/>
  <c r="DN273" i="2"/>
  <c r="DM273" i="2"/>
  <c r="DL273" i="2"/>
  <c r="DK273" i="2"/>
  <c r="DJ273" i="2"/>
  <c r="DI273" i="2"/>
  <c r="DH273" i="2"/>
  <c r="DG273" i="2"/>
  <c r="DP272" i="2"/>
  <c r="DN272" i="2"/>
  <c r="DM272" i="2"/>
  <c r="DL272" i="2"/>
  <c r="DK272" i="2"/>
  <c r="DJ272" i="2"/>
  <c r="DI272" i="2"/>
  <c r="DH272" i="2"/>
  <c r="DG272" i="2"/>
  <c r="DP271" i="2"/>
  <c r="DN271" i="2"/>
  <c r="DM271" i="2"/>
  <c r="DL271" i="2"/>
  <c r="DK271" i="2"/>
  <c r="DJ271" i="2"/>
  <c r="DI271" i="2"/>
  <c r="DH271" i="2"/>
  <c r="DG271" i="2"/>
  <c r="DP270" i="2"/>
  <c r="DN270" i="2"/>
  <c r="DM270" i="2"/>
  <c r="DL270" i="2"/>
  <c r="DK270" i="2"/>
  <c r="DJ270" i="2"/>
  <c r="DI270" i="2"/>
  <c r="DH270" i="2"/>
  <c r="DG270" i="2"/>
  <c r="DP269" i="2"/>
  <c r="DN269" i="2"/>
  <c r="DM269" i="2"/>
  <c r="DL269" i="2"/>
  <c r="DK269" i="2"/>
  <c r="DJ269" i="2"/>
  <c r="DI269" i="2"/>
  <c r="DH269" i="2"/>
  <c r="DG269" i="2"/>
  <c r="DP268" i="2"/>
  <c r="DN268" i="2"/>
  <c r="DM268" i="2"/>
  <c r="DL268" i="2"/>
  <c r="DK268" i="2"/>
  <c r="DJ268" i="2"/>
  <c r="DI268" i="2"/>
  <c r="DH268" i="2"/>
  <c r="DG268" i="2"/>
  <c r="DP267" i="2"/>
  <c r="DN267" i="2"/>
  <c r="DM267" i="2"/>
  <c r="DL267" i="2"/>
  <c r="DK267" i="2"/>
  <c r="DJ267" i="2"/>
  <c r="DI267" i="2"/>
  <c r="DH267" i="2"/>
  <c r="DG267" i="2"/>
  <c r="DP266" i="2"/>
  <c r="DN266" i="2"/>
  <c r="DM266" i="2"/>
  <c r="DL266" i="2"/>
  <c r="DK266" i="2"/>
  <c r="DJ266" i="2"/>
  <c r="DI266" i="2"/>
  <c r="DH266" i="2"/>
  <c r="DG266" i="2"/>
  <c r="DP265" i="2"/>
  <c r="DN265" i="2"/>
  <c r="DM265" i="2"/>
  <c r="DL265" i="2"/>
  <c r="DK265" i="2"/>
  <c r="DJ265" i="2"/>
  <c r="DI265" i="2"/>
  <c r="DH265" i="2"/>
  <c r="DG265" i="2"/>
  <c r="DP264" i="2"/>
  <c r="DN264" i="2"/>
  <c r="DM264" i="2"/>
  <c r="DL264" i="2"/>
  <c r="DK264" i="2"/>
  <c r="DJ264" i="2"/>
  <c r="DI264" i="2"/>
  <c r="DH264" i="2"/>
  <c r="DG264" i="2"/>
  <c r="DP263" i="2"/>
  <c r="DN263" i="2"/>
  <c r="DM263" i="2"/>
  <c r="DL263" i="2"/>
  <c r="DK263" i="2"/>
  <c r="DJ263" i="2"/>
  <c r="DI263" i="2"/>
  <c r="DH263" i="2"/>
  <c r="DG263" i="2"/>
  <c r="DP262" i="2"/>
  <c r="DN262" i="2"/>
  <c r="DM262" i="2"/>
  <c r="DL262" i="2"/>
  <c r="DK262" i="2"/>
  <c r="DJ262" i="2"/>
  <c r="DI262" i="2"/>
  <c r="DH262" i="2"/>
  <c r="DG262" i="2"/>
  <c r="DP261" i="2"/>
  <c r="DN261" i="2"/>
  <c r="DM261" i="2"/>
  <c r="DL261" i="2"/>
  <c r="DK261" i="2"/>
  <c r="DJ261" i="2"/>
  <c r="DI261" i="2"/>
  <c r="DH261" i="2"/>
  <c r="DG261" i="2"/>
  <c r="DP260" i="2"/>
  <c r="DN260" i="2"/>
  <c r="DM260" i="2"/>
  <c r="DL260" i="2"/>
  <c r="DK260" i="2"/>
  <c r="DJ260" i="2"/>
  <c r="DI260" i="2"/>
  <c r="DH260" i="2"/>
  <c r="DG260" i="2"/>
  <c r="DP259" i="2"/>
  <c r="DN259" i="2"/>
  <c r="DM259" i="2"/>
  <c r="DL259" i="2"/>
  <c r="DK259" i="2"/>
  <c r="DJ259" i="2"/>
  <c r="DI259" i="2"/>
  <c r="DH259" i="2"/>
  <c r="DG259" i="2"/>
  <c r="DP258" i="2"/>
  <c r="DN258" i="2"/>
  <c r="DM258" i="2"/>
  <c r="DL258" i="2"/>
  <c r="DK258" i="2"/>
  <c r="DJ258" i="2"/>
  <c r="DI258" i="2"/>
  <c r="DH258" i="2"/>
  <c r="DG258" i="2"/>
  <c r="DP257" i="2"/>
  <c r="DN257" i="2"/>
  <c r="DM257" i="2"/>
  <c r="DL257" i="2"/>
  <c r="DK257" i="2"/>
  <c r="DJ257" i="2"/>
  <c r="DI257" i="2"/>
  <c r="DH257" i="2"/>
  <c r="DG257" i="2"/>
  <c r="DP256" i="2"/>
  <c r="DN256" i="2"/>
  <c r="DM256" i="2"/>
  <c r="DL256" i="2"/>
  <c r="DK256" i="2"/>
  <c r="DJ256" i="2"/>
  <c r="DI256" i="2"/>
  <c r="DH256" i="2"/>
  <c r="DG256" i="2"/>
  <c r="DP255" i="2"/>
  <c r="DN255" i="2"/>
  <c r="DM255" i="2"/>
  <c r="DL255" i="2"/>
  <c r="DK255" i="2"/>
  <c r="DJ255" i="2"/>
  <c r="DI255" i="2"/>
  <c r="DH255" i="2"/>
  <c r="DG255" i="2"/>
  <c r="DP254" i="2"/>
  <c r="DN254" i="2"/>
  <c r="DM254" i="2"/>
  <c r="DL254" i="2"/>
  <c r="DK254" i="2"/>
  <c r="DJ254" i="2"/>
  <c r="DI254" i="2"/>
  <c r="DH254" i="2"/>
  <c r="DG254" i="2"/>
  <c r="DP253" i="2"/>
  <c r="DN253" i="2"/>
  <c r="DM253" i="2"/>
  <c r="DL253" i="2"/>
  <c r="DK253" i="2"/>
  <c r="DJ253" i="2"/>
  <c r="DI253" i="2"/>
  <c r="DH253" i="2"/>
  <c r="DG253" i="2"/>
  <c r="DP243" i="2"/>
  <c r="DO243" i="2"/>
  <c r="DM243" i="2"/>
  <c r="DL243" i="2"/>
  <c r="DK243" i="2"/>
  <c r="DJ243" i="2"/>
  <c r="DI243" i="2"/>
  <c r="DH243" i="2"/>
  <c r="DG243" i="2"/>
  <c r="DP242" i="2"/>
  <c r="DO242" i="2"/>
  <c r="DM242" i="2"/>
  <c r="DL242" i="2"/>
  <c r="DK242" i="2"/>
  <c r="DJ242" i="2"/>
  <c r="DI242" i="2"/>
  <c r="DH242" i="2"/>
  <c r="DG242" i="2"/>
  <c r="DP241" i="2"/>
  <c r="DO241" i="2"/>
  <c r="DM241" i="2"/>
  <c r="DL241" i="2"/>
  <c r="DK241" i="2"/>
  <c r="DJ241" i="2"/>
  <c r="DI241" i="2"/>
  <c r="DH241" i="2"/>
  <c r="DG241" i="2"/>
  <c r="DP240" i="2"/>
  <c r="DO240" i="2"/>
  <c r="DM240" i="2"/>
  <c r="DL240" i="2"/>
  <c r="DK240" i="2"/>
  <c r="DJ240" i="2"/>
  <c r="DI240" i="2"/>
  <c r="DH240" i="2"/>
  <c r="DG240" i="2"/>
  <c r="DP239" i="2"/>
  <c r="DO239" i="2"/>
  <c r="DM239" i="2"/>
  <c r="DL239" i="2"/>
  <c r="DK239" i="2"/>
  <c r="DJ239" i="2"/>
  <c r="DI239" i="2"/>
  <c r="DH239" i="2"/>
  <c r="DG239" i="2"/>
  <c r="DP238" i="2"/>
  <c r="DO238" i="2"/>
  <c r="DM238" i="2"/>
  <c r="DL238" i="2"/>
  <c r="DK238" i="2"/>
  <c r="DJ238" i="2"/>
  <c r="DI238" i="2"/>
  <c r="DH238" i="2"/>
  <c r="DG238" i="2"/>
  <c r="DP237" i="2"/>
  <c r="DO237" i="2"/>
  <c r="DM237" i="2"/>
  <c r="DL237" i="2"/>
  <c r="DK237" i="2"/>
  <c r="DJ237" i="2"/>
  <c r="DI237" i="2"/>
  <c r="DH237" i="2"/>
  <c r="DG237" i="2"/>
  <c r="DP236" i="2"/>
  <c r="DO236" i="2"/>
  <c r="DM236" i="2"/>
  <c r="DL236" i="2"/>
  <c r="DK236" i="2"/>
  <c r="DJ236" i="2"/>
  <c r="DI236" i="2"/>
  <c r="DH236" i="2"/>
  <c r="DG236" i="2"/>
  <c r="DP235" i="2"/>
  <c r="DO235" i="2"/>
  <c r="DM235" i="2"/>
  <c r="DL235" i="2"/>
  <c r="DK235" i="2"/>
  <c r="DJ235" i="2"/>
  <c r="DI235" i="2"/>
  <c r="DH235" i="2"/>
  <c r="DG235" i="2"/>
  <c r="DP234" i="2"/>
  <c r="DO234" i="2"/>
  <c r="DM234" i="2"/>
  <c r="DL234" i="2"/>
  <c r="DK234" i="2"/>
  <c r="DJ234" i="2"/>
  <c r="DI234" i="2"/>
  <c r="DH234" i="2"/>
  <c r="DG234" i="2"/>
  <c r="DP233" i="2"/>
  <c r="DO233" i="2"/>
  <c r="DM233" i="2"/>
  <c r="DL233" i="2"/>
  <c r="DK233" i="2"/>
  <c r="DJ233" i="2"/>
  <c r="DI233" i="2"/>
  <c r="DH233" i="2"/>
  <c r="DG233" i="2"/>
  <c r="DP232" i="2"/>
  <c r="DO232" i="2"/>
  <c r="DM232" i="2"/>
  <c r="DL232" i="2"/>
  <c r="DK232" i="2"/>
  <c r="DJ232" i="2"/>
  <c r="DI232" i="2"/>
  <c r="DH232" i="2"/>
  <c r="DG232" i="2"/>
  <c r="DP231" i="2"/>
  <c r="DO231" i="2"/>
  <c r="DM231" i="2"/>
  <c r="DL231" i="2"/>
  <c r="DK231" i="2"/>
  <c r="DJ231" i="2"/>
  <c r="DI231" i="2"/>
  <c r="DH231" i="2"/>
  <c r="DG231" i="2"/>
  <c r="DP230" i="2"/>
  <c r="DO230" i="2"/>
  <c r="DM230" i="2"/>
  <c r="DL230" i="2"/>
  <c r="DK230" i="2"/>
  <c r="DJ230" i="2"/>
  <c r="DI230" i="2"/>
  <c r="DH230" i="2"/>
  <c r="DG230" i="2"/>
  <c r="DP229" i="2"/>
  <c r="DO229" i="2"/>
  <c r="DM229" i="2"/>
  <c r="DL229" i="2"/>
  <c r="DK229" i="2"/>
  <c r="DJ229" i="2"/>
  <c r="DI229" i="2"/>
  <c r="DH229" i="2"/>
  <c r="DG229" i="2"/>
  <c r="DP228" i="2"/>
  <c r="DO228" i="2"/>
  <c r="DM228" i="2"/>
  <c r="DL228" i="2"/>
  <c r="DK228" i="2"/>
  <c r="DJ228" i="2"/>
  <c r="DI228" i="2"/>
  <c r="DH228" i="2"/>
  <c r="DG228" i="2"/>
  <c r="DP227" i="2"/>
  <c r="DO227" i="2"/>
  <c r="DM227" i="2"/>
  <c r="DL227" i="2"/>
  <c r="DK227" i="2"/>
  <c r="DJ227" i="2"/>
  <c r="DI227" i="2"/>
  <c r="DH227" i="2"/>
  <c r="DG227" i="2"/>
  <c r="DP226" i="2"/>
  <c r="DO226" i="2"/>
  <c r="DM226" i="2"/>
  <c r="DL226" i="2"/>
  <c r="DK226" i="2"/>
  <c r="DJ226" i="2"/>
  <c r="DI226" i="2"/>
  <c r="DH226" i="2"/>
  <c r="DG226" i="2"/>
  <c r="DP225" i="2"/>
  <c r="DO225" i="2"/>
  <c r="DM225" i="2"/>
  <c r="DL225" i="2"/>
  <c r="DK225" i="2"/>
  <c r="DJ225" i="2"/>
  <c r="DI225" i="2"/>
  <c r="DH225" i="2"/>
  <c r="DG225" i="2"/>
  <c r="DP224" i="2"/>
  <c r="DO224" i="2"/>
  <c r="DM224" i="2"/>
  <c r="DL224" i="2"/>
  <c r="DK224" i="2"/>
  <c r="DJ224" i="2"/>
  <c r="DI224" i="2"/>
  <c r="DH224" i="2"/>
  <c r="DG224" i="2"/>
  <c r="DP223" i="2"/>
  <c r="DO223" i="2"/>
  <c r="DM223" i="2"/>
  <c r="DL223" i="2"/>
  <c r="DK223" i="2"/>
  <c r="DJ223" i="2"/>
  <c r="DI223" i="2"/>
  <c r="DH223" i="2"/>
  <c r="DG223" i="2"/>
  <c r="DP213" i="2"/>
  <c r="DO213" i="2"/>
  <c r="DN213" i="2"/>
  <c r="DL213" i="2"/>
  <c r="DK213" i="2"/>
  <c r="DJ213" i="2"/>
  <c r="DI213" i="2"/>
  <c r="DH213" i="2"/>
  <c r="DG213" i="2"/>
  <c r="DP212" i="2"/>
  <c r="DO212" i="2"/>
  <c r="DN212" i="2"/>
  <c r="DL212" i="2"/>
  <c r="DK212" i="2"/>
  <c r="DJ212" i="2"/>
  <c r="DI212" i="2"/>
  <c r="DH212" i="2"/>
  <c r="DG212" i="2"/>
  <c r="DP211" i="2"/>
  <c r="DO211" i="2"/>
  <c r="DN211" i="2"/>
  <c r="DL211" i="2"/>
  <c r="DK211" i="2"/>
  <c r="DJ211" i="2"/>
  <c r="DI211" i="2"/>
  <c r="DH211" i="2"/>
  <c r="DG211" i="2"/>
  <c r="DP210" i="2"/>
  <c r="DO210" i="2"/>
  <c r="DN210" i="2"/>
  <c r="DL210" i="2"/>
  <c r="DK210" i="2"/>
  <c r="DJ210" i="2"/>
  <c r="DI210" i="2"/>
  <c r="DH210" i="2"/>
  <c r="DG210" i="2"/>
  <c r="DP209" i="2"/>
  <c r="DO209" i="2"/>
  <c r="DN209" i="2"/>
  <c r="DL209" i="2"/>
  <c r="DK209" i="2"/>
  <c r="DJ209" i="2"/>
  <c r="DI209" i="2"/>
  <c r="DH209" i="2"/>
  <c r="DG209" i="2"/>
  <c r="DP208" i="2"/>
  <c r="DO208" i="2"/>
  <c r="DN208" i="2"/>
  <c r="DL208" i="2"/>
  <c r="DK208" i="2"/>
  <c r="DJ208" i="2"/>
  <c r="DI208" i="2"/>
  <c r="DH208" i="2"/>
  <c r="DG208" i="2"/>
  <c r="DP207" i="2"/>
  <c r="DO207" i="2"/>
  <c r="DN207" i="2"/>
  <c r="DL207" i="2"/>
  <c r="DK207" i="2"/>
  <c r="DJ207" i="2"/>
  <c r="DI207" i="2"/>
  <c r="DH207" i="2"/>
  <c r="DG207" i="2"/>
  <c r="DP206" i="2"/>
  <c r="DO206" i="2"/>
  <c r="DN206" i="2"/>
  <c r="DL206" i="2"/>
  <c r="DK206" i="2"/>
  <c r="DJ206" i="2"/>
  <c r="DI206" i="2"/>
  <c r="DH206" i="2"/>
  <c r="DG206" i="2"/>
  <c r="DP205" i="2"/>
  <c r="DO205" i="2"/>
  <c r="DN205" i="2"/>
  <c r="DL205" i="2"/>
  <c r="DK205" i="2"/>
  <c r="DJ205" i="2"/>
  <c r="DI205" i="2"/>
  <c r="DH205" i="2"/>
  <c r="DG205" i="2"/>
  <c r="DP204" i="2"/>
  <c r="DO204" i="2"/>
  <c r="DN204" i="2"/>
  <c r="DL204" i="2"/>
  <c r="DK204" i="2"/>
  <c r="DJ204" i="2"/>
  <c r="DI204" i="2"/>
  <c r="DH204" i="2"/>
  <c r="DG204" i="2"/>
  <c r="DP203" i="2"/>
  <c r="DO203" i="2"/>
  <c r="DN203" i="2"/>
  <c r="DL203" i="2"/>
  <c r="DK203" i="2"/>
  <c r="DJ203" i="2"/>
  <c r="DI203" i="2"/>
  <c r="DH203" i="2"/>
  <c r="DG203" i="2"/>
  <c r="DP202" i="2"/>
  <c r="DO202" i="2"/>
  <c r="DN202" i="2"/>
  <c r="DL202" i="2"/>
  <c r="DK202" i="2"/>
  <c r="DJ202" i="2"/>
  <c r="DI202" i="2"/>
  <c r="DH202" i="2"/>
  <c r="DG202" i="2"/>
  <c r="DP201" i="2"/>
  <c r="DO201" i="2"/>
  <c r="DN201" i="2"/>
  <c r="DL201" i="2"/>
  <c r="DK201" i="2"/>
  <c r="DJ201" i="2"/>
  <c r="DI201" i="2"/>
  <c r="DH201" i="2"/>
  <c r="DG201" i="2"/>
  <c r="DP200" i="2"/>
  <c r="DO200" i="2"/>
  <c r="DN200" i="2"/>
  <c r="DL200" i="2"/>
  <c r="DK200" i="2"/>
  <c r="DJ200" i="2"/>
  <c r="DI200" i="2"/>
  <c r="DH200" i="2"/>
  <c r="DG200" i="2"/>
  <c r="DP199" i="2"/>
  <c r="DO199" i="2"/>
  <c r="DN199" i="2"/>
  <c r="DL199" i="2"/>
  <c r="DK199" i="2"/>
  <c r="DJ199" i="2"/>
  <c r="DI199" i="2"/>
  <c r="DH199" i="2"/>
  <c r="DG199" i="2"/>
  <c r="DP198" i="2"/>
  <c r="DO198" i="2"/>
  <c r="DN198" i="2"/>
  <c r="DL198" i="2"/>
  <c r="DK198" i="2"/>
  <c r="DJ198" i="2"/>
  <c r="DI198" i="2"/>
  <c r="DH198" i="2"/>
  <c r="DG198" i="2"/>
  <c r="DP197" i="2"/>
  <c r="DO197" i="2"/>
  <c r="DN197" i="2"/>
  <c r="DL197" i="2"/>
  <c r="DK197" i="2"/>
  <c r="DJ197" i="2"/>
  <c r="DI197" i="2"/>
  <c r="DH197" i="2"/>
  <c r="DG197" i="2"/>
  <c r="DP196" i="2"/>
  <c r="DO196" i="2"/>
  <c r="DN196" i="2"/>
  <c r="DL196" i="2"/>
  <c r="DK196" i="2"/>
  <c r="DJ196" i="2"/>
  <c r="DI196" i="2"/>
  <c r="DH196" i="2"/>
  <c r="DG196" i="2"/>
  <c r="DP195" i="2"/>
  <c r="DO195" i="2"/>
  <c r="DN195" i="2"/>
  <c r="DL195" i="2"/>
  <c r="DK195" i="2"/>
  <c r="DJ195" i="2"/>
  <c r="DI195" i="2"/>
  <c r="DH195" i="2"/>
  <c r="DG195" i="2"/>
  <c r="DP194" i="2"/>
  <c r="DO194" i="2"/>
  <c r="DN194" i="2"/>
  <c r="DL194" i="2"/>
  <c r="DK194" i="2"/>
  <c r="DJ194" i="2"/>
  <c r="DI194" i="2"/>
  <c r="DH194" i="2"/>
  <c r="DG194" i="2"/>
  <c r="DP193" i="2"/>
  <c r="DO193" i="2"/>
  <c r="DN193" i="2"/>
  <c r="DL193" i="2"/>
  <c r="DK193" i="2"/>
  <c r="DJ193" i="2"/>
  <c r="DI193" i="2"/>
  <c r="DH193" i="2"/>
  <c r="DG193" i="2"/>
  <c r="DP183" i="2"/>
  <c r="DO183" i="2"/>
  <c r="DN183" i="2"/>
  <c r="DM183" i="2"/>
  <c r="DK183" i="2"/>
  <c r="DJ183" i="2"/>
  <c r="DI183" i="2"/>
  <c r="DH183" i="2"/>
  <c r="DG183" i="2"/>
  <c r="DP182" i="2"/>
  <c r="DO182" i="2"/>
  <c r="DN182" i="2"/>
  <c r="DM182" i="2"/>
  <c r="DK182" i="2"/>
  <c r="DJ182" i="2"/>
  <c r="DI182" i="2"/>
  <c r="DH182" i="2"/>
  <c r="DG182" i="2"/>
  <c r="DP181" i="2"/>
  <c r="DO181" i="2"/>
  <c r="DN181" i="2"/>
  <c r="DM181" i="2"/>
  <c r="DK181" i="2"/>
  <c r="DJ181" i="2"/>
  <c r="DI181" i="2"/>
  <c r="DH181" i="2"/>
  <c r="DG181" i="2"/>
  <c r="DP180" i="2"/>
  <c r="DO180" i="2"/>
  <c r="DN180" i="2"/>
  <c r="DM180" i="2"/>
  <c r="DK180" i="2"/>
  <c r="DJ180" i="2"/>
  <c r="DI180" i="2"/>
  <c r="DH180" i="2"/>
  <c r="DG180" i="2"/>
  <c r="DP179" i="2"/>
  <c r="DO179" i="2"/>
  <c r="DN179" i="2"/>
  <c r="DM179" i="2"/>
  <c r="DK179" i="2"/>
  <c r="DJ179" i="2"/>
  <c r="DI179" i="2"/>
  <c r="DH179" i="2"/>
  <c r="DG179" i="2"/>
  <c r="DP178" i="2"/>
  <c r="DO178" i="2"/>
  <c r="DN178" i="2"/>
  <c r="DM178" i="2"/>
  <c r="DK178" i="2"/>
  <c r="DJ178" i="2"/>
  <c r="DI178" i="2"/>
  <c r="DH178" i="2"/>
  <c r="DG178" i="2"/>
  <c r="DP177" i="2"/>
  <c r="DO177" i="2"/>
  <c r="DN177" i="2"/>
  <c r="DM177" i="2"/>
  <c r="DK177" i="2"/>
  <c r="DJ177" i="2"/>
  <c r="DI177" i="2"/>
  <c r="DH177" i="2"/>
  <c r="DG177" i="2"/>
  <c r="DP176" i="2"/>
  <c r="DO176" i="2"/>
  <c r="DN176" i="2"/>
  <c r="DM176" i="2"/>
  <c r="DK176" i="2"/>
  <c r="DJ176" i="2"/>
  <c r="DI176" i="2"/>
  <c r="DH176" i="2"/>
  <c r="DG176" i="2"/>
  <c r="DP175" i="2"/>
  <c r="DO175" i="2"/>
  <c r="DN175" i="2"/>
  <c r="DM175" i="2"/>
  <c r="DK175" i="2"/>
  <c r="DJ175" i="2"/>
  <c r="DI175" i="2"/>
  <c r="DH175" i="2"/>
  <c r="DG175" i="2"/>
  <c r="DP174" i="2"/>
  <c r="DO174" i="2"/>
  <c r="DN174" i="2"/>
  <c r="DM174" i="2"/>
  <c r="DK174" i="2"/>
  <c r="DJ174" i="2"/>
  <c r="DI174" i="2"/>
  <c r="DH174" i="2"/>
  <c r="DG174" i="2"/>
  <c r="DP173" i="2"/>
  <c r="DO173" i="2"/>
  <c r="DN173" i="2"/>
  <c r="DM173" i="2"/>
  <c r="DK173" i="2"/>
  <c r="DJ173" i="2"/>
  <c r="DI173" i="2"/>
  <c r="DH173" i="2"/>
  <c r="DG173" i="2"/>
  <c r="DP172" i="2"/>
  <c r="DO172" i="2"/>
  <c r="DN172" i="2"/>
  <c r="DM172" i="2"/>
  <c r="DK172" i="2"/>
  <c r="DJ172" i="2"/>
  <c r="DI172" i="2"/>
  <c r="DH172" i="2"/>
  <c r="DG172" i="2"/>
  <c r="DP171" i="2"/>
  <c r="DO171" i="2"/>
  <c r="DN171" i="2"/>
  <c r="DM171" i="2"/>
  <c r="DK171" i="2"/>
  <c r="DJ171" i="2"/>
  <c r="DI171" i="2"/>
  <c r="DH171" i="2"/>
  <c r="DG171" i="2"/>
  <c r="DP170" i="2"/>
  <c r="DO170" i="2"/>
  <c r="DN170" i="2"/>
  <c r="DM170" i="2"/>
  <c r="DK170" i="2"/>
  <c r="DJ170" i="2"/>
  <c r="DI170" i="2"/>
  <c r="DH170" i="2"/>
  <c r="DG170" i="2"/>
  <c r="DP169" i="2"/>
  <c r="DO169" i="2"/>
  <c r="DN169" i="2"/>
  <c r="DM169" i="2"/>
  <c r="DK169" i="2"/>
  <c r="DJ169" i="2"/>
  <c r="DI169" i="2"/>
  <c r="DH169" i="2"/>
  <c r="DG169" i="2"/>
  <c r="DP168" i="2"/>
  <c r="DO168" i="2"/>
  <c r="DN168" i="2"/>
  <c r="DM168" i="2"/>
  <c r="DK168" i="2"/>
  <c r="DJ168" i="2"/>
  <c r="DI168" i="2"/>
  <c r="DH168" i="2"/>
  <c r="DG168" i="2"/>
  <c r="DP167" i="2"/>
  <c r="DO167" i="2"/>
  <c r="DN167" i="2"/>
  <c r="DM167" i="2"/>
  <c r="DK167" i="2"/>
  <c r="DJ167" i="2"/>
  <c r="DI167" i="2"/>
  <c r="DH167" i="2"/>
  <c r="DG167" i="2"/>
  <c r="DP166" i="2"/>
  <c r="DO166" i="2"/>
  <c r="DN166" i="2"/>
  <c r="DM166" i="2"/>
  <c r="DK166" i="2"/>
  <c r="DJ166" i="2"/>
  <c r="DI166" i="2"/>
  <c r="DH166" i="2"/>
  <c r="DG166" i="2"/>
  <c r="DP165" i="2"/>
  <c r="DO165" i="2"/>
  <c r="DN165" i="2"/>
  <c r="DM165" i="2"/>
  <c r="DK165" i="2"/>
  <c r="DJ165" i="2"/>
  <c r="DI165" i="2"/>
  <c r="DH165" i="2"/>
  <c r="DG165" i="2"/>
  <c r="DP164" i="2"/>
  <c r="DO164" i="2"/>
  <c r="DN164" i="2"/>
  <c r="DM164" i="2"/>
  <c r="DK164" i="2"/>
  <c r="DJ164" i="2"/>
  <c r="DI164" i="2"/>
  <c r="DH164" i="2"/>
  <c r="DG164" i="2"/>
  <c r="DP163" i="2"/>
  <c r="DO163" i="2"/>
  <c r="DN163" i="2"/>
  <c r="DM163" i="2"/>
  <c r="DK163" i="2"/>
  <c r="DJ163" i="2"/>
  <c r="DI163" i="2"/>
  <c r="DH163" i="2"/>
  <c r="DG163" i="2"/>
  <c r="DP153" i="2"/>
  <c r="DO153" i="2"/>
  <c r="DN153" i="2"/>
  <c r="DM153" i="2"/>
  <c r="DL153" i="2"/>
  <c r="DJ153" i="2"/>
  <c r="DI153" i="2"/>
  <c r="DH153" i="2"/>
  <c r="DG153" i="2"/>
  <c r="DP152" i="2"/>
  <c r="DO152" i="2"/>
  <c r="DN152" i="2"/>
  <c r="DM152" i="2"/>
  <c r="DL152" i="2"/>
  <c r="DJ152" i="2"/>
  <c r="DI152" i="2"/>
  <c r="DH152" i="2"/>
  <c r="DG152" i="2"/>
  <c r="DP151" i="2"/>
  <c r="DO151" i="2"/>
  <c r="DN151" i="2"/>
  <c r="DM151" i="2"/>
  <c r="DL151" i="2"/>
  <c r="DJ151" i="2"/>
  <c r="DI151" i="2"/>
  <c r="DH151" i="2"/>
  <c r="DG151" i="2"/>
  <c r="DP150" i="2"/>
  <c r="DO150" i="2"/>
  <c r="DN150" i="2"/>
  <c r="DM150" i="2"/>
  <c r="DL150" i="2"/>
  <c r="DJ150" i="2"/>
  <c r="DI150" i="2"/>
  <c r="DH150" i="2"/>
  <c r="DG150" i="2"/>
  <c r="DP149" i="2"/>
  <c r="DO149" i="2"/>
  <c r="DN149" i="2"/>
  <c r="DM149" i="2"/>
  <c r="DL149" i="2"/>
  <c r="DJ149" i="2"/>
  <c r="DI149" i="2"/>
  <c r="DH149" i="2"/>
  <c r="DG149" i="2"/>
  <c r="DP148" i="2"/>
  <c r="DO148" i="2"/>
  <c r="DN148" i="2"/>
  <c r="DM148" i="2"/>
  <c r="DL148" i="2"/>
  <c r="DJ148" i="2"/>
  <c r="DI148" i="2"/>
  <c r="DH148" i="2"/>
  <c r="DG148" i="2"/>
  <c r="DP147" i="2"/>
  <c r="DO147" i="2"/>
  <c r="DN147" i="2"/>
  <c r="DM147" i="2"/>
  <c r="DL147" i="2"/>
  <c r="DJ147" i="2"/>
  <c r="DI147" i="2"/>
  <c r="DH147" i="2"/>
  <c r="DG147" i="2"/>
  <c r="DP146" i="2"/>
  <c r="DO146" i="2"/>
  <c r="DN146" i="2"/>
  <c r="DM146" i="2"/>
  <c r="DL146" i="2"/>
  <c r="DJ146" i="2"/>
  <c r="DI146" i="2"/>
  <c r="DH146" i="2"/>
  <c r="DG146" i="2"/>
  <c r="DP145" i="2"/>
  <c r="DO145" i="2"/>
  <c r="DN145" i="2"/>
  <c r="DM145" i="2"/>
  <c r="DL145" i="2"/>
  <c r="DJ145" i="2"/>
  <c r="DI145" i="2"/>
  <c r="DH145" i="2"/>
  <c r="DG145" i="2"/>
  <c r="DP144" i="2"/>
  <c r="DO144" i="2"/>
  <c r="DN144" i="2"/>
  <c r="DM144" i="2"/>
  <c r="DL144" i="2"/>
  <c r="DJ144" i="2"/>
  <c r="DI144" i="2"/>
  <c r="DH144" i="2"/>
  <c r="DG144" i="2"/>
  <c r="DP143" i="2"/>
  <c r="DO143" i="2"/>
  <c r="DN143" i="2"/>
  <c r="DM143" i="2"/>
  <c r="DL143" i="2"/>
  <c r="DJ143" i="2"/>
  <c r="DI143" i="2"/>
  <c r="DH143" i="2"/>
  <c r="DG143" i="2"/>
  <c r="DP142" i="2"/>
  <c r="DO142" i="2"/>
  <c r="DN142" i="2"/>
  <c r="DM142" i="2"/>
  <c r="DL142" i="2"/>
  <c r="DJ142" i="2"/>
  <c r="DI142" i="2"/>
  <c r="DH142" i="2"/>
  <c r="DG142" i="2"/>
  <c r="DP141" i="2"/>
  <c r="DO141" i="2"/>
  <c r="DN141" i="2"/>
  <c r="DM141" i="2"/>
  <c r="DL141" i="2"/>
  <c r="DJ141" i="2"/>
  <c r="DI141" i="2"/>
  <c r="DH141" i="2"/>
  <c r="DG141" i="2"/>
  <c r="DP140" i="2"/>
  <c r="DO140" i="2"/>
  <c r="DN140" i="2"/>
  <c r="DM140" i="2"/>
  <c r="DL140" i="2"/>
  <c r="DJ140" i="2"/>
  <c r="DI140" i="2"/>
  <c r="DH140" i="2"/>
  <c r="DG140" i="2"/>
  <c r="DP139" i="2"/>
  <c r="DO139" i="2"/>
  <c r="DN139" i="2"/>
  <c r="DM139" i="2"/>
  <c r="DL139" i="2"/>
  <c r="DJ139" i="2"/>
  <c r="DI139" i="2"/>
  <c r="DH139" i="2"/>
  <c r="DG139" i="2"/>
  <c r="DP138" i="2"/>
  <c r="DO138" i="2"/>
  <c r="DN138" i="2"/>
  <c r="DM138" i="2"/>
  <c r="DL138" i="2"/>
  <c r="DJ138" i="2"/>
  <c r="DI138" i="2"/>
  <c r="DH138" i="2"/>
  <c r="DG138" i="2"/>
  <c r="DP137" i="2"/>
  <c r="DO137" i="2"/>
  <c r="DN137" i="2"/>
  <c r="DM137" i="2"/>
  <c r="DL137" i="2"/>
  <c r="DJ137" i="2"/>
  <c r="DI137" i="2"/>
  <c r="DH137" i="2"/>
  <c r="DG137" i="2"/>
  <c r="DP136" i="2"/>
  <c r="DO136" i="2"/>
  <c r="DN136" i="2"/>
  <c r="DM136" i="2"/>
  <c r="DL136" i="2"/>
  <c r="DJ136" i="2"/>
  <c r="DI136" i="2"/>
  <c r="DH136" i="2"/>
  <c r="DG136" i="2"/>
  <c r="DP135" i="2"/>
  <c r="DO135" i="2"/>
  <c r="DN135" i="2"/>
  <c r="DM135" i="2"/>
  <c r="DL135" i="2"/>
  <c r="DJ135" i="2"/>
  <c r="DI135" i="2"/>
  <c r="DH135" i="2"/>
  <c r="DG135" i="2"/>
  <c r="DP134" i="2"/>
  <c r="DO134" i="2"/>
  <c r="DN134" i="2"/>
  <c r="DM134" i="2"/>
  <c r="DL134" i="2"/>
  <c r="DJ134" i="2"/>
  <c r="DI134" i="2"/>
  <c r="DH134" i="2"/>
  <c r="DG134" i="2"/>
  <c r="DP133" i="2"/>
  <c r="DO133" i="2"/>
  <c r="DN133" i="2"/>
  <c r="DM133" i="2"/>
  <c r="DL133" i="2"/>
  <c r="DJ133" i="2"/>
  <c r="DI133" i="2"/>
  <c r="DH133" i="2"/>
  <c r="DG133" i="2"/>
  <c r="DP123" i="2"/>
  <c r="DO123" i="2"/>
  <c r="DN123" i="2"/>
  <c r="DM123" i="2"/>
  <c r="DL123" i="2"/>
  <c r="DK123" i="2"/>
  <c r="DI123" i="2"/>
  <c r="DH123" i="2"/>
  <c r="DG123" i="2"/>
  <c r="DP122" i="2"/>
  <c r="DO122" i="2"/>
  <c r="DN122" i="2"/>
  <c r="DM122" i="2"/>
  <c r="DL122" i="2"/>
  <c r="DK122" i="2"/>
  <c r="DI122" i="2"/>
  <c r="DH122" i="2"/>
  <c r="DG122" i="2"/>
  <c r="DP121" i="2"/>
  <c r="DO121" i="2"/>
  <c r="DN121" i="2"/>
  <c r="DM121" i="2"/>
  <c r="DL121" i="2"/>
  <c r="DK121" i="2"/>
  <c r="DI121" i="2"/>
  <c r="DH121" i="2"/>
  <c r="DG121" i="2"/>
  <c r="DP120" i="2"/>
  <c r="DO120" i="2"/>
  <c r="DN120" i="2"/>
  <c r="DM120" i="2"/>
  <c r="DL120" i="2"/>
  <c r="DK120" i="2"/>
  <c r="DI120" i="2"/>
  <c r="DH120" i="2"/>
  <c r="DG120" i="2"/>
  <c r="DP119" i="2"/>
  <c r="DO119" i="2"/>
  <c r="DN119" i="2"/>
  <c r="DM119" i="2"/>
  <c r="DL119" i="2"/>
  <c r="DK119" i="2"/>
  <c r="DI119" i="2"/>
  <c r="DH119" i="2"/>
  <c r="DG119" i="2"/>
  <c r="DP118" i="2"/>
  <c r="DO118" i="2"/>
  <c r="DN118" i="2"/>
  <c r="DM118" i="2"/>
  <c r="DL118" i="2"/>
  <c r="DK118" i="2"/>
  <c r="DI118" i="2"/>
  <c r="DH118" i="2"/>
  <c r="DG118" i="2"/>
  <c r="DP117" i="2"/>
  <c r="DO117" i="2"/>
  <c r="DN117" i="2"/>
  <c r="DM117" i="2"/>
  <c r="DL117" i="2"/>
  <c r="DK117" i="2"/>
  <c r="DI117" i="2"/>
  <c r="DH117" i="2"/>
  <c r="DG117" i="2"/>
  <c r="DP116" i="2"/>
  <c r="DO116" i="2"/>
  <c r="DN116" i="2"/>
  <c r="DM116" i="2"/>
  <c r="DL116" i="2"/>
  <c r="DK116" i="2"/>
  <c r="DI116" i="2"/>
  <c r="DH116" i="2"/>
  <c r="DG116" i="2"/>
  <c r="DP115" i="2"/>
  <c r="DO115" i="2"/>
  <c r="DN115" i="2"/>
  <c r="DM115" i="2"/>
  <c r="DL115" i="2"/>
  <c r="DK115" i="2"/>
  <c r="DI115" i="2"/>
  <c r="DH115" i="2"/>
  <c r="DG115" i="2"/>
  <c r="DP114" i="2"/>
  <c r="DO114" i="2"/>
  <c r="DN114" i="2"/>
  <c r="DM114" i="2"/>
  <c r="DL114" i="2"/>
  <c r="DK114" i="2"/>
  <c r="DI114" i="2"/>
  <c r="DH114" i="2"/>
  <c r="DG114" i="2"/>
  <c r="DP113" i="2"/>
  <c r="DO113" i="2"/>
  <c r="DN113" i="2"/>
  <c r="DM113" i="2"/>
  <c r="DL113" i="2"/>
  <c r="DK113" i="2"/>
  <c r="DI113" i="2"/>
  <c r="DH113" i="2"/>
  <c r="DG113" i="2"/>
  <c r="DP112" i="2"/>
  <c r="DO112" i="2"/>
  <c r="DN112" i="2"/>
  <c r="DM112" i="2"/>
  <c r="DL112" i="2"/>
  <c r="DK112" i="2"/>
  <c r="DI112" i="2"/>
  <c r="DH112" i="2"/>
  <c r="DG112" i="2"/>
  <c r="DP111" i="2"/>
  <c r="DO111" i="2"/>
  <c r="DN111" i="2"/>
  <c r="DM111" i="2"/>
  <c r="DL111" i="2"/>
  <c r="DK111" i="2"/>
  <c r="DI111" i="2"/>
  <c r="DH111" i="2"/>
  <c r="DG111" i="2"/>
  <c r="DP110" i="2"/>
  <c r="DO110" i="2"/>
  <c r="DN110" i="2"/>
  <c r="DM110" i="2"/>
  <c r="DL110" i="2"/>
  <c r="DK110" i="2"/>
  <c r="DI110" i="2"/>
  <c r="DH110" i="2"/>
  <c r="DG110" i="2"/>
  <c r="DP109" i="2"/>
  <c r="DO109" i="2"/>
  <c r="DN109" i="2"/>
  <c r="DM109" i="2"/>
  <c r="DL109" i="2"/>
  <c r="DK109" i="2"/>
  <c r="DI109" i="2"/>
  <c r="DH109" i="2"/>
  <c r="DG109" i="2"/>
  <c r="DP108" i="2"/>
  <c r="DO108" i="2"/>
  <c r="DN108" i="2"/>
  <c r="DM108" i="2"/>
  <c r="DL108" i="2"/>
  <c r="DK108" i="2"/>
  <c r="DI108" i="2"/>
  <c r="DH108" i="2"/>
  <c r="DG108" i="2"/>
  <c r="DP107" i="2"/>
  <c r="DO107" i="2"/>
  <c r="DN107" i="2"/>
  <c r="DM107" i="2"/>
  <c r="DL107" i="2"/>
  <c r="DK107" i="2"/>
  <c r="DI107" i="2"/>
  <c r="DH107" i="2"/>
  <c r="DG107" i="2"/>
  <c r="DP106" i="2"/>
  <c r="DO106" i="2"/>
  <c r="DN106" i="2"/>
  <c r="DM106" i="2"/>
  <c r="DL106" i="2"/>
  <c r="DK106" i="2"/>
  <c r="DI106" i="2"/>
  <c r="DH106" i="2"/>
  <c r="DG106" i="2"/>
  <c r="DP105" i="2"/>
  <c r="DO105" i="2"/>
  <c r="DN105" i="2"/>
  <c r="DM105" i="2"/>
  <c r="DL105" i="2"/>
  <c r="DK105" i="2"/>
  <c r="DI105" i="2"/>
  <c r="DH105" i="2"/>
  <c r="DG105" i="2"/>
  <c r="DP104" i="2"/>
  <c r="DO104" i="2"/>
  <c r="DN104" i="2"/>
  <c r="DM104" i="2"/>
  <c r="DL104" i="2"/>
  <c r="DK104" i="2"/>
  <c r="DI104" i="2"/>
  <c r="DH104" i="2"/>
  <c r="DG104" i="2"/>
  <c r="DP103" i="2"/>
  <c r="DO103" i="2"/>
  <c r="DN103" i="2"/>
  <c r="DM103" i="2"/>
  <c r="DL103" i="2"/>
  <c r="DK103" i="2"/>
  <c r="DI103" i="2"/>
  <c r="DH103" i="2"/>
  <c r="DG103" i="2"/>
  <c r="DP93" i="2"/>
  <c r="DO93" i="2"/>
  <c r="DN93" i="2"/>
  <c r="DM93" i="2"/>
  <c r="DL93" i="2"/>
  <c r="DK93" i="2"/>
  <c r="DJ93" i="2"/>
  <c r="DH93" i="2"/>
  <c r="DG93" i="2"/>
  <c r="DP92" i="2"/>
  <c r="DO92" i="2"/>
  <c r="DN92" i="2"/>
  <c r="DM92" i="2"/>
  <c r="DL92" i="2"/>
  <c r="DK92" i="2"/>
  <c r="DJ92" i="2"/>
  <c r="DH92" i="2"/>
  <c r="DG92" i="2"/>
  <c r="DP91" i="2"/>
  <c r="DO91" i="2"/>
  <c r="DN91" i="2"/>
  <c r="DM91" i="2"/>
  <c r="DL91" i="2"/>
  <c r="DK91" i="2"/>
  <c r="DJ91" i="2"/>
  <c r="DH91" i="2"/>
  <c r="DG91" i="2"/>
  <c r="DP90" i="2"/>
  <c r="DO90" i="2"/>
  <c r="DN90" i="2"/>
  <c r="DM90" i="2"/>
  <c r="DL90" i="2"/>
  <c r="DK90" i="2"/>
  <c r="DJ90" i="2"/>
  <c r="DH90" i="2"/>
  <c r="DG90" i="2"/>
  <c r="DP89" i="2"/>
  <c r="DO89" i="2"/>
  <c r="DN89" i="2"/>
  <c r="DM89" i="2"/>
  <c r="DL89" i="2"/>
  <c r="DK89" i="2"/>
  <c r="DJ89" i="2"/>
  <c r="DH89" i="2"/>
  <c r="DG89" i="2"/>
  <c r="DP88" i="2"/>
  <c r="DO88" i="2"/>
  <c r="DN88" i="2"/>
  <c r="DM88" i="2"/>
  <c r="DL88" i="2"/>
  <c r="DK88" i="2"/>
  <c r="DJ88" i="2"/>
  <c r="DH88" i="2"/>
  <c r="DG88" i="2"/>
  <c r="DP87" i="2"/>
  <c r="DO87" i="2"/>
  <c r="DN87" i="2"/>
  <c r="DM87" i="2"/>
  <c r="DL87" i="2"/>
  <c r="DK87" i="2"/>
  <c r="DJ87" i="2"/>
  <c r="DH87" i="2"/>
  <c r="DG87" i="2"/>
  <c r="DP86" i="2"/>
  <c r="DO86" i="2"/>
  <c r="DN86" i="2"/>
  <c r="DM86" i="2"/>
  <c r="DL86" i="2"/>
  <c r="DK86" i="2"/>
  <c r="DJ86" i="2"/>
  <c r="DH86" i="2"/>
  <c r="DG86" i="2"/>
  <c r="DP85" i="2"/>
  <c r="DO85" i="2"/>
  <c r="DN85" i="2"/>
  <c r="DM85" i="2"/>
  <c r="DL85" i="2"/>
  <c r="DK85" i="2"/>
  <c r="DJ85" i="2"/>
  <c r="DH85" i="2"/>
  <c r="DG85" i="2"/>
  <c r="DP84" i="2"/>
  <c r="DO84" i="2"/>
  <c r="DN84" i="2"/>
  <c r="DM84" i="2"/>
  <c r="DL84" i="2"/>
  <c r="DK84" i="2"/>
  <c r="DJ84" i="2"/>
  <c r="DH84" i="2"/>
  <c r="DG84" i="2"/>
  <c r="DP83" i="2"/>
  <c r="DO83" i="2"/>
  <c r="DN83" i="2"/>
  <c r="DM83" i="2"/>
  <c r="DL83" i="2"/>
  <c r="DK83" i="2"/>
  <c r="DJ83" i="2"/>
  <c r="DH83" i="2"/>
  <c r="DG83" i="2"/>
  <c r="DP82" i="2"/>
  <c r="DO82" i="2"/>
  <c r="DN82" i="2"/>
  <c r="DM82" i="2"/>
  <c r="DL82" i="2"/>
  <c r="DK82" i="2"/>
  <c r="DJ82" i="2"/>
  <c r="DH82" i="2"/>
  <c r="DG82" i="2"/>
  <c r="DP81" i="2"/>
  <c r="DO81" i="2"/>
  <c r="DN81" i="2"/>
  <c r="DM81" i="2"/>
  <c r="DL81" i="2"/>
  <c r="DK81" i="2"/>
  <c r="DJ81" i="2"/>
  <c r="DH81" i="2"/>
  <c r="DG81" i="2"/>
  <c r="DP80" i="2"/>
  <c r="DO80" i="2"/>
  <c r="DN80" i="2"/>
  <c r="DM80" i="2"/>
  <c r="DL80" i="2"/>
  <c r="DK80" i="2"/>
  <c r="DJ80" i="2"/>
  <c r="DH80" i="2"/>
  <c r="DG80" i="2"/>
  <c r="DP79" i="2"/>
  <c r="DO79" i="2"/>
  <c r="DN79" i="2"/>
  <c r="DM79" i="2"/>
  <c r="DL79" i="2"/>
  <c r="DK79" i="2"/>
  <c r="DJ79" i="2"/>
  <c r="DH79" i="2"/>
  <c r="DG79" i="2"/>
  <c r="DP78" i="2"/>
  <c r="DO78" i="2"/>
  <c r="DN78" i="2"/>
  <c r="DM78" i="2"/>
  <c r="DL78" i="2"/>
  <c r="DK78" i="2"/>
  <c r="DJ78" i="2"/>
  <c r="DH78" i="2"/>
  <c r="DG78" i="2"/>
  <c r="DP77" i="2"/>
  <c r="DO77" i="2"/>
  <c r="DN77" i="2"/>
  <c r="DM77" i="2"/>
  <c r="DL77" i="2"/>
  <c r="DK77" i="2"/>
  <c r="DJ77" i="2"/>
  <c r="DH77" i="2"/>
  <c r="DG77" i="2"/>
  <c r="DP76" i="2"/>
  <c r="DO76" i="2"/>
  <c r="DN76" i="2"/>
  <c r="DM76" i="2"/>
  <c r="DL76" i="2"/>
  <c r="DK76" i="2"/>
  <c r="DJ76" i="2"/>
  <c r="DH76" i="2"/>
  <c r="DG76" i="2"/>
  <c r="DP75" i="2"/>
  <c r="DO75" i="2"/>
  <c r="DN75" i="2"/>
  <c r="DM75" i="2"/>
  <c r="DL75" i="2"/>
  <c r="DK75" i="2"/>
  <c r="DJ75" i="2"/>
  <c r="DH75" i="2"/>
  <c r="DG75" i="2"/>
  <c r="DP74" i="2"/>
  <c r="DO74" i="2"/>
  <c r="DN74" i="2"/>
  <c r="DM74" i="2"/>
  <c r="DL74" i="2"/>
  <c r="DK74" i="2"/>
  <c r="DJ74" i="2"/>
  <c r="DH74" i="2"/>
  <c r="DG74" i="2"/>
  <c r="DP73" i="2"/>
  <c r="DO73" i="2"/>
  <c r="DN73" i="2"/>
  <c r="DM73" i="2"/>
  <c r="DL73" i="2"/>
  <c r="DK73" i="2"/>
  <c r="DJ73" i="2"/>
  <c r="DH73" i="2"/>
  <c r="DG73" i="2"/>
  <c r="DP63" i="2"/>
  <c r="DO63" i="2"/>
  <c r="DN63" i="2"/>
  <c r="DM63" i="2"/>
  <c r="DL63" i="2"/>
  <c r="DK63" i="2"/>
  <c r="DJ63" i="2"/>
  <c r="DI63" i="2"/>
  <c r="DG63" i="2"/>
  <c r="DP62" i="2"/>
  <c r="DO62" i="2"/>
  <c r="DN62" i="2"/>
  <c r="DM62" i="2"/>
  <c r="DL62" i="2"/>
  <c r="DK62" i="2"/>
  <c r="DJ62" i="2"/>
  <c r="DI62" i="2"/>
  <c r="DG62" i="2"/>
  <c r="DP61" i="2"/>
  <c r="DO61" i="2"/>
  <c r="DN61" i="2"/>
  <c r="DM61" i="2"/>
  <c r="DL61" i="2"/>
  <c r="DK61" i="2"/>
  <c r="DJ61" i="2"/>
  <c r="DI61" i="2"/>
  <c r="DG61" i="2"/>
  <c r="DP60" i="2"/>
  <c r="DO60" i="2"/>
  <c r="DN60" i="2"/>
  <c r="DM60" i="2"/>
  <c r="DL60" i="2"/>
  <c r="DK60" i="2"/>
  <c r="DJ60" i="2"/>
  <c r="DI60" i="2"/>
  <c r="DG60" i="2"/>
  <c r="DP59" i="2"/>
  <c r="DO59" i="2"/>
  <c r="DN59" i="2"/>
  <c r="DM59" i="2"/>
  <c r="DL59" i="2"/>
  <c r="DK59" i="2"/>
  <c r="DJ59" i="2"/>
  <c r="DI59" i="2"/>
  <c r="DG59" i="2"/>
  <c r="DP58" i="2"/>
  <c r="DO58" i="2"/>
  <c r="DN58" i="2"/>
  <c r="DM58" i="2"/>
  <c r="DL58" i="2"/>
  <c r="DK58" i="2"/>
  <c r="DJ58" i="2"/>
  <c r="DI58" i="2"/>
  <c r="DG58" i="2"/>
  <c r="DP57" i="2"/>
  <c r="DO57" i="2"/>
  <c r="DN57" i="2"/>
  <c r="DM57" i="2"/>
  <c r="DL57" i="2"/>
  <c r="DK57" i="2"/>
  <c r="DJ57" i="2"/>
  <c r="DI57" i="2"/>
  <c r="DG57" i="2"/>
  <c r="DP56" i="2"/>
  <c r="DO56" i="2"/>
  <c r="DN56" i="2"/>
  <c r="DM56" i="2"/>
  <c r="DL56" i="2"/>
  <c r="DK56" i="2"/>
  <c r="DJ56" i="2"/>
  <c r="DI56" i="2"/>
  <c r="DG56" i="2"/>
  <c r="DP55" i="2"/>
  <c r="DO55" i="2"/>
  <c r="DN55" i="2"/>
  <c r="DM55" i="2"/>
  <c r="DL55" i="2"/>
  <c r="DK55" i="2"/>
  <c r="DJ55" i="2"/>
  <c r="DI55" i="2"/>
  <c r="DG55" i="2"/>
  <c r="DP54" i="2"/>
  <c r="DO54" i="2"/>
  <c r="DN54" i="2"/>
  <c r="DM54" i="2"/>
  <c r="DL54" i="2"/>
  <c r="DK54" i="2"/>
  <c r="DJ54" i="2"/>
  <c r="DI54" i="2"/>
  <c r="DG54" i="2"/>
  <c r="DP53" i="2"/>
  <c r="DO53" i="2"/>
  <c r="DN53" i="2"/>
  <c r="DM53" i="2"/>
  <c r="DL53" i="2"/>
  <c r="DK53" i="2"/>
  <c r="DJ53" i="2"/>
  <c r="DI53" i="2"/>
  <c r="DG53" i="2"/>
  <c r="DP52" i="2"/>
  <c r="DO52" i="2"/>
  <c r="DN52" i="2"/>
  <c r="DM52" i="2"/>
  <c r="DL52" i="2"/>
  <c r="DK52" i="2"/>
  <c r="DJ52" i="2"/>
  <c r="DI52" i="2"/>
  <c r="DG52" i="2"/>
  <c r="DP51" i="2"/>
  <c r="DO51" i="2"/>
  <c r="DN51" i="2"/>
  <c r="DM51" i="2"/>
  <c r="DL51" i="2"/>
  <c r="DK51" i="2"/>
  <c r="DJ51" i="2"/>
  <c r="DI51" i="2"/>
  <c r="DG51" i="2"/>
  <c r="DP50" i="2"/>
  <c r="DO50" i="2"/>
  <c r="DN50" i="2"/>
  <c r="DM50" i="2"/>
  <c r="DL50" i="2"/>
  <c r="DK50" i="2"/>
  <c r="DJ50" i="2"/>
  <c r="DI50" i="2"/>
  <c r="DG50" i="2"/>
  <c r="DP49" i="2"/>
  <c r="DO49" i="2"/>
  <c r="DN49" i="2"/>
  <c r="DM49" i="2"/>
  <c r="DL49" i="2"/>
  <c r="DK49" i="2"/>
  <c r="DJ49" i="2"/>
  <c r="DI49" i="2"/>
  <c r="DG49" i="2"/>
  <c r="DP48" i="2"/>
  <c r="DO48" i="2"/>
  <c r="DN48" i="2"/>
  <c r="DM48" i="2"/>
  <c r="DL48" i="2"/>
  <c r="DK48" i="2"/>
  <c r="DJ48" i="2"/>
  <c r="DI48" i="2"/>
  <c r="DG48" i="2"/>
  <c r="DP47" i="2"/>
  <c r="DO47" i="2"/>
  <c r="DN47" i="2"/>
  <c r="DM47" i="2"/>
  <c r="DL47" i="2"/>
  <c r="DK47" i="2"/>
  <c r="DJ47" i="2"/>
  <c r="DI47" i="2"/>
  <c r="DG47" i="2"/>
  <c r="DP46" i="2"/>
  <c r="DO46" i="2"/>
  <c r="DN46" i="2"/>
  <c r="DM46" i="2"/>
  <c r="DL46" i="2"/>
  <c r="DK46" i="2"/>
  <c r="DJ46" i="2"/>
  <c r="DI46" i="2"/>
  <c r="DG46" i="2"/>
  <c r="DP45" i="2"/>
  <c r="DO45" i="2"/>
  <c r="DN45" i="2"/>
  <c r="DM45" i="2"/>
  <c r="DL45" i="2"/>
  <c r="DK45" i="2"/>
  <c r="DJ45" i="2"/>
  <c r="DI45" i="2"/>
  <c r="DG45" i="2"/>
  <c r="DP44" i="2"/>
  <c r="DO44" i="2"/>
  <c r="DN44" i="2"/>
  <c r="DM44" i="2"/>
  <c r="DL44" i="2"/>
  <c r="DK44" i="2"/>
  <c r="DJ44" i="2"/>
  <c r="DI44" i="2"/>
  <c r="DG44" i="2"/>
  <c r="DP43" i="2"/>
  <c r="DO43" i="2"/>
  <c r="DN43" i="2"/>
  <c r="DM43" i="2"/>
  <c r="DL43" i="2"/>
  <c r="DK43" i="2"/>
  <c r="DJ43" i="2"/>
  <c r="DI43" i="2"/>
  <c r="DG43" i="2"/>
  <c r="DP33" i="2"/>
  <c r="DO33" i="2"/>
  <c r="DN33" i="2"/>
  <c r="DM33" i="2"/>
  <c r="DL33" i="2"/>
  <c r="DK33" i="2"/>
  <c r="DJ33" i="2"/>
  <c r="DI33" i="2"/>
  <c r="DH33" i="2"/>
  <c r="DP32" i="2"/>
  <c r="DO32" i="2"/>
  <c r="DN32" i="2"/>
  <c r="DM32" i="2"/>
  <c r="DL32" i="2"/>
  <c r="DK32" i="2"/>
  <c r="DJ32" i="2"/>
  <c r="DI32" i="2"/>
  <c r="DH32" i="2"/>
  <c r="DP31" i="2"/>
  <c r="DO31" i="2"/>
  <c r="DN31" i="2"/>
  <c r="DM31" i="2"/>
  <c r="DL31" i="2"/>
  <c r="DK31" i="2"/>
  <c r="DJ31" i="2"/>
  <c r="DI31" i="2"/>
  <c r="DH31" i="2"/>
  <c r="DP30" i="2"/>
  <c r="DO30" i="2"/>
  <c r="DN30" i="2"/>
  <c r="DM30" i="2"/>
  <c r="DL30" i="2"/>
  <c r="DK30" i="2"/>
  <c r="DJ30" i="2"/>
  <c r="DI30" i="2"/>
  <c r="DH30" i="2"/>
  <c r="DP29" i="2"/>
  <c r="DO29" i="2"/>
  <c r="DN29" i="2"/>
  <c r="DM29" i="2"/>
  <c r="DL29" i="2"/>
  <c r="DK29" i="2"/>
  <c r="DJ29" i="2"/>
  <c r="DI29" i="2"/>
  <c r="DH29" i="2"/>
  <c r="DP28" i="2"/>
  <c r="DO28" i="2"/>
  <c r="DN28" i="2"/>
  <c r="DM28" i="2"/>
  <c r="DL28" i="2"/>
  <c r="DK28" i="2"/>
  <c r="DJ28" i="2"/>
  <c r="DI28" i="2"/>
  <c r="DH28" i="2"/>
  <c r="DP27" i="2"/>
  <c r="DO27" i="2"/>
  <c r="DN27" i="2"/>
  <c r="DM27" i="2"/>
  <c r="DL27" i="2"/>
  <c r="DK27" i="2"/>
  <c r="DI27" i="2"/>
  <c r="DH27" i="2"/>
  <c r="DP26" i="2"/>
  <c r="DO26" i="2"/>
  <c r="DN26" i="2"/>
  <c r="DM26" i="2"/>
  <c r="DL26" i="2"/>
  <c r="DK26" i="2"/>
  <c r="DJ26" i="2"/>
  <c r="DI26" i="2"/>
  <c r="DH26" i="2"/>
  <c r="DP25" i="2"/>
  <c r="DO25" i="2"/>
  <c r="DN25" i="2"/>
  <c r="DM25" i="2"/>
  <c r="DL25" i="2"/>
  <c r="DK25" i="2"/>
  <c r="DJ25" i="2"/>
  <c r="DI25" i="2"/>
  <c r="DH25" i="2"/>
  <c r="DP24" i="2"/>
  <c r="DO24" i="2"/>
  <c r="DN24" i="2"/>
  <c r="DM24" i="2"/>
  <c r="DL24" i="2"/>
  <c r="DK24" i="2"/>
  <c r="DJ24" i="2"/>
  <c r="DI24" i="2"/>
  <c r="DH24" i="2"/>
  <c r="DP23" i="2"/>
  <c r="DO23" i="2"/>
  <c r="DN23" i="2"/>
  <c r="DM23" i="2"/>
  <c r="DL23" i="2"/>
  <c r="DK23" i="2"/>
  <c r="DJ23" i="2"/>
  <c r="DI23" i="2"/>
  <c r="DH23" i="2"/>
  <c r="DP22" i="2"/>
  <c r="DO22" i="2"/>
  <c r="DN22" i="2"/>
  <c r="DM22" i="2"/>
  <c r="DL22" i="2"/>
  <c r="DK22" i="2"/>
  <c r="DJ22" i="2"/>
  <c r="DI22" i="2"/>
  <c r="DH22" i="2"/>
  <c r="DP21" i="2"/>
  <c r="DO21" i="2"/>
  <c r="DN21" i="2"/>
  <c r="DM21" i="2"/>
  <c r="DL21" i="2"/>
  <c r="DK21" i="2"/>
  <c r="DJ21" i="2"/>
  <c r="DI21" i="2"/>
  <c r="DH21" i="2"/>
  <c r="DP20" i="2"/>
  <c r="DO20" i="2"/>
  <c r="DN20" i="2"/>
  <c r="DM20" i="2"/>
  <c r="DL20" i="2"/>
  <c r="DK20" i="2"/>
  <c r="DJ20" i="2"/>
  <c r="DI20" i="2"/>
  <c r="DH20" i="2"/>
  <c r="DP19" i="2"/>
  <c r="DO19" i="2"/>
  <c r="DN19" i="2"/>
  <c r="DM19" i="2"/>
  <c r="DL19" i="2"/>
  <c r="DK19" i="2"/>
  <c r="DJ19" i="2"/>
  <c r="DI19" i="2"/>
  <c r="DH19" i="2"/>
  <c r="DP18" i="2"/>
  <c r="DO18" i="2"/>
  <c r="DN18" i="2"/>
  <c r="DM18" i="2"/>
  <c r="DL18" i="2"/>
  <c r="DK18" i="2"/>
  <c r="DJ18" i="2"/>
  <c r="DI18" i="2"/>
  <c r="DH18" i="2"/>
  <c r="DP17" i="2"/>
  <c r="DO17" i="2"/>
  <c r="DN17" i="2"/>
  <c r="DM17" i="2"/>
  <c r="DL17" i="2"/>
  <c r="DK17" i="2"/>
  <c r="DJ17" i="2"/>
  <c r="DI17" i="2"/>
  <c r="DH17" i="2"/>
  <c r="DP16" i="2"/>
  <c r="DO16" i="2"/>
  <c r="DN16" i="2"/>
  <c r="DM16" i="2"/>
  <c r="DL16" i="2"/>
  <c r="DK16" i="2"/>
  <c r="DJ16" i="2"/>
  <c r="DI16" i="2"/>
  <c r="DH16" i="2"/>
  <c r="DP15" i="2"/>
  <c r="DO15" i="2"/>
  <c r="DN15" i="2"/>
  <c r="DM15" i="2"/>
  <c r="DL15" i="2"/>
  <c r="DK15" i="2"/>
  <c r="DJ15" i="2"/>
  <c r="DI15" i="2"/>
  <c r="DH15" i="2"/>
  <c r="DP14" i="2"/>
  <c r="DO14" i="2"/>
  <c r="DN14" i="2"/>
  <c r="DM14" i="2"/>
  <c r="DL14" i="2"/>
  <c r="DK14" i="2"/>
  <c r="DJ14" i="2"/>
  <c r="DI14" i="2"/>
  <c r="DH14" i="2"/>
  <c r="DP13" i="2"/>
  <c r="DO13" i="2"/>
  <c r="DN13" i="2"/>
  <c r="DM13" i="2"/>
  <c r="DL13" i="2"/>
  <c r="DK13" i="2"/>
  <c r="DJ13" i="2"/>
  <c r="DI13" i="2"/>
  <c r="DH13" i="2"/>
  <c r="F9" i="2"/>
  <c r="F13" i="2"/>
  <c r="F83" i="2"/>
  <c r="F139" i="2"/>
  <c r="F199" i="2"/>
  <c r="F210" i="2"/>
  <c r="F221" i="2"/>
  <c r="F263" i="2"/>
  <c r="F278" i="2"/>
  <c r="F282" i="2"/>
  <c r="F6" i="2"/>
  <c r="F72" i="2"/>
  <c r="F80" i="2"/>
  <c r="F87" i="2"/>
  <c r="F129" i="2"/>
  <c r="F132" i="2"/>
  <c r="F188" i="2"/>
  <c r="F196" i="2"/>
  <c r="F203" i="2"/>
  <c r="F215" i="2"/>
  <c r="F218" i="2"/>
  <c r="F245" i="2"/>
  <c r="F253" i="2"/>
  <c r="F256" i="2"/>
  <c r="F290" i="2"/>
  <c r="F294" i="2"/>
  <c r="F55" i="2"/>
  <c r="F59" i="2"/>
  <c r="F73" i="2"/>
  <c r="F77" i="2"/>
  <c r="F88" i="2"/>
  <c r="F112" i="2"/>
  <c r="F120" i="2"/>
  <c r="F123" i="2"/>
  <c r="F126" i="2"/>
  <c r="F137" i="2"/>
  <c r="F145" i="2"/>
  <c r="F148" i="2"/>
  <c r="F157" i="2"/>
  <c r="F179" i="2"/>
  <c r="F189" i="2"/>
  <c r="F193" i="2"/>
  <c r="F204" i="2"/>
  <c r="F212" i="2"/>
  <c r="F228" i="2"/>
  <c r="F232" i="2"/>
  <c r="F246" i="2"/>
  <c r="F261" i="2"/>
  <c r="F269" i="2"/>
  <c r="F272" i="2"/>
  <c r="F276" i="2"/>
  <c r="F291" i="2"/>
  <c r="F303" i="2"/>
  <c r="F29" i="2"/>
  <c r="F44" i="2"/>
  <c r="F60" i="2"/>
  <c r="F107" i="2"/>
  <c r="F136" i="2"/>
  <c r="F142" i="2"/>
  <c r="F152" i="2"/>
  <c r="F155" i="2"/>
  <c r="F158" i="2"/>
  <c r="F174" i="2"/>
  <c r="F231" i="2"/>
  <c r="F250" i="2"/>
  <c r="F260" i="2"/>
  <c r="F266" i="2"/>
  <c r="F298" i="2"/>
  <c r="F11" i="2"/>
  <c r="F14" i="2"/>
  <c r="F22" i="2"/>
  <c r="F23" i="2"/>
  <c r="F33" i="2"/>
  <c r="F42" i="2"/>
  <c r="F53" i="2"/>
  <c r="F58" i="2"/>
  <c r="F69" i="2"/>
  <c r="F75" i="2"/>
  <c r="F81" i="2"/>
  <c r="F85" i="2"/>
  <c r="F91" i="2"/>
  <c r="F100" i="2"/>
  <c r="F101" i="2"/>
  <c r="F116" i="2"/>
  <c r="F117" i="2"/>
  <c r="F130" i="2"/>
  <c r="F146" i="2"/>
  <c r="F167" i="2"/>
  <c r="F168" i="2"/>
  <c r="F183" i="2"/>
  <c r="F185" i="2"/>
  <c r="F191" i="2"/>
  <c r="F197" i="2"/>
  <c r="F201" i="2"/>
  <c r="F207" i="2"/>
  <c r="F213" i="2"/>
  <c r="F216" i="2"/>
  <c r="F219" i="2"/>
  <c r="F224" i="2"/>
  <c r="F225" i="2"/>
  <c r="F240" i="2"/>
  <c r="F241" i="2"/>
  <c r="F254" i="2"/>
  <c r="F270" i="2"/>
  <c r="F280" i="2"/>
  <c r="F283" i="2"/>
  <c r="F286" i="2"/>
  <c r="F8" i="2"/>
  <c r="F21" i="2"/>
  <c r="F32" i="2"/>
  <c r="F41" i="2"/>
  <c r="F47" i="2"/>
  <c r="F51" i="2"/>
  <c r="F52" i="2"/>
  <c r="F57" i="2"/>
  <c r="F63" i="2"/>
  <c r="F79" i="2"/>
  <c r="F99" i="2"/>
  <c r="F110" i="2"/>
  <c r="F115" i="2"/>
  <c r="F128" i="2"/>
  <c r="F134" i="2"/>
  <c r="F140" i="2"/>
  <c r="F144" i="2"/>
  <c r="F150" i="2"/>
  <c r="F161" i="2"/>
  <c r="F166" i="2"/>
  <c r="F177" i="2"/>
  <c r="F182" i="2"/>
  <c r="F195" i="2"/>
  <c r="F211" i="2"/>
  <c r="F223" i="2"/>
  <c r="F234" i="2"/>
  <c r="F239" i="2"/>
  <c r="F248" i="2"/>
  <c r="F252" i="2"/>
  <c r="F258" i="2"/>
  <c r="F264" i="2"/>
  <c r="F268" i="2"/>
  <c r="F277" i="2"/>
  <c r="F293" i="2"/>
  <c r="F301" i="2"/>
  <c r="F19" i="2"/>
  <c r="F27" i="2"/>
  <c r="F40" i="2"/>
  <c r="F48" i="2"/>
  <c r="F56" i="2"/>
  <c r="F65" i="2"/>
  <c r="F97" i="2"/>
  <c r="F105" i="2"/>
  <c r="F113" i="2"/>
  <c r="F121" i="2"/>
  <c r="F156" i="2"/>
  <c r="F164" i="2"/>
  <c r="F172" i="2"/>
  <c r="F180" i="2"/>
  <c r="F229" i="2"/>
  <c r="F237" i="2"/>
  <c r="F275" i="2"/>
  <c r="F296" i="2"/>
  <c r="F12" i="2"/>
  <c r="F17" i="2"/>
  <c r="F25" i="2"/>
  <c r="F38" i="2"/>
  <c r="F46" i="2"/>
  <c r="F54" i="2"/>
  <c r="F62" i="2"/>
  <c r="F68" i="2"/>
  <c r="F76" i="2"/>
  <c r="F84" i="2"/>
  <c r="F92" i="2"/>
  <c r="F95" i="2"/>
  <c r="F103" i="2"/>
  <c r="F111" i="2"/>
  <c r="F119" i="2"/>
  <c r="F127" i="2"/>
  <c r="F135" i="2"/>
  <c r="F143" i="2"/>
  <c r="F151" i="2"/>
  <c r="F162" i="2"/>
  <c r="F170" i="2"/>
  <c r="F178" i="2"/>
  <c r="F192" i="2"/>
  <c r="F200" i="2"/>
  <c r="F208" i="2"/>
  <c r="F222" i="2"/>
  <c r="F227" i="2"/>
  <c r="F235" i="2"/>
  <c r="F251" i="2"/>
  <c r="F259" i="2"/>
  <c r="F267" i="2"/>
  <c r="F281" i="2"/>
  <c r="F289" i="2"/>
  <c r="F302" i="2"/>
  <c r="F7" i="2"/>
  <c r="F10" i="2"/>
  <c r="F66" i="2"/>
  <c r="F74" i="2"/>
  <c r="F82" i="2"/>
  <c r="F90" i="2"/>
  <c r="F133" i="2"/>
  <c r="F141" i="2"/>
  <c r="F149" i="2"/>
  <c r="F190" i="2"/>
  <c r="F198" i="2"/>
  <c r="F206" i="2"/>
  <c r="F220" i="2"/>
  <c r="F249" i="2"/>
  <c r="F257" i="2"/>
  <c r="F265" i="2"/>
  <c r="F273" i="2"/>
  <c r="F279" i="2"/>
  <c r="F287" i="2"/>
  <c r="F295" i="2"/>
</calcChain>
</file>

<file path=xl/sharedStrings.xml><?xml version="1.0" encoding="utf-8"?>
<sst xmlns="http://schemas.openxmlformats.org/spreadsheetml/2006/main" count="1006" uniqueCount="212">
  <si>
    <t>Definition</t>
  </si>
  <si>
    <t>Source</t>
  </si>
  <si>
    <t>gdp</t>
  </si>
  <si>
    <t>GDP (current $US)</t>
  </si>
  <si>
    <t>World Development Indicators | DataBank. (n.d.). World Bank. https://databank.worldbank.org/reports.aspx?source=2&amp;series=NY.GDP.MKTP.CD&amp;country=</t>
  </si>
  <si>
    <t>biex</t>
  </si>
  <si>
    <t>Bilateral exports ($US thousand)</t>
  </si>
  <si>
    <t>World Integrated Trade Solution (WITS). (n.d.). World Bank. https://wits.worldbank.org/CountryProfile/en/Country/WLD/Year/2019/TradeFlow/EXPIMP/Partner/by-country</t>
  </si>
  <si>
    <t>tmd</t>
  </si>
  <si>
    <t>Total merchandise trade (agri + min + man) (in milion $US)</t>
  </si>
  <si>
    <t>agri</t>
  </si>
  <si>
    <t>Total agricultural trade (in milion $US)</t>
  </si>
  <si>
    <t>min</t>
  </si>
  <si>
    <t>Total mineral trade (in milion $US)</t>
  </si>
  <si>
    <t>SI3_AGG - MI - Fuels and mining products</t>
  </si>
  <si>
    <t>man</t>
  </si>
  <si>
    <t>Total manufacturing trade (in milion $US)</t>
  </si>
  <si>
    <t>sdex</t>
  </si>
  <si>
    <t>Bilateral exchange rate, yearly average</t>
  </si>
  <si>
    <t>Historical exchange rates from 1953 with graph and charts. (n.d.). FXTop. https://fxtop.com/en/historical-exchange-rates.php?MA=0&amp;TR=1</t>
  </si>
  <si>
    <t>Name variable</t>
  </si>
  <si>
    <t>by Jari Matthew Roman</t>
  </si>
  <si>
    <t>WTO Stats. (n.d.). SI3_AGG - TO - Total merchandise, World Trade Organization. https://stats.wto.org</t>
  </si>
  <si>
    <t>WTO Stats. (n.d.). SI3_AGG - AG - Agricultural products, World Trade Organization. https://stats.wto.org</t>
  </si>
  <si>
    <t>WTO Stats. (n.d.). SI3_AGG - MI - Fuels and mining products, World Trade Organization. https://stats.wto.org</t>
  </si>
  <si>
    <t>WTO Stats. (n.d.). SI3_AGG - MA - Manufactures, World Trade Organization. https://stats.wto.org</t>
  </si>
  <si>
    <t>country</t>
  </si>
  <si>
    <t>yr</t>
  </si>
  <si>
    <t>disb</t>
  </si>
  <si>
    <t>disc</t>
  </si>
  <si>
    <t>disf</t>
  </si>
  <si>
    <t>disi</t>
  </si>
  <si>
    <t>disl</t>
  </si>
  <si>
    <t>dism</t>
  </si>
  <si>
    <t>disr</t>
  </si>
  <si>
    <t>diss</t>
  </si>
  <si>
    <t>dist</t>
  </si>
  <si>
    <t>disv</t>
  </si>
  <si>
    <t>gdpb</t>
  </si>
  <si>
    <t>gdpc</t>
  </si>
  <si>
    <t>gdpf</t>
  </si>
  <si>
    <t>gdpi</t>
  </si>
  <si>
    <t>gpdl</t>
  </si>
  <si>
    <t>gdpm</t>
  </si>
  <si>
    <t>gdpr</t>
  </si>
  <si>
    <t>gdps</t>
  </si>
  <si>
    <t>gdpt</t>
  </si>
  <si>
    <t>gdpv</t>
  </si>
  <si>
    <t>sb</t>
  </si>
  <si>
    <t>sc</t>
  </si>
  <si>
    <t>sf</t>
  </si>
  <si>
    <t>si</t>
  </si>
  <si>
    <t>sl</t>
  </si>
  <si>
    <t>sm</t>
  </si>
  <si>
    <t>sr</t>
  </si>
  <si>
    <t>ss</t>
  </si>
  <si>
    <t>st</t>
  </si>
  <si>
    <t>sv</t>
  </si>
  <si>
    <t>eb</t>
  </si>
  <si>
    <t>ec</t>
  </si>
  <si>
    <t>ef</t>
  </si>
  <si>
    <t>ei</t>
  </si>
  <si>
    <t>el</t>
  </si>
  <si>
    <t>em</t>
  </si>
  <si>
    <t>er</t>
  </si>
  <si>
    <t>es</t>
  </si>
  <si>
    <t>et</t>
  </si>
  <si>
    <t>ev</t>
  </si>
  <si>
    <t>bexbp</t>
  </si>
  <si>
    <t>bexcp</t>
  </si>
  <si>
    <t>bexfp</t>
  </si>
  <si>
    <t>bexip</t>
  </si>
  <si>
    <t>bexlp</t>
  </si>
  <si>
    <t>bexmp</t>
  </si>
  <si>
    <t>bexrp</t>
  </si>
  <si>
    <t>bexsp</t>
  </si>
  <si>
    <t>bextp</t>
  </si>
  <si>
    <t>bexvp</t>
  </si>
  <si>
    <t>bexb</t>
  </si>
  <si>
    <t>bexc</t>
  </si>
  <si>
    <t>bexf</t>
  </si>
  <si>
    <t>bexi</t>
  </si>
  <si>
    <t>bexl</t>
  </si>
  <si>
    <t>bexm</t>
  </si>
  <si>
    <t>bexr</t>
  </si>
  <si>
    <t>bexs</t>
  </si>
  <si>
    <t>bext</t>
  </si>
  <si>
    <t>bexv</t>
  </si>
  <si>
    <t>Brunei</t>
  </si>
  <si>
    <t>Singapur</t>
  </si>
  <si>
    <t>Filipines</t>
  </si>
  <si>
    <t>Cambodja</t>
  </si>
  <si>
    <t>Indonesia</t>
  </si>
  <si>
    <t>Laos</t>
  </si>
  <si>
    <t>Malasia</t>
  </si>
  <si>
    <t>Myanmar</t>
  </si>
  <si>
    <t>Tailandia</t>
  </si>
  <si>
    <t>Vietnam</t>
  </si>
  <si>
    <t>OCA INDEX Database for ASEAN (1990-2019)</t>
  </si>
  <si>
    <t>code</t>
  </si>
  <si>
    <t>BRN</t>
  </si>
  <si>
    <t>KHM</t>
  </si>
  <si>
    <t>PHL</t>
  </si>
  <si>
    <t>IDN</t>
  </si>
  <si>
    <t>LAO</t>
  </si>
  <si>
    <t>MYS</t>
  </si>
  <si>
    <t>MMR</t>
  </si>
  <si>
    <t>SGP</t>
  </si>
  <si>
    <t>THA</t>
  </si>
  <si>
    <t>VNM</t>
  </si>
  <si>
    <t>dissim</t>
  </si>
  <si>
    <t>size</t>
  </si>
  <si>
    <t>export</t>
  </si>
  <si>
    <t>pdissim</t>
  </si>
  <si>
    <t>sdgdp</t>
  </si>
  <si>
    <t>psize</t>
  </si>
  <si>
    <t>pbiex</t>
  </si>
  <si>
    <t>pex</t>
  </si>
  <si>
    <t>pgdp</t>
  </si>
  <si>
    <t>lgdp</t>
  </si>
  <si>
    <t>lgdpg</t>
  </si>
  <si>
    <t>%</t>
  </si>
  <si>
    <t>by variable</t>
  </si>
  <si>
    <t>by country</t>
  </si>
  <si>
    <t>total</t>
  </si>
  <si>
    <t>Logarithm of gdp</t>
  </si>
  <si>
    <t>Change in lgdp (lgdp(t) - lgdp(t-1))</t>
  </si>
  <si>
    <t>10-yr standard deviation of bilateral exhcange rate, yearly average</t>
  </si>
  <si>
    <t xml:space="preserve">Change in lgdp (lgdp(t) - lgdp(t-1)) </t>
  </si>
  <si>
    <t>10-yr standard deviation of the change in ldgdp</t>
  </si>
  <si>
    <t>10-year average of psize</t>
  </si>
  <si>
    <t>10-year average of pbiex</t>
  </si>
  <si>
    <t>10-year average of pdissim</t>
  </si>
  <si>
    <t>WTO Stats. (n.d.), World Trade Organization. https://stats.wto.org</t>
  </si>
  <si>
    <t>Country name</t>
  </si>
  <si>
    <t>Year</t>
  </si>
  <si>
    <t>Country code ISO 3166-1 alpha-3</t>
  </si>
  <si>
    <t>KB</t>
  </si>
  <si>
    <t>PB</t>
  </si>
  <si>
    <t>IB</t>
  </si>
  <si>
    <t>LB</t>
  </si>
  <si>
    <t>AB</t>
  </si>
  <si>
    <t>YB</t>
  </si>
  <si>
    <t>SB</t>
  </si>
  <si>
    <t>TB</t>
  </si>
  <si>
    <t>VB</t>
  </si>
  <si>
    <t>PK</t>
  </si>
  <si>
    <t>IK</t>
  </si>
  <si>
    <t>LK</t>
  </si>
  <si>
    <t>AK</t>
  </si>
  <si>
    <t>YK</t>
  </si>
  <si>
    <t>SK</t>
  </si>
  <si>
    <t>TK</t>
  </si>
  <si>
    <t>VK</t>
  </si>
  <si>
    <t>IP</t>
  </si>
  <si>
    <t>LP</t>
  </si>
  <si>
    <t>AP</t>
  </si>
  <si>
    <t>YP</t>
  </si>
  <si>
    <t>SP</t>
  </si>
  <si>
    <t>TP</t>
  </si>
  <si>
    <t>VP</t>
  </si>
  <si>
    <t>LI</t>
  </si>
  <si>
    <t>AI</t>
  </si>
  <si>
    <t>YI</t>
  </si>
  <si>
    <t>SI</t>
  </si>
  <si>
    <t>TI</t>
  </si>
  <si>
    <t>VI</t>
  </si>
  <si>
    <t>AL</t>
  </si>
  <si>
    <t>YL</t>
  </si>
  <si>
    <t>SL</t>
  </si>
  <si>
    <t>TL</t>
  </si>
  <si>
    <t>VL</t>
  </si>
  <si>
    <t>YA</t>
  </si>
  <si>
    <t>SA</t>
  </si>
  <si>
    <t>TA</t>
  </si>
  <si>
    <t>VA</t>
  </si>
  <si>
    <t>SY</t>
  </si>
  <si>
    <t>TY</t>
  </si>
  <si>
    <t>VY</t>
  </si>
  <si>
    <t>TS</t>
  </si>
  <si>
    <t>VS</t>
  </si>
  <si>
    <t>VT</t>
  </si>
  <si>
    <t>Total observations</t>
  </si>
  <si>
    <t>K</t>
  </si>
  <si>
    <t>B</t>
  </si>
  <si>
    <t>P</t>
  </si>
  <si>
    <t>I</t>
  </si>
  <si>
    <t>A</t>
  </si>
  <si>
    <t>S</t>
  </si>
  <si>
    <t>T</t>
  </si>
  <si>
    <t>L</t>
  </si>
  <si>
    <t>Y</t>
  </si>
  <si>
    <t>Cambodia</t>
  </si>
  <si>
    <t>Philippines</t>
  </si>
  <si>
    <t>Malaysia</t>
  </si>
  <si>
    <t>Singapore</t>
  </si>
  <si>
    <t>Thailand</t>
  </si>
  <si>
    <t>V</t>
  </si>
  <si>
    <t>exb</t>
  </si>
  <si>
    <t>exc</t>
  </si>
  <si>
    <t>exf</t>
  </si>
  <si>
    <t>exi</t>
  </si>
  <si>
    <t>exl</t>
  </si>
  <si>
    <t>exm</t>
  </si>
  <si>
    <t>exr</t>
  </si>
  <si>
    <t>exs</t>
  </si>
  <si>
    <t>ext</t>
  </si>
  <si>
    <t>exv</t>
  </si>
  <si>
    <t>ex</t>
  </si>
  <si>
    <t>Average of exports/GDP</t>
  </si>
  <si>
    <t>Average of log(GDP)</t>
  </si>
  <si>
    <t>Ratio of absolute values of agri, min and man to tmd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</si>
</sst>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9">
    <xf numFmtId="0" fontId="0" fillId="0" borderId="0" xfId="0"/>
    <xf numFmtId="0" fontId="4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5" fillId="0" borderId="8" xfId="0" applyFont="1" applyBorder="1"/>
    <xf numFmtId="0" fontId="2" fillId="0" borderId="9" xfId="0" applyFont="1" applyBorder="1" applyAlignment="1"/>
    <xf numFmtId="0" fontId="2" fillId="0" borderId="0" xfId="0" applyFont="1" applyBorder="1" applyAlignment="1"/>
    <xf numFmtId="0" fontId="6" fillId="0" borderId="0" xfId="0" applyFont="1"/>
    <xf numFmtId="0" fontId="3" fillId="0" borderId="3" xfId="0" applyFont="1" applyFill="1" applyBorder="1" applyAlignment="1">
      <alignment horizontal="left"/>
    </xf>
    <xf numFmtId="0" fontId="4" fillId="0" borderId="3" xfId="0" applyFont="1" applyBorder="1"/>
    <xf numFmtId="0" fontId="4" fillId="0" borderId="4" xfId="0" applyFont="1" applyBorder="1"/>
    <xf numFmtId="0" fontId="3" fillId="0" borderId="4" xfId="0" applyFont="1" applyBorder="1" applyAlignment="1"/>
    <xf numFmtId="0" fontId="4" fillId="0" borderId="10" xfId="0" applyFont="1" applyBorder="1"/>
    <xf numFmtId="0" fontId="4" fillId="0" borderId="7" xfId="0" applyFont="1" applyBorder="1"/>
    <xf numFmtId="0" fontId="4" fillId="0" borderId="0" xfId="0" applyFont="1" applyBorder="1"/>
    <xf numFmtId="0" fontId="5" fillId="0" borderId="13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5" xfId="0" applyFont="1" applyFill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10" fontId="4" fillId="0" borderId="4" xfId="2" applyNumberFormat="1" applyFont="1" applyBorder="1" applyAlignment="1">
      <alignment horizontal="right" vertical="center"/>
    </xf>
    <xf numFmtId="10" fontId="4" fillId="0" borderId="10" xfId="2" applyNumberFormat="1" applyFont="1" applyBorder="1" applyAlignment="1">
      <alignment horizontal="right" vertical="center"/>
    </xf>
    <xf numFmtId="10" fontId="5" fillId="0" borderId="12" xfId="2" applyNumberFormat="1" applyFont="1" applyBorder="1" applyAlignment="1">
      <alignment vertical="center"/>
    </xf>
    <xf numFmtId="0" fontId="2" fillId="0" borderId="14" xfId="0" applyFont="1" applyBorder="1" applyAlignment="1"/>
    <xf numFmtId="0" fontId="2" fillId="0" borderId="15" xfId="0" applyFont="1" applyBorder="1" applyAlignment="1"/>
    <xf numFmtId="0" fontId="4" fillId="0" borderId="1" xfId="0" applyFont="1" applyBorder="1"/>
    <xf numFmtId="0" fontId="3" fillId="0" borderId="3" xfId="0" applyFont="1" applyBorder="1" applyAlignment="1"/>
    <xf numFmtId="0" fontId="3" fillId="0" borderId="6" xfId="0" applyFont="1" applyBorder="1" applyAlignment="1"/>
    <xf numFmtId="0" fontId="4" fillId="0" borderId="0" xfId="0" applyFont="1" applyFill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2" fontId="4" fillId="0" borderId="0" xfId="0" applyNumberFormat="1" applyFont="1" applyFill="1" applyAlignment="1">
      <alignment vertical="center"/>
    </xf>
    <xf numFmtId="2" fontId="4" fillId="0" borderId="3" xfId="0" applyNumberFormat="1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vertical="center"/>
    </xf>
    <xf numFmtId="2" fontId="4" fillId="0" borderId="7" xfId="0" applyNumberFormat="1" applyFont="1" applyFill="1" applyBorder="1" applyAlignment="1">
      <alignment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" fontId="4" fillId="0" borderId="3" xfId="0" applyNumberFormat="1" applyFont="1" applyFill="1" applyBorder="1" applyAlignment="1">
      <alignment horizontal="left" vertical="center"/>
    </xf>
    <xf numFmtId="1" fontId="4" fillId="0" borderId="3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" fontId="3" fillId="0" borderId="5" xfId="0" applyNumberFormat="1" applyFont="1" applyBorder="1"/>
    <xf numFmtId="2" fontId="3" fillId="0" borderId="4" xfId="0" applyNumberFormat="1" applyFont="1" applyFill="1" applyBorder="1" applyAlignment="1"/>
    <xf numFmtId="2" fontId="3" fillId="0" borderId="4" xfId="0" applyNumberFormat="1" applyFont="1" applyBorder="1" applyAlignment="1"/>
    <xf numFmtId="0" fontId="3" fillId="0" borderId="4" xfId="0" applyFont="1" applyBorder="1"/>
    <xf numFmtId="1" fontId="3" fillId="0" borderId="4" xfId="0" applyNumberFormat="1" applyFont="1" applyBorder="1" applyAlignment="1"/>
    <xf numFmtId="0" fontId="3" fillId="0" borderId="3" xfId="0" applyFont="1" applyBorder="1"/>
    <xf numFmtId="2" fontId="3" fillId="0" borderId="0" xfId="0" applyNumberFormat="1" applyFont="1" applyFill="1" applyAlignment="1">
      <alignment vertical="center"/>
    </xf>
    <xf numFmtId="2" fontId="3" fillId="0" borderId="3" xfId="0" applyNumberFormat="1" applyFont="1" applyFill="1" applyBorder="1" applyAlignment="1">
      <alignment vertical="center"/>
    </xf>
    <xf numFmtId="2" fontId="3" fillId="0" borderId="5" xfId="0" applyNumberFormat="1" applyFont="1" applyFill="1" applyBorder="1" applyAlignment="1">
      <alignment vertical="center"/>
    </xf>
    <xf numFmtId="2" fontId="3" fillId="0" borderId="0" xfId="0" applyNumberFormat="1" applyFont="1" applyFill="1" applyBorder="1" applyAlignment="1">
      <alignment vertical="center"/>
    </xf>
    <xf numFmtId="1" fontId="4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1" fontId="4" fillId="0" borderId="7" xfId="0" applyNumberFormat="1" applyFont="1" applyFill="1" applyBorder="1" applyAlignment="1">
      <alignment horizontal="left" vertical="center"/>
    </xf>
    <xf numFmtId="1" fontId="4" fillId="0" borderId="7" xfId="0" applyNumberFormat="1" applyFont="1" applyBorder="1" applyAlignment="1">
      <alignment horizontal="center" vertical="center"/>
    </xf>
    <xf numFmtId="1" fontId="3" fillId="0" borderId="6" xfId="0" applyNumberFormat="1" applyFont="1" applyBorder="1"/>
    <xf numFmtId="2" fontId="3" fillId="0" borderId="10" xfId="0" applyNumberFormat="1" applyFont="1" applyFill="1" applyBorder="1" applyAlignment="1"/>
    <xf numFmtId="2" fontId="3" fillId="0" borderId="10" xfId="0" applyNumberFormat="1" applyFont="1" applyBorder="1" applyAlignment="1"/>
    <xf numFmtId="0" fontId="3" fillId="0" borderId="10" xfId="0" applyFont="1" applyBorder="1"/>
    <xf numFmtId="1" fontId="3" fillId="0" borderId="10" xfId="0" applyNumberFormat="1" applyFont="1" applyBorder="1" applyAlignment="1"/>
    <xf numFmtId="0" fontId="3" fillId="0" borderId="7" xfId="0" applyFont="1" applyBorder="1"/>
    <xf numFmtId="2" fontId="3" fillId="0" borderId="1" xfId="0" applyNumberFormat="1" applyFont="1" applyFill="1" applyBorder="1" applyAlignment="1">
      <alignment vertical="center"/>
    </xf>
    <xf numFmtId="2" fontId="3" fillId="0" borderId="7" xfId="0" applyNumberFormat="1" applyFont="1" applyFill="1" applyBorder="1" applyAlignment="1">
      <alignment vertical="center"/>
    </xf>
    <xf numFmtId="2" fontId="3" fillId="0" borderId="6" xfId="0" applyNumberFormat="1" applyFont="1" applyFill="1" applyBorder="1" applyAlignment="1">
      <alignment vertical="center"/>
    </xf>
    <xf numFmtId="1" fontId="4" fillId="0" borderId="1" xfId="0" applyNumberFormat="1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1" fontId="3" fillId="0" borderId="5" xfId="0" applyNumberFormat="1" applyFont="1" applyFill="1" applyBorder="1"/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/>
    <xf numFmtId="0" fontId="3" fillId="0" borderId="5" xfId="0" applyFont="1" applyBorder="1"/>
    <xf numFmtId="1" fontId="3" fillId="0" borderId="5" xfId="1" applyNumberFormat="1" applyFont="1" applyBorder="1"/>
    <xf numFmtId="1" fontId="3" fillId="0" borderId="6" xfId="1" applyNumberFormat="1" applyFont="1" applyBorder="1"/>
    <xf numFmtId="1" fontId="4" fillId="0" borderId="5" xfId="0" applyNumberFormat="1" applyFont="1" applyBorder="1"/>
    <xf numFmtId="0" fontId="3" fillId="0" borderId="3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vertical="center"/>
    </xf>
    <xf numFmtId="2" fontId="4" fillId="0" borderId="5" xfId="0" applyNumberFormat="1" applyFont="1" applyFill="1" applyBorder="1" applyAlignment="1">
      <alignment vertical="center"/>
    </xf>
    <xf numFmtId="2" fontId="4" fillId="0" borderId="0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164" fontId="7" fillId="0" borderId="16" xfId="0" applyNumberFormat="1" applyFont="1" applyBorder="1" applyAlignment="1">
      <alignment horizontal="center"/>
    </xf>
    <xf numFmtId="164" fontId="7" fillId="0" borderId="4" xfId="0" applyNumberFormat="1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0" fontId="0" fillId="0" borderId="17" xfId="0" applyBorder="1"/>
    <xf numFmtId="0" fontId="0" fillId="0" borderId="3" xfId="0" applyBorder="1"/>
    <xf numFmtId="0" fontId="0" fillId="0" borderId="7" xfId="0" applyBorder="1"/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10" fontId="4" fillId="0" borderId="3" xfId="2" applyNumberFormat="1" applyFont="1" applyBorder="1" applyAlignment="1">
      <alignment horizontal="right" vertical="center"/>
    </xf>
    <xf numFmtId="10" fontId="4" fillId="0" borderId="7" xfId="2" applyNumberFormat="1" applyFont="1" applyBorder="1" applyAlignment="1">
      <alignment horizontal="right" vertical="center"/>
    </xf>
    <xf numFmtId="10" fontId="5" fillId="0" borderId="12" xfId="2" applyNumberFormat="1" applyFont="1" applyBorder="1" applyAlignment="1">
      <alignment horizontal="right" vertical="center"/>
    </xf>
    <xf numFmtId="0" fontId="3" fillId="0" borderId="0" xfId="0" applyFont="1" applyBorder="1"/>
    <xf numFmtId="0" fontId="3" fillId="0" borderId="1" xfId="0" applyFont="1" applyBorder="1"/>
    <xf numFmtId="1" fontId="7" fillId="0" borderId="0" xfId="0" applyNumberFormat="1" applyFont="1"/>
    <xf numFmtId="1" fontId="8" fillId="0" borderId="0" xfId="0" applyNumberFormat="1" applyFont="1"/>
    <xf numFmtId="1" fontId="7" fillId="0" borderId="3" xfId="0" applyNumberFormat="1" applyFont="1" applyBorder="1"/>
    <xf numFmtId="1" fontId="8" fillId="0" borderId="3" xfId="0" applyNumberFormat="1" applyFont="1" applyBorder="1"/>
    <xf numFmtId="1" fontId="8" fillId="0" borderId="6" xfId="0" applyNumberFormat="1" applyFont="1" applyBorder="1"/>
    <xf numFmtId="1" fontId="8" fillId="0" borderId="1" xfId="0" applyNumberFormat="1" applyFont="1" applyBorder="1"/>
    <xf numFmtId="1" fontId="8" fillId="0" borderId="7" xfId="0" applyNumberFormat="1" applyFont="1" applyBorder="1"/>
    <xf numFmtId="0" fontId="3" fillId="0" borderId="6" xfId="0" applyFont="1" applyBorder="1"/>
    <xf numFmtId="1" fontId="7" fillId="0" borderId="1" xfId="0" applyNumberFormat="1" applyFont="1" applyBorder="1"/>
    <xf numFmtId="1" fontId="7" fillId="0" borderId="7" xfId="0" applyNumberFormat="1" applyFont="1" applyBorder="1"/>
    <xf numFmtId="0" fontId="3" fillId="0" borderId="4" xfId="0" applyFont="1" applyFill="1" applyBorder="1" applyAlignment="1"/>
    <xf numFmtId="0" fontId="3" fillId="0" borderId="0" xfId="0" applyFont="1" applyFill="1" applyAlignment="1"/>
    <xf numFmtId="0" fontId="4" fillId="0" borderId="0" xfId="0" applyFont="1" applyFill="1" applyAlignment="1"/>
    <xf numFmtId="2" fontId="3" fillId="0" borderId="4" xfId="0" applyNumberFormat="1" applyFont="1" applyFill="1" applyBorder="1" applyAlignment="1">
      <alignment horizontal="center" vertical="center"/>
    </xf>
    <xf numFmtId="2" fontId="3" fillId="0" borderId="10" xfId="0" applyNumberFormat="1" applyFont="1" applyFill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1" fontId="4" fillId="0" borderId="6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0292B-5104-434A-AAAA-C7AE8482BABC}">
  <dimension ref="A1:E25"/>
  <sheetViews>
    <sheetView showGridLines="0" tabSelected="1" zoomScale="222" workbookViewId="0">
      <selection activeCell="B17" sqref="B17"/>
    </sheetView>
  </sheetViews>
  <sheetFormatPr baseColWidth="10" defaultColWidth="10.83203125" defaultRowHeight="14" x14ac:dyDescent="0.2"/>
  <cols>
    <col min="1" max="1" width="11.5" style="1" customWidth="1"/>
    <col min="2" max="2" width="46" style="1" customWidth="1"/>
    <col min="3" max="3" width="24.6640625" style="1" customWidth="1"/>
    <col min="4" max="16384" width="10.83203125" style="1"/>
  </cols>
  <sheetData>
    <row r="1" spans="1:5" s="4" customFormat="1" ht="15" thickBot="1" x14ac:dyDescent="0.25">
      <c r="A1" s="4" t="s">
        <v>98</v>
      </c>
    </row>
    <row r="2" spans="1:5" ht="15" thickTop="1" x14ac:dyDescent="0.2">
      <c r="A2" s="7" t="s">
        <v>21</v>
      </c>
    </row>
    <row r="4" spans="1:5" s="5" customFormat="1" ht="15" thickBot="1" x14ac:dyDescent="0.25">
      <c r="A4" s="30" t="s">
        <v>20</v>
      </c>
      <c r="B4" s="31" t="s">
        <v>0</v>
      </c>
      <c r="C4" s="5" t="s">
        <v>1</v>
      </c>
    </row>
    <row r="5" spans="1:5" s="6" customFormat="1" ht="15" thickTop="1" x14ac:dyDescent="0.2">
      <c r="A5" s="33" t="s">
        <v>26</v>
      </c>
      <c r="B5" s="11" t="s">
        <v>134</v>
      </c>
    </row>
    <row r="6" spans="1:5" s="6" customFormat="1" ht="14.25" x14ac:dyDescent="0.2">
      <c r="A6" s="33" t="s">
        <v>99</v>
      </c>
      <c r="B6" s="11" t="s">
        <v>136</v>
      </c>
    </row>
    <row r="7" spans="1:5" s="6" customFormat="1" ht="14.25" x14ac:dyDescent="0.2">
      <c r="A7" s="33" t="s">
        <v>27</v>
      </c>
      <c r="B7" s="11" t="s">
        <v>135</v>
      </c>
    </row>
    <row r="8" spans="1:5" s="2" customFormat="1" ht="14.25" x14ac:dyDescent="0.2">
      <c r="A8" s="8" t="s">
        <v>2</v>
      </c>
      <c r="B8" s="10" t="s">
        <v>3</v>
      </c>
      <c r="C8" s="2" t="s">
        <v>4</v>
      </c>
      <c r="E8" s="3"/>
    </row>
    <row r="9" spans="1:5" s="2" customFormat="1" ht="14.25" x14ac:dyDescent="0.2">
      <c r="A9" s="8" t="s">
        <v>119</v>
      </c>
      <c r="B9" s="10" t="s">
        <v>125</v>
      </c>
      <c r="C9" s="2" t="s">
        <v>4</v>
      </c>
      <c r="E9" s="3"/>
    </row>
    <row r="10" spans="1:5" s="2" customFormat="1" ht="14.25" x14ac:dyDescent="0.2">
      <c r="A10" s="8" t="s">
        <v>120</v>
      </c>
      <c r="B10" s="10" t="s">
        <v>126</v>
      </c>
      <c r="C10" s="2" t="s">
        <v>4</v>
      </c>
      <c r="E10" s="3"/>
    </row>
    <row r="11" spans="1:5" s="2" customFormat="1" ht="14.25" x14ac:dyDescent="0.2">
      <c r="A11" s="8" t="s">
        <v>8</v>
      </c>
      <c r="B11" s="11" t="s">
        <v>9</v>
      </c>
      <c r="C11" s="2" t="s">
        <v>22</v>
      </c>
      <c r="E11" s="3"/>
    </row>
    <row r="12" spans="1:5" s="2" customFormat="1" ht="14.25" x14ac:dyDescent="0.2">
      <c r="A12" s="8" t="s">
        <v>10</v>
      </c>
      <c r="B12" s="11" t="s">
        <v>11</v>
      </c>
      <c r="C12" s="2" t="s">
        <v>23</v>
      </c>
      <c r="E12" s="3"/>
    </row>
    <row r="13" spans="1:5" s="2" customFormat="1" ht="14.25" x14ac:dyDescent="0.2">
      <c r="A13" s="8" t="s">
        <v>12</v>
      </c>
      <c r="B13" s="11" t="s">
        <v>13</v>
      </c>
      <c r="C13" s="2" t="s">
        <v>24</v>
      </c>
      <c r="D13" s="2" t="s">
        <v>14</v>
      </c>
      <c r="E13" s="3"/>
    </row>
    <row r="14" spans="1:5" s="2" customFormat="1" ht="14.25" x14ac:dyDescent="0.2">
      <c r="A14" s="8" t="s">
        <v>15</v>
      </c>
      <c r="B14" s="11" t="s">
        <v>16</v>
      </c>
      <c r="C14" s="2" t="s">
        <v>25</v>
      </c>
      <c r="E14" s="3"/>
    </row>
    <row r="15" spans="1:5" s="128" customFormat="1" ht="14.25" x14ac:dyDescent="0.2">
      <c r="A15" s="8" t="s">
        <v>112</v>
      </c>
      <c r="B15" s="127" t="s">
        <v>6</v>
      </c>
      <c r="C15" s="128" t="s">
        <v>7</v>
      </c>
      <c r="E15" s="129"/>
    </row>
    <row r="16" spans="1:5" ht="14.25" x14ac:dyDescent="0.2">
      <c r="A16" s="9" t="s">
        <v>117</v>
      </c>
      <c r="B16" s="11" t="s">
        <v>18</v>
      </c>
      <c r="C16" s="2" t="s">
        <v>19</v>
      </c>
    </row>
    <row r="17" spans="1:3" ht="14.25" x14ac:dyDescent="0.2">
      <c r="A17" s="9" t="s">
        <v>17</v>
      </c>
      <c r="B17" s="11" t="s">
        <v>127</v>
      </c>
      <c r="C17" s="2" t="s">
        <v>19</v>
      </c>
    </row>
    <row r="18" spans="1:3" ht="14.25" x14ac:dyDescent="0.2">
      <c r="A18" s="9" t="s">
        <v>118</v>
      </c>
      <c r="B18" s="10" t="s">
        <v>128</v>
      </c>
      <c r="C18" s="2" t="s">
        <v>4</v>
      </c>
    </row>
    <row r="19" spans="1:3" ht="14.25" x14ac:dyDescent="0.2">
      <c r="A19" s="9" t="s">
        <v>114</v>
      </c>
      <c r="B19" s="11" t="s">
        <v>129</v>
      </c>
      <c r="C19" s="2" t="s">
        <v>4</v>
      </c>
    </row>
    <row r="20" spans="1:3" ht="14.25" x14ac:dyDescent="0.2">
      <c r="A20" s="9" t="s">
        <v>113</v>
      </c>
      <c r="B20" s="10" t="s">
        <v>211</v>
      </c>
      <c r="C20" s="2" t="s">
        <v>133</v>
      </c>
    </row>
    <row r="21" spans="1:3" ht="14.25" x14ac:dyDescent="0.2">
      <c r="A21" s="14" t="s">
        <v>110</v>
      </c>
      <c r="B21" s="10" t="s">
        <v>132</v>
      </c>
      <c r="C21" s="2" t="s">
        <v>133</v>
      </c>
    </row>
    <row r="22" spans="1:3" ht="14.25" x14ac:dyDescent="0.2">
      <c r="A22" s="14" t="s">
        <v>116</v>
      </c>
      <c r="B22" s="10" t="s">
        <v>209</v>
      </c>
      <c r="C22" s="2" t="s">
        <v>7</v>
      </c>
    </row>
    <row r="23" spans="1:3" x14ac:dyDescent="0.2">
      <c r="A23" s="14" t="s">
        <v>5</v>
      </c>
      <c r="B23" s="10" t="s">
        <v>131</v>
      </c>
      <c r="C23" s="2" t="s">
        <v>7</v>
      </c>
    </row>
    <row r="24" spans="1:3" x14ac:dyDescent="0.2">
      <c r="A24" s="9" t="s">
        <v>115</v>
      </c>
      <c r="B24" s="10" t="s">
        <v>210</v>
      </c>
      <c r="C24" s="2" t="s">
        <v>4</v>
      </c>
    </row>
    <row r="25" spans="1:3" s="32" customFormat="1" x14ac:dyDescent="0.2">
      <c r="A25" s="13" t="s">
        <v>111</v>
      </c>
      <c r="B25" s="12" t="s">
        <v>130</v>
      </c>
      <c r="C25" s="3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DAC0E-9A8E-7B46-82DF-F63AC89F1183}">
  <dimension ref="A1:EE303"/>
  <sheetViews>
    <sheetView showGridLines="0" topLeftCell="BH1" zoomScale="182" zoomScaleNormal="57" workbookViewId="0">
      <selection activeCell="BO12" sqref="BO12"/>
    </sheetView>
  </sheetViews>
  <sheetFormatPr baseColWidth="10" defaultColWidth="10.83203125" defaultRowHeight="14" x14ac:dyDescent="0.2"/>
  <cols>
    <col min="1" max="1" width="9" style="86" customWidth="1"/>
    <col min="2" max="2" width="5.1640625" style="78" customWidth="1"/>
    <col min="3" max="3" width="6.6640625" style="53" customWidth="1"/>
    <col min="4" max="4" width="13.1640625" style="87" customWidth="1"/>
    <col min="5" max="9" width="6.6640625" style="88" customWidth="1"/>
    <col min="10" max="10" width="6.6640625" style="53" customWidth="1"/>
    <col min="11" max="19" width="10.33203125" style="93" customWidth="1"/>
    <col min="20" max="20" width="10.33203125" style="92" customWidth="1"/>
    <col min="21" max="22" width="6" style="65" customWidth="1"/>
    <col min="23" max="29" width="5.83203125" style="65" customWidth="1"/>
    <col min="30" max="30" width="5.83203125" style="89" customWidth="1"/>
    <col min="31" max="39" width="6.1640625" style="35" customWidth="1"/>
    <col min="40" max="40" width="6.1640625" style="38" customWidth="1"/>
    <col min="41" max="49" width="6" style="65" customWidth="1"/>
    <col min="50" max="50" width="6" style="89" customWidth="1"/>
    <col min="51" max="59" width="6.1640625" style="35" customWidth="1"/>
    <col min="60" max="60" width="6.1640625" style="38" customWidth="1"/>
    <col min="61" max="61" width="6" style="90" customWidth="1"/>
    <col min="62" max="69" width="6" style="91" customWidth="1"/>
    <col min="70" max="70" width="6" style="89" customWidth="1"/>
    <col min="71" max="79" width="6.1640625" style="35" customWidth="1"/>
    <col min="80" max="80" width="6.1640625" style="38" customWidth="1"/>
    <col min="81" max="89" width="6.1640625" style="35" customWidth="1"/>
    <col min="90" max="90" width="6.1640625" style="38" customWidth="1"/>
    <col min="91" max="99" width="6" style="35" customWidth="1"/>
    <col min="100" max="100" width="6" style="38" customWidth="1"/>
    <col min="101" max="107" width="6.1640625" style="65" customWidth="1"/>
    <col min="108" max="109" width="6" style="65" customWidth="1"/>
    <col min="110" max="110" width="6" style="89" customWidth="1"/>
    <col min="111" max="119" width="6.1640625" style="35" customWidth="1"/>
    <col min="120" max="120" width="6.1640625" style="38" customWidth="1"/>
    <col min="121" max="121" width="9" style="44" customWidth="1"/>
    <col min="122" max="122" width="6.6640625" style="45" customWidth="1"/>
    <col min="123" max="16384" width="10.83203125" style="35"/>
  </cols>
  <sheetData>
    <row r="1" spans="1:133" ht="16" customHeight="1" x14ac:dyDescent="0.2">
      <c r="A1" s="139" t="s">
        <v>26</v>
      </c>
      <c r="B1" s="149" t="s">
        <v>99</v>
      </c>
      <c r="C1" s="139" t="s">
        <v>27</v>
      </c>
      <c r="D1" s="151" t="s">
        <v>2</v>
      </c>
      <c r="E1" s="130" t="s">
        <v>119</v>
      </c>
      <c r="F1" s="132" t="s">
        <v>120</v>
      </c>
      <c r="G1" s="134" t="s">
        <v>10</v>
      </c>
      <c r="H1" s="134" t="s">
        <v>12</v>
      </c>
      <c r="I1" s="134" t="s">
        <v>15</v>
      </c>
      <c r="J1" s="148" t="s">
        <v>8</v>
      </c>
      <c r="K1" s="136" t="s">
        <v>112</v>
      </c>
      <c r="L1" s="137"/>
      <c r="M1" s="137"/>
      <c r="N1" s="137"/>
      <c r="O1" s="137"/>
      <c r="P1" s="137"/>
      <c r="Q1" s="137"/>
      <c r="R1" s="137"/>
      <c r="S1" s="137"/>
      <c r="T1" s="138"/>
      <c r="U1" s="141" t="s">
        <v>117</v>
      </c>
      <c r="V1" s="142"/>
      <c r="W1" s="142"/>
      <c r="X1" s="142"/>
      <c r="Y1" s="142"/>
      <c r="Z1" s="142"/>
      <c r="AA1" s="142"/>
      <c r="AB1" s="142"/>
      <c r="AC1" s="142"/>
      <c r="AD1" s="140"/>
      <c r="AE1" s="143" t="s">
        <v>17</v>
      </c>
      <c r="AF1" s="144"/>
      <c r="AG1" s="144"/>
      <c r="AH1" s="144"/>
      <c r="AI1" s="144"/>
      <c r="AJ1" s="144"/>
      <c r="AK1" s="144"/>
      <c r="AL1" s="144"/>
      <c r="AM1" s="144"/>
      <c r="AN1" s="145"/>
      <c r="AO1" s="141" t="s">
        <v>118</v>
      </c>
      <c r="AP1" s="142"/>
      <c r="AQ1" s="142"/>
      <c r="AR1" s="142"/>
      <c r="AS1" s="142"/>
      <c r="AT1" s="142"/>
      <c r="AU1" s="142"/>
      <c r="AV1" s="142"/>
      <c r="AW1" s="142"/>
      <c r="AX1" s="140"/>
      <c r="AY1" s="143" t="s">
        <v>114</v>
      </c>
      <c r="AZ1" s="144"/>
      <c r="BA1" s="144"/>
      <c r="BB1" s="144"/>
      <c r="BC1" s="144"/>
      <c r="BD1" s="144"/>
      <c r="BE1" s="144"/>
      <c r="BF1" s="144"/>
      <c r="BG1" s="144"/>
      <c r="BH1" s="145"/>
      <c r="BI1" s="146" t="s">
        <v>113</v>
      </c>
      <c r="BJ1" s="147"/>
      <c r="BK1" s="147"/>
      <c r="BL1" s="147"/>
      <c r="BM1" s="147"/>
      <c r="BN1" s="147"/>
      <c r="BO1" s="147"/>
      <c r="BP1" s="147"/>
      <c r="BQ1" s="147"/>
      <c r="BR1" s="139"/>
      <c r="BS1" s="143" t="s">
        <v>110</v>
      </c>
      <c r="BT1" s="144"/>
      <c r="BU1" s="144"/>
      <c r="BV1" s="144"/>
      <c r="BW1" s="144"/>
      <c r="BX1" s="144"/>
      <c r="BY1" s="144"/>
      <c r="BZ1" s="144"/>
      <c r="CA1" s="144"/>
      <c r="CB1" s="145"/>
      <c r="CC1" s="143" t="s">
        <v>116</v>
      </c>
      <c r="CD1" s="144"/>
      <c r="CE1" s="144"/>
      <c r="CF1" s="144"/>
      <c r="CG1" s="144"/>
      <c r="CH1" s="144"/>
      <c r="CI1" s="144"/>
      <c r="CJ1" s="144"/>
      <c r="CK1" s="144"/>
      <c r="CL1" s="145"/>
      <c r="CM1" s="143" t="s">
        <v>5</v>
      </c>
      <c r="CN1" s="144"/>
      <c r="CO1" s="144"/>
      <c r="CP1" s="144"/>
      <c r="CQ1" s="144"/>
      <c r="CR1" s="144"/>
      <c r="CS1" s="144"/>
      <c r="CT1" s="144"/>
      <c r="CU1" s="144"/>
      <c r="CV1" s="145"/>
      <c r="CW1" s="141" t="s">
        <v>115</v>
      </c>
      <c r="CX1" s="142"/>
      <c r="CY1" s="142"/>
      <c r="CZ1" s="142"/>
      <c r="DA1" s="142"/>
      <c r="DB1" s="142"/>
      <c r="DC1" s="142"/>
      <c r="DD1" s="142"/>
      <c r="DE1" s="142"/>
      <c r="DF1" s="140"/>
      <c r="DG1" s="143" t="s">
        <v>111</v>
      </c>
      <c r="DH1" s="144"/>
      <c r="DI1" s="144"/>
      <c r="DJ1" s="144"/>
      <c r="DK1" s="144"/>
      <c r="DL1" s="144"/>
      <c r="DM1" s="144"/>
      <c r="DN1" s="144"/>
      <c r="DO1" s="144"/>
      <c r="DP1" s="145"/>
    </row>
    <row r="2" spans="1:133" s="36" customFormat="1" x14ac:dyDescent="0.2">
      <c r="A2" s="139"/>
      <c r="B2" s="149"/>
      <c r="C2" s="139"/>
      <c r="D2" s="151"/>
      <c r="E2" s="130"/>
      <c r="F2" s="132"/>
      <c r="G2" s="134"/>
      <c r="H2" s="134"/>
      <c r="I2" s="134"/>
      <c r="J2" s="148"/>
      <c r="K2" s="46" t="s">
        <v>100</v>
      </c>
      <c r="L2" s="46" t="s">
        <v>101</v>
      </c>
      <c r="M2" s="46" t="s">
        <v>102</v>
      </c>
      <c r="N2" s="46" t="s">
        <v>103</v>
      </c>
      <c r="O2" s="46" t="s">
        <v>104</v>
      </c>
      <c r="P2" s="46" t="s">
        <v>105</v>
      </c>
      <c r="Q2" s="46" t="s">
        <v>106</v>
      </c>
      <c r="R2" s="46" t="s">
        <v>107</v>
      </c>
      <c r="S2" s="46" t="s">
        <v>108</v>
      </c>
      <c r="T2" s="47" t="s">
        <v>109</v>
      </c>
      <c r="U2" s="46" t="s">
        <v>100</v>
      </c>
      <c r="V2" s="46" t="s">
        <v>101</v>
      </c>
      <c r="W2" s="46" t="s">
        <v>102</v>
      </c>
      <c r="X2" s="46" t="s">
        <v>103</v>
      </c>
      <c r="Y2" s="46" t="s">
        <v>104</v>
      </c>
      <c r="Z2" s="46" t="s">
        <v>105</v>
      </c>
      <c r="AA2" s="46" t="s">
        <v>106</v>
      </c>
      <c r="AB2" s="46" t="s">
        <v>107</v>
      </c>
      <c r="AC2" s="46" t="s">
        <v>108</v>
      </c>
      <c r="AD2" s="47" t="s">
        <v>109</v>
      </c>
      <c r="AE2" s="46" t="s">
        <v>100</v>
      </c>
      <c r="AF2" s="46" t="s">
        <v>101</v>
      </c>
      <c r="AG2" s="46" t="s">
        <v>102</v>
      </c>
      <c r="AH2" s="46" t="s">
        <v>103</v>
      </c>
      <c r="AI2" s="46" t="s">
        <v>104</v>
      </c>
      <c r="AJ2" s="46" t="s">
        <v>105</v>
      </c>
      <c r="AK2" s="46" t="s">
        <v>106</v>
      </c>
      <c r="AL2" s="46" t="s">
        <v>107</v>
      </c>
      <c r="AM2" s="46" t="s">
        <v>108</v>
      </c>
      <c r="AN2" s="47" t="s">
        <v>109</v>
      </c>
      <c r="AO2" s="46" t="s">
        <v>100</v>
      </c>
      <c r="AP2" s="46" t="s">
        <v>101</v>
      </c>
      <c r="AQ2" s="46" t="s">
        <v>102</v>
      </c>
      <c r="AR2" s="46" t="s">
        <v>103</v>
      </c>
      <c r="AS2" s="46" t="s">
        <v>104</v>
      </c>
      <c r="AT2" s="46" t="s">
        <v>105</v>
      </c>
      <c r="AU2" s="46" t="s">
        <v>106</v>
      </c>
      <c r="AV2" s="46" t="s">
        <v>107</v>
      </c>
      <c r="AW2" s="46" t="s">
        <v>108</v>
      </c>
      <c r="AX2" s="47" t="s">
        <v>109</v>
      </c>
      <c r="AY2" s="46" t="s">
        <v>100</v>
      </c>
      <c r="AZ2" s="46" t="s">
        <v>101</v>
      </c>
      <c r="BA2" s="46" t="s">
        <v>102</v>
      </c>
      <c r="BB2" s="46" t="s">
        <v>103</v>
      </c>
      <c r="BC2" s="46" t="s">
        <v>104</v>
      </c>
      <c r="BD2" s="46" t="s">
        <v>105</v>
      </c>
      <c r="BE2" s="46" t="s">
        <v>106</v>
      </c>
      <c r="BF2" s="46" t="s">
        <v>107</v>
      </c>
      <c r="BG2" s="46" t="s">
        <v>108</v>
      </c>
      <c r="BH2" s="47" t="s">
        <v>109</v>
      </c>
      <c r="BI2" s="46" t="s">
        <v>100</v>
      </c>
      <c r="BJ2" s="46" t="s">
        <v>101</v>
      </c>
      <c r="BK2" s="46" t="s">
        <v>102</v>
      </c>
      <c r="BL2" s="46" t="s">
        <v>103</v>
      </c>
      <c r="BM2" s="46" t="s">
        <v>104</v>
      </c>
      <c r="BN2" s="46" t="s">
        <v>105</v>
      </c>
      <c r="BO2" s="46" t="s">
        <v>106</v>
      </c>
      <c r="BP2" s="46" t="s">
        <v>107</v>
      </c>
      <c r="BQ2" s="46" t="s">
        <v>108</v>
      </c>
      <c r="BR2" s="47" t="s">
        <v>109</v>
      </c>
      <c r="BS2" s="46" t="s">
        <v>100</v>
      </c>
      <c r="BT2" s="46" t="s">
        <v>101</v>
      </c>
      <c r="BU2" s="46" t="s">
        <v>102</v>
      </c>
      <c r="BV2" s="46" t="s">
        <v>103</v>
      </c>
      <c r="BW2" s="46" t="s">
        <v>104</v>
      </c>
      <c r="BX2" s="46" t="s">
        <v>105</v>
      </c>
      <c r="BY2" s="46" t="s">
        <v>106</v>
      </c>
      <c r="BZ2" s="46" t="s">
        <v>107</v>
      </c>
      <c r="CA2" s="46" t="s">
        <v>108</v>
      </c>
      <c r="CB2" s="47" t="s">
        <v>109</v>
      </c>
      <c r="CC2" s="46" t="s">
        <v>100</v>
      </c>
      <c r="CD2" s="46" t="s">
        <v>101</v>
      </c>
      <c r="CE2" s="46" t="s">
        <v>102</v>
      </c>
      <c r="CF2" s="46" t="s">
        <v>103</v>
      </c>
      <c r="CG2" s="46" t="s">
        <v>104</v>
      </c>
      <c r="CH2" s="46" t="s">
        <v>105</v>
      </c>
      <c r="CI2" s="46" t="s">
        <v>106</v>
      </c>
      <c r="CJ2" s="46" t="s">
        <v>107</v>
      </c>
      <c r="CK2" s="46" t="s">
        <v>108</v>
      </c>
      <c r="CL2" s="47" t="s">
        <v>109</v>
      </c>
      <c r="CM2" s="46" t="s">
        <v>100</v>
      </c>
      <c r="CN2" s="46" t="s">
        <v>101</v>
      </c>
      <c r="CO2" s="46" t="s">
        <v>102</v>
      </c>
      <c r="CP2" s="46" t="s">
        <v>103</v>
      </c>
      <c r="CQ2" s="46" t="s">
        <v>104</v>
      </c>
      <c r="CR2" s="46" t="s">
        <v>105</v>
      </c>
      <c r="CS2" s="46" t="s">
        <v>106</v>
      </c>
      <c r="CT2" s="46" t="s">
        <v>107</v>
      </c>
      <c r="CU2" s="46" t="s">
        <v>108</v>
      </c>
      <c r="CV2" s="47" t="s">
        <v>109</v>
      </c>
      <c r="CW2" s="46" t="s">
        <v>100</v>
      </c>
      <c r="CX2" s="46" t="s">
        <v>101</v>
      </c>
      <c r="CY2" s="46" t="s">
        <v>102</v>
      </c>
      <c r="CZ2" s="46" t="s">
        <v>103</v>
      </c>
      <c r="DA2" s="46" t="s">
        <v>104</v>
      </c>
      <c r="DB2" s="46" t="s">
        <v>105</v>
      </c>
      <c r="DC2" s="46" t="s">
        <v>106</v>
      </c>
      <c r="DD2" s="46" t="s">
        <v>107</v>
      </c>
      <c r="DE2" s="46" t="s">
        <v>108</v>
      </c>
      <c r="DF2" s="47" t="s">
        <v>109</v>
      </c>
      <c r="DG2" s="46" t="s">
        <v>100</v>
      </c>
      <c r="DH2" s="46" t="s">
        <v>101</v>
      </c>
      <c r="DI2" s="46" t="s">
        <v>102</v>
      </c>
      <c r="DJ2" s="46" t="s">
        <v>103</v>
      </c>
      <c r="DK2" s="46" t="s">
        <v>104</v>
      </c>
      <c r="DL2" s="46" t="s">
        <v>105</v>
      </c>
      <c r="DM2" s="46" t="s">
        <v>106</v>
      </c>
      <c r="DN2" s="46" t="s">
        <v>107</v>
      </c>
      <c r="DO2" s="46" t="s">
        <v>108</v>
      </c>
      <c r="DP2" s="47" t="s">
        <v>109</v>
      </c>
      <c r="DQ2" s="48"/>
      <c r="DR2" s="46"/>
    </row>
    <row r="3" spans="1:133" s="37" customFormat="1" x14ac:dyDescent="0.2">
      <c r="A3" s="140"/>
      <c r="B3" s="150"/>
      <c r="C3" s="140"/>
      <c r="D3" s="152"/>
      <c r="E3" s="131"/>
      <c r="F3" s="133"/>
      <c r="G3" s="135"/>
      <c r="H3" s="135"/>
      <c r="I3" s="135"/>
      <c r="J3" s="138"/>
      <c r="K3" s="95" t="s">
        <v>198</v>
      </c>
      <c r="L3" s="95" t="s">
        <v>199</v>
      </c>
      <c r="M3" s="95" t="s">
        <v>200</v>
      </c>
      <c r="N3" s="95" t="s">
        <v>201</v>
      </c>
      <c r="O3" s="95" t="s">
        <v>202</v>
      </c>
      <c r="P3" s="95" t="s">
        <v>203</v>
      </c>
      <c r="Q3" s="95" t="s">
        <v>204</v>
      </c>
      <c r="R3" s="95" t="s">
        <v>205</v>
      </c>
      <c r="S3" s="95" t="s">
        <v>206</v>
      </c>
      <c r="T3" s="94" t="s">
        <v>207</v>
      </c>
      <c r="U3" s="95" t="s">
        <v>208</v>
      </c>
      <c r="V3" s="95" t="s">
        <v>59</v>
      </c>
      <c r="W3" s="95" t="s">
        <v>60</v>
      </c>
      <c r="X3" s="95" t="s">
        <v>61</v>
      </c>
      <c r="Y3" s="95" t="s">
        <v>62</v>
      </c>
      <c r="Z3" s="95" t="s">
        <v>63</v>
      </c>
      <c r="AA3" s="95" t="s">
        <v>64</v>
      </c>
      <c r="AB3" s="95" t="s">
        <v>65</v>
      </c>
      <c r="AC3" s="95" t="s">
        <v>66</v>
      </c>
      <c r="AD3" s="94" t="s">
        <v>67</v>
      </c>
      <c r="AE3" s="95" t="s">
        <v>58</v>
      </c>
      <c r="AF3" s="95" t="s">
        <v>59</v>
      </c>
      <c r="AG3" s="95" t="s">
        <v>60</v>
      </c>
      <c r="AH3" s="95" t="s">
        <v>61</v>
      </c>
      <c r="AI3" s="95" t="s">
        <v>62</v>
      </c>
      <c r="AJ3" s="95" t="s">
        <v>63</v>
      </c>
      <c r="AK3" s="95" t="s">
        <v>64</v>
      </c>
      <c r="AL3" s="95" t="s">
        <v>65</v>
      </c>
      <c r="AM3" s="95" t="s">
        <v>66</v>
      </c>
      <c r="AN3" s="94" t="s">
        <v>67</v>
      </c>
      <c r="AO3" s="95" t="s">
        <v>38</v>
      </c>
      <c r="AP3" s="95" t="s">
        <v>39</v>
      </c>
      <c r="AQ3" s="95" t="s">
        <v>40</v>
      </c>
      <c r="AR3" s="95" t="s">
        <v>41</v>
      </c>
      <c r="AS3" s="95" t="s">
        <v>42</v>
      </c>
      <c r="AT3" s="95" t="s">
        <v>43</v>
      </c>
      <c r="AU3" s="95" t="s">
        <v>44</v>
      </c>
      <c r="AV3" s="95" t="s">
        <v>45</v>
      </c>
      <c r="AW3" s="95" t="s">
        <v>46</v>
      </c>
      <c r="AX3" s="94" t="s">
        <v>47</v>
      </c>
      <c r="AY3" s="95" t="s">
        <v>38</v>
      </c>
      <c r="AZ3" s="95" t="s">
        <v>39</v>
      </c>
      <c r="BA3" s="95" t="s">
        <v>40</v>
      </c>
      <c r="BB3" s="95" t="s">
        <v>41</v>
      </c>
      <c r="BC3" s="95" t="s">
        <v>42</v>
      </c>
      <c r="BD3" s="95" t="s">
        <v>43</v>
      </c>
      <c r="BE3" s="95" t="s">
        <v>44</v>
      </c>
      <c r="BF3" s="95" t="s">
        <v>45</v>
      </c>
      <c r="BG3" s="95" t="s">
        <v>46</v>
      </c>
      <c r="BH3" s="94" t="s">
        <v>47</v>
      </c>
      <c r="BI3" s="156" t="s">
        <v>28</v>
      </c>
      <c r="BJ3" s="157" t="s">
        <v>29</v>
      </c>
      <c r="BK3" s="95" t="s">
        <v>30</v>
      </c>
      <c r="BL3" s="95" t="s">
        <v>31</v>
      </c>
      <c r="BM3" s="95" t="s">
        <v>32</v>
      </c>
      <c r="BN3" s="95" t="s">
        <v>33</v>
      </c>
      <c r="BO3" s="95" t="s">
        <v>34</v>
      </c>
      <c r="BP3" s="95" t="s">
        <v>35</v>
      </c>
      <c r="BQ3" s="95" t="s">
        <v>36</v>
      </c>
      <c r="BR3" s="94" t="s">
        <v>37</v>
      </c>
      <c r="BS3" s="157" t="s">
        <v>28</v>
      </c>
      <c r="BT3" s="157" t="s">
        <v>29</v>
      </c>
      <c r="BU3" s="95" t="s">
        <v>30</v>
      </c>
      <c r="BV3" s="95" t="s">
        <v>31</v>
      </c>
      <c r="BW3" s="95" t="s">
        <v>32</v>
      </c>
      <c r="BX3" s="95" t="s">
        <v>33</v>
      </c>
      <c r="BY3" s="95" t="s">
        <v>34</v>
      </c>
      <c r="BZ3" s="95" t="s">
        <v>35</v>
      </c>
      <c r="CA3" s="95" t="s">
        <v>36</v>
      </c>
      <c r="CB3" s="94" t="s">
        <v>37</v>
      </c>
      <c r="CC3" s="157" t="s">
        <v>78</v>
      </c>
      <c r="CD3" s="157" t="s">
        <v>79</v>
      </c>
      <c r="CE3" s="95" t="s">
        <v>80</v>
      </c>
      <c r="CF3" s="95" t="s">
        <v>81</v>
      </c>
      <c r="CG3" s="95" t="s">
        <v>82</v>
      </c>
      <c r="CH3" s="95" t="s">
        <v>83</v>
      </c>
      <c r="CI3" s="95" t="s">
        <v>84</v>
      </c>
      <c r="CJ3" s="95" t="s">
        <v>85</v>
      </c>
      <c r="CK3" s="95" t="s">
        <v>86</v>
      </c>
      <c r="CL3" s="94" t="s">
        <v>87</v>
      </c>
      <c r="CM3" s="157" t="s">
        <v>68</v>
      </c>
      <c r="CN3" s="157" t="s">
        <v>69</v>
      </c>
      <c r="CO3" s="95" t="s">
        <v>70</v>
      </c>
      <c r="CP3" s="95" t="s">
        <v>71</v>
      </c>
      <c r="CQ3" s="95" t="s">
        <v>72</v>
      </c>
      <c r="CR3" s="95" t="s">
        <v>73</v>
      </c>
      <c r="CS3" s="95" t="s">
        <v>74</v>
      </c>
      <c r="CT3" s="95" t="s">
        <v>75</v>
      </c>
      <c r="CU3" s="95" t="s">
        <v>76</v>
      </c>
      <c r="CV3" s="94" t="s">
        <v>77</v>
      </c>
      <c r="CW3" s="95" t="s">
        <v>48</v>
      </c>
      <c r="CX3" s="95" t="s">
        <v>49</v>
      </c>
      <c r="CY3" s="95" t="s">
        <v>50</v>
      </c>
      <c r="CZ3" s="95" t="s">
        <v>51</v>
      </c>
      <c r="DA3" s="95" t="s">
        <v>52</v>
      </c>
      <c r="DB3" s="95" t="s">
        <v>53</v>
      </c>
      <c r="DC3" s="95" t="s">
        <v>54</v>
      </c>
      <c r="DD3" s="95" t="s">
        <v>55</v>
      </c>
      <c r="DE3" s="95" t="s">
        <v>56</v>
      </c>
      <c r="DF3" s="94" t="s">
        <v>57</v>
      </c>
      <c r="DG3" s="95" t="s">
        <v>48</v>
      </c>
      <c r="DH3" s="95" t="s">
        <v>49</v>
      </c>
      <c r="DI3" s="95" t="s">
        <v>50</v>
      </c>
      <c r="DJ3" s="95" t="s">
        <v>51</v>
      </c>
      <c r="DK3" s="95" t="s">
        <v>52</v>
      </c>
      <c r="DL3" s="95" t="s">
        <v>53</v>
      </c>
      <c r="DM3" s="95" t="s">
        <v>54</v>
      </c>
      <c r="DN3" s="95" t="s">
        <v>55</v>
      </c>
      <c r="DO3" s="95" t="s">
        <v>56</v>
      </c>
      <c r="DP3" s="94" t="s">
        <v>57</v>
      </c>
      <c r="DQ3" s="95"/>
      <c r="DR3" s="95"/>
      <c r="DU3" s="158"/>
      <c r="DV3" s="158"/>
      <c r="DW3" s="158"/>
      <c r="DX3" s="158"/>
      <c r="DY3" s="158"/>
      <c r="DZ3" s="158"/>
      <c r="EA3" s="158"/>
      <c r="EB3" s="158"/>
      <c r="EC3" s="158"/>
    </row>
    <row r="4" spans="1:133" x14ac:dyDescent="0.2">
      <c r="A4" s="51" t="s">
        <v>88</v>
      </c>
      <c r="B4" s="52" t="s">
        <v>100</v>
      </c>
      <c r="C4" s="53">
        <v>1990</v>
      </c>
      <c r="D4" s="54">
        <v>3520551724.1379309</v>
      </c>
      <c r="E4" s="55">
        <f t="shared" ref="E4:E33" si="0">LOG(D4)</f>
        <v>9.5466107293793598</v>
      </c>
      <c r="F4" s="56">
        <v>7.1598311873385612E-2</v>
      </c>
      <c r="G4" s="57">
        <v>15</v>
      </c>
      <c r="H4" s="57">
        <v>2138</v>
      </c>
      <c r="I4" s="58">
        <v>60</v>
      </c>
      <c r="J4" s="59">
        <v>2213</v>
      </c>
      <c r="K4" s="115"/>
      <c r="L4" s="117"/>
      <c r="M4" s="117"/>
      <c r="N4" s="117"/>
      <c r="O4" s="117"/>
      <c r="P4" s="117"/>
      <c r="Q4" s="117"/>
      <c r="R4" s="117"/>
      <c r="S4" s="117"/>
      <c r="T4" s="119"/>
      <c r="U4" s="60"/>
      <c r="V4" s="60"/>
      <c r="W4" s="60">
        <v>8.0406735515370364E-2</v>
      </c>
      <c r="X4" s="60">
        <v>4.9299705585219122E-2</v>
      </c>
      <c r="Y4" s="60">
        <v>0.10973127236225366</v>
      </c>
      <c r="Z4" s="60">
        <v>8.2988812532797204E-2</v>
      </c>
      <c r="AA4" s="60">
        <v>7.3202847298504681E-3</v>
      </c>
      <c r="AB4" s="60">
        <v>5.1835906060313436E-2</v>
      </c>
      <c r="AC4" s="60">
        <v>8.1556053828352848E-2</v>
      </c>
      <c r="AD4" s="61">
        <v>0.19384954921451802</v>
      </c>
      <c r="AO4" s="60"/>
      <c r="AP4" s="60"/>
      <c r="AQ4" s="60">
        <v>-1.1567519071174814</v>
      </c>
      <c r="AR4" s="60">
        <v>-1.4792713300404703</v>
      </c>
      <c r="AS4" s="60">
        <v>0.60931362331139738</v>
      </c>
      <c r="AT4" s="60">
        <v>-1.0970805297647139</v>
      </c>
      <c r="AU4" s="60">
        <v>-0.10847255246759957</v>
      </c>
      <c r="AV4" s="60">
        <v>-1.0114295306806511</v>
      </c>
      <c r="AW4" s="60">
        <v>-1.3845575013586533</v>
      </c>
      <c r="AX4" s="61">
        <v>-0.26441038599789657</v>
      </c>
      <c r="BI4" s="62"/>
      <c r="BJ4" s="63">
        <v>0.96259243149195306</v>
      </c>
      <c r="BK4" s="63">
        <v>0.82226524685382385</v>
      </c>
      <c r="BL4" s="63">
        <v>0.8369191049913941</v>
      </c>
      <c r="BM4" s="63">
        <v>0.96553228621291454</v>
      </c>
      <c r="BN4" s="63">
        <v>0.8564661297963051</v>
      </c>
      <c r="BO4" s="63">
        <v>0.87194641449960597</v>
      </c>
      <c r="BP4" s="63">
        <v>0.90542926305443827</v>
      </c>
      <c r="BQ4" s="63">
        <v>0.94905264823385149</v>
      </c>
      <c r="BR4" s="61">
        <v>0.47931557288282434</v>
      </c>
      <c r="BS4" s="39"/>
      <c r="BT4" s="39"/>
      <c r="BU4" s="39"/>
      <c r="BV4" s="39"/>
      <c r="BW4" s="39"/>
      <c r="BX4" s="39"/>
      <c r="BY4" s="39"/>
      <c r="BZ4" s="39"/>
      <c r="CA4" s="39"/>
      <c r="CB4" s="40"/>
      <c r="CE4" s="35">
        <v>1.4172676942288386E-4</v>
      </c>
      <c r="CH4" s="35">
        <v>9.622674083758113E-4</v>
      </c>
      <c r="CJ4" s="35">
        <v>7.4893361505639616E-3</v>
      </c>
      <c r="CW4" s="60"/>
      <c r="CX4" s="60"/>
      <c r="CY4" s="60">
        <v>10.124986682938101</v>
      </c>
      <c r="CZ4" s="60">
        <v>10.286246394399594</v>
      </c>
      <c r="DA4" s="60">
        <v>9.2419539177236611</v>
      </c>
      <c r="DB4" s="60">
        <v>10.095150994261717</v>
      </c>
      <c r="DC4" s="60">
        <v>9.6008470056131596</v>
      </c>
      <c r="DD4" s="60">
        <v>10.052325494719685</v>
      </c>
      <c r="DE4" s="60">
        <v>10.238889480058686</v>
      </c>
      <c r="DF4" s="61">
        <v>9.678815922378309</v>
      </c>
      <c r="DQ4" s="64"/>
    </row>
    <row r="5" spans="1:133" x14ac:dyDescent="0.2">
      <c r="A5" s="51" t="s">
        <v>88</v>
      </c>
      <c r="B5" s="52" t="s">
        <v>100</v>
      </c>
      <c r="C5" s="53">
        <v>1991</v>
      </c>
      <c r="D5" s="54">
        <v>3701667052.5584626</v>
      </c>
      <c r="E5" s="55">
        <f t="shared" si="0"/>
        <v>9.5683973534392113</v>
      </c>
      <c r="F5" s="56">
        <f t="shared" ref="F5:F33" si="1">E5-E4</f>
        <v>2.1786624059851434E-2</v>
      </c>
      <c r="G5" s="57">
        <v>14</v>
      </c>
      <c r="H5" s="57">
        <v>2595</v>
      </c>
      <c r="I5" s="58">
        <v>73</v>
      </c>
      <c r="J5" s="59">
        <v>2682</v>
      </c>
      <c r="K5" s="115"/>
      <c r="L5" s="117"/>
      <c r="M5" s="117"/>
      <c r="N5" s="117"/>
      <c r="O5" s="117"/>
      <c r="P5" s="117"/>
      <c r="Q5" s="117"/>
      <c r="R5" s="117"/>
      <c r="S5" s="117"/>
      <c r="T5" s="119"/>
      <c r="U5" s="60"/>
      <c r="V5" s="60">
        <v>0.24751700093361517</v>
      </c>
      <c r="W5" s="60">
        <v>7.4056610974869042E-2</v>
      </c>
      <c r="X5" s="60">
        <v>4.5479345092006351E-2</v>
      </c>
      <c r="Y5" s="60">
        <v>1.73641585376485E-2</v>
      </c>
      <c r="Z5" s="60">
        <v>-4.0567953244285276E-2</v>
      </c>
      <c r="AA5" s="60">
        <v>1.7083264470379333E-2</v>
      </c>
      <c r="AB5" s="60">
        <v>-6.828371323954191E-2</v>
      </c>
      <c r="AC5" s="60">
        <v>-4.9171867984665329E-2</v>
      </c>
      <c r="AD5" s="61">
        <v>0.21069846917125101</v>
      </c>
      <c r="AO5" s="60"/>
      <c r="AP5" s="60"/>
      <c r="AQ5" s="60">
        <v>-1.1457999777126151</v>
      </c>
      <c r="AR5" s="60">
        <v>-1.4983831175222164</v>
      </c>
      <c r="AS5" s="60">
        <v>0.55636707510826433</v>
      </c>
      <c r="AT5" s="60">
        <v>-1.123065620360876</v>
      </c>
      <c r="AU5" s="60">
        <v>-9.1260924896237938E-2</v>
      </c>
      <c r="AV5" s="60">
        <v>-1.0892909700422013</v>
      </c>
      <c r="AW5" s="60">
        <v>-1.4238675508378993</v>
      </c>
      <c r="AX5" s="61">
        <v>-0.41447828268275977</v>
      </c>
      <c r="BI5" s="62"/>
      <c r="BJ5" s="63">
        <v>0.92642487046632127</v>
      </c>
      <c r="BK5" s="63">
        <v>0.83331881912392236</v>
      </c>
      <c r="BL5" s="63">
        <v>0.82682880844645545</v>
      </c>
      <c r="BM5" s="63">
        <v>0.96509535804246127</v>
      </c>
      <c r="BN5" s="63">
        <v>0.85080470944048392</v>
      </c>
      <c r="BO5" s="63">
        <v>0.95291841341502737</v>
      </c>
      <c r="BP5" s="63">
        <v>0.89816376849208412</v>
      </c>
      <c r="BQ5" s="63">
        <v>0.95236258437801347</v>
      </c>
      <c r="BR5" s="61">
        <v>0.56238205074439085</v>
      </c>
      <c r="BS5" s="39"/>
      <c r="BT5" s="39"/>
      <c r="BU5" s="39"/>
      <c r="BV5" s="39"/>
      <c r="BW5" s="39"/>
      <c r="BX5" s="39"/>
      <c r="BY5" s="39"/>
      <c r="BZ5" s="39"/>
      <c r="CA5" s="39"/>
      <c r="CB5" s="40"/>
      <c r="CE5" s="35">
        <v>0</v>
      </c>
      <c r="CH5" s="35">
        <v>1.1928425889109263E-3</v>
      </c>
      <c r="CJ5" s="35">
        <v>6.0840783939457212E-3</v>
      </c>
      <c r="CW5" s="60"/>
      <c r="CX5" s="60"/>
      <c r="CY5" s="60">
        <v>10.14129734229552</v>
      </c>
      <c r="CZ5" s="60">
        <v>10.317588912200319</v>
      </c>
      <c r="DA5" s="60">
        <v>9.2902138158850782</v>
      </c>
      <c r="DB5" s="60">
        <v>10.129930163619649</v>
      </c>
      <c r="DC5" s="60">
        <v>9.6140278158873294</v>
      </c>
      <c r="DD5" s="60">
        <v>10.113042838460313</v>
      </c>
      <c r="DE5" s="60">
        <v>10.280331128858162</v>
      </c>
      <c r="DF5" s="61">
        <v>9.775636494780592</v>
      </c>
      <c r="DQ5" s="64"/>
    </row>
    <row r="6" spans="1:133" x14ac:dyDescent="0.2">
      <c r="A6" s="51" t="s">
        <v>88</v>
      </c>
      <c r="B6" s="52" t="s">
        <v>100</v>
      </c>
      <c r="C6" s="53">
        <v>1992</v>
      </c>
      <c r="D6" s="54">
        <v>4183548189.073051</v>
      </c>
      <c r="E6" s="55">
        <f t="shared" si="0"/>
        <v>9.6215447758621835</v>
      </c>
      <c r="F6" s="56">
        <f t="shared" si="1"/>
        <v>5.3147422422972213E-2</v>
      </c>
      <c r="G6" s="57">
        <v>0</v>
      </c>
      <c r="H6" s="57">
        <v>2284</v>
      </c>
      <c r="I6" s="58">
        <v>17</v>
      </c>
      <c r="J6" s="59">
        <v>2401</v>
      </c>
      <c r="K6" s="115"/>
      <c r="L6" s="117"/>
      <c r="M6" s="117">
        <v>88618112</v>
      </c>
      <c r="N6" s="117">
        <v>18404</v>
      </c>
      <c r="O6" s="117"/>
      <c r="P6" s="117">
        <v>2510434</v>
      </c>
      <c r="Q6" s="117"/>
      <c r="R6" s="117">
        <v>235152608</v>
      </c>
      <c r="S6" s="117">
        <v>214766128</v>
      </c>
      <c r="T6" s="119"/>
      <c r="U6" s="60"/>
      <c r="V6" s="60">
        <v>0.27182616964290318</v>
      </c>
      <c r="W6" s="60">
        <v>-6.7238247999097389E-3</v>
      </c>
      <c r="X6" s="60">
        <v>4.2892203260227468E-2</v>
      </c>
      <c r="Y6" s="60">
        <v>3.4093322760552436E-2</v>
      </c>
      <c r="Z6" s="60">
        <v>1.9073390803555523E-2</v>
      </c>
      <c r="AA6" s="60">
        <v>1.287747528263905E-2</v>
      </c>
      <c r="AB6" s="60">
        <v>2.5681827401698998E-2</v>
      </c>
      <c r="AC6" s="60">
        <v>5.0550727829165254E-2</v>
      </c>
      <c r="AD6" s="61">
        <v>7.3215987971698926E-2</v>
      </c>
      <c r="AO6" s="60"/>
      <c r="AP6" s="60"/>
      <c r="AQ6" s="60">
        <v>-1.1596525438134275</v>
      </c>
      <c r="AR6" s="60">
        <v>-1.4857566797496347</v>
      </c>
      <c r="AS6" s="60">
        <v>0.56931001137794368</v>
      </c>
      <c r="AT6" s="60">
        <v>-1.1505388117900868</v>
      </c>
      <c r="AU6" s="60">
        <v>-5.7179918920027717E-2</v>
      </c>
      <c r="AV6" s="60">
        <v>-1.0955451481540983</v>
      </c>
      <c r="AW6" s="60">
        <v>-1.4255464781043052</v>
      </c>
      <c r="AX6" s="61">
        <v>-0.37263992259815382</v>
      </c>
      <c r="BI6" s="62"/>
      <c r="BJ6" s="63">
        <v>0.86309077269317325</v>
      </c>
      <c r="BK6" s="63">
        <v>0.85615536537195525</v>
      </c>
      <c r="BL6" s="63">
        <v>0.8665035195776507</v>
      </c>
      <c r="BM6" s="63">
        <v>0.90805051302288875</v>
      </c>
      <c r="BN6" s="63">
        <v>0.88682479384786439</v>
      </c>
      <c r="BO6" s="63">
        <v>0.922237380627558</v>
      </c>
      <c r="BP6" s="63">
        <v>0.91431997935421194</v>
      </c>
      <c r="BQ6" s="63">
        <v>0.9565566484099447</v>
      </c>
      <c r="BR6" s="61">
        <v>0.4618627057406664</v>
      </c>
      <c r="BS6" s="39"/>
      <c r="BT6" s="39"/>
      <c r="BU6" s="39"/>
      <c r="BV6" s="39"/>
      <c r="BW6" s="39"/>
      <c r="BX6" s="39"/>
      <c r="BY6" s="39"/>
      <c r="BZ6" s="39"/>
      <c r="CA6" s="39"/>
      <c r="CB6" s="40"/>
      <c r="CE6" s="35">
        <v>1.0591262248569332E-2</v>
      </c>
      <c r="CF6" s="35">
        <v>2.1995683052090975E-6</v>
      </c>
      <c r="CH6" s="35">
        <v>1.5664250792816476E-3</v>
      </c>
      <c r="CJ6" s="35">
        <v>3.4464088109671748E-2</v>
      </c>
      <c r="CK6" s="35">
        <v>1.9269681363761582E-3</v>
      </c>
      <c r="CW6" s="60"/>
      <c r="CX6" s="60"/>
      <c r="CY6" s="60">
        <v>10.201371047768898</v>
      </c>
      <c r="CZ6" s="60">
        <v>10.364423115737001</v>
      </c>
      <c r="DA6" s="60">
        <v>9.3368897701732116</v>
      </c>
      <c r="DB6" s="60">
        <v>10.196814181757226</v>
      </c>
      <c r="DC6" s="60">
        <v>9.6501347353221973</v>
      </c>
      <c r="DD6" s="60">
        <v>10.169317349939233</v>
      </c>
      <c r="DE6" s="60">
        <v>10.334318014914336</v>
      </c>
      <c r="DF6" s="61">
        <v>9.8078647371612604</v>
      </c>
      <c r="DQ6" s="64"/>
    </row>
    <row r="7" spans="1:133" x14ac:dyDescent="0.2">
      <c r="A7" s="51" t="s">
        <v>88</v>
      </c>
      <c r="B7" s="52" t="s">
        <v>100</v>
      </c>
      <c r="C7" s="53">
        <v>1993</v>
      </c>
      <c r="D7" s="54">
        <v>4105706151.7514548</v>
      </c>
      <c r="E7" s="55">
        <f t="shared" si="0"/>
        <v>9.6133878633883096</v>
      </c>
      <c r="F7" s="56">
        <f t="shared" si="1"/>
        <v>-8.1569124738738452E-3</v>
      </c>
      <c r="G7" s="57">
        <v>0</v>
      </c>
      <c r="H7" s="57">
        <v>2088</v>
      </c>
      <c r="I7" s="58">
        <v>6</v>
      </c>
      <c r="J7" s="59">
        <v>2167</v>
      </c>
      <c r="K7" s="115"/>
      <c r="L7" s="117"/>
      <c r="M7" s="117">
        <v>48669668</v>
      </c>
      <c r="N7" s="117"/>
      <c r="O7" s="117"/>
      <c r="P7" s="117">
        <v>450491</v>
      </c>
      <c r="Q7" s="117"/>
      <c r="R7" s="117">
        <v>173746336</v>
      </c>
      <c r="S7" s="117">
        <v>214691088</v>
      </c>
      <c r="T7" s="119"/>
      <c r="U7" s="60"/>
      <c r="V7" s="60">
        <v>0.33048410050755495</v>
      </c>
      <c r="W7" s="60">
        <v>3.0061341808313768E-2</v>
      </c>
      <c r="X7" s="60">
        <v>1.5592029410363306E-2</v>
      </c>
      <c r="Y7" s="60">
        <v>3.6281371293283016E-3</v>
      </c>
      <c r="Z7" s="60">
        <v>8.4589395856862204E-3</v>
      </c>
      <c r="AA7" s="60">
        <v>7.1795691952860619E-3</v>
      </c>
      <c r="AB7" s="60">
        <v>3.0354568215088494E-4</v>
      </c>
      <c r="AC7" s="60">
        <v>2.5222833715123905E-3</v>
      </c>
      <c r="AD7" s="61">
        <v>-1.8795188975242461E-2</v>
      </c>
      <c r="AO7" s="60"/>
      <c r="AP7" s="60">
        <v>0.20962794251435568</v>
      </c>
      <c r="AQ7" s="60">
        <v>-1.1792603008836835</v>
      </c>
      <c r="AR7" s="60">
        <v>-1.5852876402894331</v>
      </c>
      <c r="AS7" s="60">
        <v>0.49027199334546445</v>
      </c>
      <c r="AT7" s="60">
        <v>-1.2120047366556541</v>
      </c>
      <c r="AU7" s="60">
        <v>-9.782262460101343E-2</v>
      </c>
      <c r="AV7" s="60">
        <v>-1.1691096865108257</v>
      </c>
      <c r="AW7" s="60">
        <v>-1.4968290654875265</v>
      </c>
      <c r="AX7" s="61">
        <v>-0.50655896776820875</v>
      </c>
      <c r="BI7" s="62"/>
      <c r="BJ7" s="63">
        <v>0.85434516523867809</v>
      </c>
      <c r="BK7" s="63">
        <v>0.88395006016847177</v>
      </c>
      <c r="BL7" s="63">
        <v>0.88609899974352402</v>
      </c>
      <c r="BM7" s="63">
        <v>0.86960132890365449</v>
      </c>
      <c r="BN7" s="63">
        <v>0.90699419854760843</v>
      </c>
      <c r="BO7" s="63">
        <v>0.76062477297493647</v>
      </c>
      <c r="BP7" s="63">
        <v>0.92718465718898913</v>
      </c>
      <c r="BQ7" s="63">
        <v>0.95806929681112019</v>
      </c>
      <c r="BR7" s="61">
        <v>0.40644409937888198</v>
      </c>
      <c r="BS7" s="39"/>
      <c r="BT7" s="39"/>
      <c r="BU7" s="39"/>
      <c r="BV7" s="39"/>
      <c r="BW7" s="39"/>
      <c r="BX7" s="39"/>
      <c r="BY7" s="39"/>
      <c r="BZ7" s="39"/>
      <c r="CA7" s="39"/>
      <c r="CB7" s="40"/>
      <c r="CE7" s="35">
        <v>5.9270763908953871E-3</v>
      </c>
      <c r="CF7" s="35">
        <v>0</v>
      </c>
      <c r="CH7" s="35">
        <v>1.4596495687275504E-3</v>
      </c>
      <c r="CJ7" s="35">
        <v>2.6394709097043667E-2</v>
      </c>
      <c r="CK7" s="35">
        <v>1.665701159372022E-3</v>
      </c>
      <c r="CW7" s="60"/>
      <c r="CX7" s="60">
        <v>9.5085738921311318</v>
      </c>
      <c r="CY7" s="60">
        <v>10.203018013830151</v>
      </c>
      <c r="CZ7" s="60">
        <v>10.406031683533026</v>
      </c>
      <c r="DA7" s="60">
        <v>9.3682518667155783</v>
      </c>
      <c r="DB7" s="60">
        <v>10.219390231716137</v>
      </c>
      <c r="DC7" s="60">
        <v>9.6622991756888155</v>
      </c>
      <c r="DD7" s="60">
        <v>10.197942706643722</v>
      </c>
      <c r="DE7" s="60">
        <v>10.361802396132074</v>
      </c>
      <c r="DF7" s="61">
        <v>9.8666673472724149</v>
      </c>
      <c r="DQ7" s="64"/>
    </row>
    <row r="8" spans="1:133" x14ac:dyDescent="0.2">
      <c r="A8" s="51" t="s">
        <v>88</v>
      </c>
      <c r="B8" s="52" t="s">
        <v>100</v>
      </c>
      <c r="C8" s="53">
        <v>1994</v>
      </c>
      <c r="D8" s="54">
        <v>4087337959.93191</v>
      </c>
      <c r="E8" s="55">
        <f t="shared" si="0"/>
        <v>9.6114405486647101</v>
      </c>
      <c r="F8" s="56">
        <f t="shared" si="1"/>
        <v>-1.9473147235995469E-3</v>
      </c>
      <c r="G8" s="57">
        <v>0</v>
      </c>
      <c r="H8" s="57">
        <v>2083</v>
      </c>
      <c r="I8" s="58">
        <v>27</v>
      </c>
      <c r="J8" s="59">
        <v>2210</v>
      </c>
      <c r="K8" s="115"/>
      <c r="L8" s="117"/>
      <c r="M8" s="117">
        <v>34514768</v>
      </c>
      <c r="N8" s="117"/>
      <c r="O8" s="117"/>
      <c r="P8" s="117">
        <v>23224924</v>
      </c>
      <c r="Q8" s="117"/>
      <c r="R8" s="117">
        <v>196821168</v>
      </c>
      <c r="S8" s="117">
        <v>245232192</v>
      </c>
      <c r="T8" s="119"/>
      <c r="U8" s="60"/>
      <c r="V8" s="60">
        <v>5.5944365938076501E-4</v>
      </c>
      <c r="W8" s="60">
        <v>1.3018875490062198E-2</v>
      </c>
      <c r="X8" s="60">
        <v>3.948099754583323E-2</v>
      </c>
      <c r="Y8" s="60">
        <v>2.5277939631275004E-2</v>
      </c>
      <c r="Z8" s="60">
        <v>7.4175691338758759E-2</v>
      </c>
      <c r="AA8" s="60">
        <v>1.3649066128878728E-2</v>
      </c>
      <c r="AB8" s="60">
        <v>4.107928346111895E-2</v>
      </c>
      <c r="AC8" s="60">
        <v>6.3345374190516779E-2</v>
      </c>
      <c r="AD8" s="61">
        <v>3.7474097261827044E-2</v>
      </c>
      <c r="AO8" s="60"/>
      <c r="AP8" s="60">
        <v>0.16561298677143377</v>
      </c>
      <c r="AQ8" s="60">
        <v>-1.2528286693773527</v>
      </c>
      <c r="AR8" s="60">
        <v>-1.636267996947339</v>
      </c>
      <c r="AS8" s="60">
        <v>0.42290399355962016</v>
      </c>
      <c r="AT8" s="60">
        <v>-1.2605895385883805</v>
      </c>
      <c r="AU8" s="60">
        <v>-0.1282598558465029</v>
      </c>
      <c r="AV8" s="60">
        <v>-1.2559730007797008</v>
      </c>
      <c r="AW8" s="60">
        <v>-1.5549407124606276</v>
      </c>
      <c r="AX8" s="61">
        <v>-0.60038544255741755</v>
      </c>
      <c r="BI8" s="62"/>
      <c r="BJ8" s="63">
        <v>0.78148148148148144</v>
      </c>
      <c r="BK8" s="63">
        <v>0.89055047054273562</v>
      </c>
      <c r="BL8" s="63">
        <v>0.89426239205015967</v>
      </c>
      <c r="BM8" s="63">
        <v>0.84030266825965749</v>
      </c>
      <c r="BN8" s="63">
        <v>0.92226680861518306</v>
      </c>
      <c r="BO8" s="63">
        <v>0.70146276595744683</v>
      </c>
      <c r="BP8" s="63">
        <v>0.94262634422173974</v>
      </c>
      <c r="BQ8" s="63">
        <v>0.9639569421330918</v>
      </c>
      <c r="BR8" s="61">
        <v>0.33684546615581096</v>
      </c>
      <c r="BS8" s="39"/>
      <c r="BT8" s="39"/>
      <c r="BU8" s="39"/>
      <c r="BV8" s="39"/>
      <c r="BW8" s="39"/>
      <c r="BX8" s="39"/>
      <c r="BY8" s="39"/>
      <c r="BZ8" s="39"/>
      <c r="CA8" s="39"/>
      <c r="CB8" s="40"/>
      <c r="CE8" s="35">
        <v>4.2221573476854081E-3</v>
      </c>
      <c r="CF8" s="35">
        <v>0</v>
      </c>
      <c r="CH8" s="35">
        <v>4.608487509508887E-3</v>
      </c>
      <c r="CJ8" s="35">
        <v>2.9634622190306974E-2</v>
      </c>
      <c r="CK8" s="35">
        <v>1.6718458017559884E-3</v>
      </c>
      <c r="CW8" s="60"/>
      <c r="CX8" s="60">
        <v>9.5286340552789923</v>
      </c>
      <c r="CY8" s="60">
        <v>10.237854883353386</v>
      </c>
      <c r="CZ8" s="60">
        <v>10.42957454713838</v>
      </c>
      <c r="DA8" s="60">
        <v>9.3999885518848991</v>
      </c>
      <c r="DB8" s="60">
        <v>10.2417353179589</v>
      </c>
      <c r="DC8" s="60">
        <v>9.6755704765879607</v>
      </c>
      <c r="DD8" s="60">
        <v>10.23942704905456</v>
      </c>
      <c r="DE8" s="60">
        <v>10.388910904895024</v>
      </c>
      <c r="DF8" s="61">
        <v>9.9116332699434189</v>
      </c>
      <c r="DQ8" s="64"/>
    </row>
    <row r="9" spans="1:133" x14ac:dyDescent="0.2">
      <c r="A9" s="51" t="s">
        <v>88</v>
      </c>
      <c r="B9" s="52" t="s">
        <v>100</v>
      </c>
      <c r="C9" s="53">
        <v>1995</v>
      </c>
      <c r="D9" s="54">
        <v>4734020036.6868916</v>
      </c>
      <c r="E9" s="55">
        <f t="shared" si="0"/>
        <v>9.6752300917434937</v>
      </c>
      <c r="F9" s="56">
        <f t="shared" si="1"/>
        <v>6.3789543078783595E-2</v>
      </c>
      <c r="G9" s="57"/>
      <c r="H9" s="57"/>
      <c r="I9" s="58"/>
      <c r="J9" s="59">
        <v>2402</v>
      </c>
      <c r="K9" s="115"/>
      <c r="L9" s="117"/>
      <c r="M9" s="117"/>
      <c r="N9" s="117"/>
      <c r="O9" s="117"/>
      <c r="P9" s="117"/>
      <c r="Q9" s="117"/>
      <c r="R9" s="117"/>
      <c r="S9" s="117"/>
      <c r="T9" s="119"/>
      <c r="U9" s="60"/>
      <c r="V9" s="60">
        <v>1.6063911044413182E-2</v>
      </c>
      <c r="W9" s="60">
        <v>2.0771882229519756E-2</v>
      </c>
      <c r="X9" s="60">
        <v>4.9789064738220645E-2</v>
      </c>
      <c r="Y9" s="60">
        <v>8.2186419444366887E-2</v>
      </c>
      <c r="Z9" s="60">
        <v>1.2351947782713313E-2</v>
      </c>
      <c r="AA9" s="60">
        <v>7.3710771017172494E-3</v>
      </c>
      <c r="AB9" s="60">
        <v>-4.3246210000412559E-3</v>
      </c>
      <c r="AC9" s="60">
        <v>2.7544308012103169E-2</v>
      </c>
      <c r="AD9" s="61">
        <v>3.5345764467804575E-2</v>
      </c>
      <c r="AO9" s="60"/>
      <c r="AP9" s="60">
        <v>0.13851945904445628</v>
      </c>
      <c r="AQ9" s="60">
        <v>-1.252367216082714</v>
      </c>
      <c r="AR9" s="60">
        <v>-1.6304050431256467</v>
      </c>
      <c r="AS9" s="60">
        <v>0.4288456871678612</v>
      </c>
      <c r="AT9" s="60">
        <v>-1.2727196873135149</v>
      </c>
      <c r="AU9" s="60">
        <v>-9.4677251717898869E-2</v>
      </c>
      <c r="AV9" s="60">
        <v>-1.2683187914464433</v>
      </c>
      <c r="AW9" s="60">
        <v>-1.5533723607372139</v>
      </c>
      <c r="AX9" s="61">
        <v>-0.64149833685920932</v>
      </c>
      <c r="BI9" s="62"/>
      <c r="BJ9" s="63"/>
      <c r="BK9" s="63"/>
      <c r="BL9" s="63"/>
      <c r="BM9" s="63"/>
      <c r="BN9" s="63"/>
      <c r="BO9" s="63"/>
      <c r="BP9" s="63"/>
      <c r="BQ9" s="63"/>
      <c r="BR9" s="61"/>
      <c r="BS9" s="39"/>
      <c r="BT9" s="39"/>
      <c r="BU9" s="39"/>
      <c r="BV9" s="39"/>
      <c r="BW9" s="39"/>
      <c r="BX9" s="39"/>
      <c r="BY9" s="39"/>
      <c r="BZ9" s="39"/>
      <c r="CA9" s="39"/>
      <c r="CB9" s="40"/>
      <c r="CE9" s="35">
        <v>0</v>
      </c>
      <c r="CF9" s="35">
        <v>0</v>
      </c>
      <c r="CH9" s="35">
        <v>1.6698028230661699E-3</v>
      </c>
      <c r="CJ9" s="35">
        <v>8.3510150114033625E-3</v>
      </c>
      <c r="CK9" s="35">
        <v>0</v>
      </c>
      <c r="CW9" s="60"/>
      <c r="CX9" s="60">
        <v>9.6059703622212655</v>
      </c>
      <c r="CY9" s="60">
        <v>10.301413699784851</v>
      </c>
      <c r="CZ9" s="60">
        <v>10.490432613306318</v>
      </c>
      <c r="DA9" s="60">
        <v>9.4608072481595631</v>
      </c>
      <c r="DB9" s="60">
        <v>10.311589935400251</v>
      </c>
      <c r="DC9" s="60">
        <v>9.7225687176024422</v>
      </c>
      <c r="DD9" s="60">
        <v>10.309389487466715</v>
      </c>
      <c r="DE9" s="60">
        <v>10.451916272112101</v>
      </c>
      <c r="DF9" s="61">
        <v>9.9959792601730975</v>
      </c>
      <c r="DQ9" s="64"/>
    </row>
    <row r="10" spans="1:133" x14ac:dyDescent="0.2">
      <c r="A10" s="51" t="s">
        <v>88</v>
      </c>
      <c r="B10" s="52" t="s">
        <v>100</v>
      </c>
      <c r="C10" s="53">
        <v>1996</v>
      </c>
      <c r="D10" s="54">
        <v>5115602836.8794327</v>
      </c>
      <c r="E10" s="55">
        <f t="shared" si="0"/>
        <v>9.7088968195346865</v>
      </c>
      <c r="F10" s="56">
        <f t="shared" si="1"/>
        <v>3.3666727791192841E-2</v>
      </c>
      <c r="G10" s="57"/>
      <c r="H10" s="57"/>
      <c r="I10" s="58"/>
      <c r="J10" s="59">
        <v>2481</v>
      </c>
      <c r="K10" s="115"/>
      <c r="L10" s="117"/>
      <c r="M10" s="117"/>
      <c r="N10" s="117"/>
      <c r="O10" s="117"/>
      <c r="P10" s="117"/>
      <c r="Q10" s="117"/>
      <c r="R10" s="117"/>
      <c r="S10" s="117"/>
      <c r="T10" s="119"/>
      <c r="U10" s="60"/>
      <c r="V10" s="60">
        <v>3.191690367985256E-2</v>
      </c>
      <c r="W10" s="60">
        <v>1.0643613619611747E-2</v>
      </c>
      <c r="X10" s="60">
        <v>1.9981143504154808E-2</v>
      </c>
      <c r="Y10" s="60">
        <v>6.0894301716766908E-2</v>
      </c>
      <c r="Z10" s="60">
        <v>-3.8033980141083418E-2</v>
      </c>
      <c r="AA10" s="60">
        <v>2.120857160134737E-2</v>
      </c>
      <c r="AB10" s="60">
        <v>-4.2799698673163245E-2</v>
      </c>
      <c r="AC10" s="60">
        <v>-3.1983487117446918E-2</v>
      </c>
      <c r="AD10" s="61">
        <v>2.0300498700964731E-3</v>
      </c>
      <c r="AO10" s="60"/>
      <c r="AP10" s="60">
        <v>0.16399873630037654</v>
      </c>
      <c r="AQ10" s="60">
        <v>-1.2672150092203829</v>
      </c>
      <c r="AR10" s="60">
        <v>-1.6478357298315185</v>
      </c>
      <c r="AS10" s="60">
        <v>0.43620335698184753</v>
      </c>
      <c r="AT10" s="60">
        <v>-1.2948023104104003</v>
      </c>
      <c r="AU10" s="60">
        <v>-8.912202702289207E-2</v>
      </c>
      <c r="AV10" s="60">
        <v>-1.2747109162115873</v>
      </c>
      <c r="AW10" s="60">
        <v>-1.5536375960706135</v>
      </c>
      <c r="AX10" s="61">
        <v>-0.68305170399142057</v>
      </c>
      <c r="BI10" s="62"/>
      <c r="BJ10" s="63"/>
      <c r="BK10" s="63"/>
      <c r="BL10" s="63"/>
      <c r="BM10" s="63"/>
      <c r="BN10" s="63"/>
      <c r="BO10" s="63"/>
      <c r="BP10" s="63"/>
      <c r="BQ10" s="63"/>
      <c r="BR10" s="61"/>
      <c r="BS10" s="39"/>
      <c r="BT10" s="39"/>
      <c r="BU10" s="39"/>
      <c r="BV10" s="39"/>
      <c r="BW10" s="39"/>
      <c r="BX10" s="39"/>
      <c r="BY10" s="39"/>
      <c r="BZ10" s="39"/>
      <c r="CA10" s="39"/>
      <c r="CB10" s="40"/>
      <c r="CE10" s="35">
        <v>1.8343804953661242E-5</v>
      </c>
      <c r="CF10" s="35">
        <v>0</v>
      </c>
      <c r="CH10" s="35">
        <v>1.6071236422303848E-3</v>
      </c>
      <c r="CJ10" s="35">
        <v>8.8802184897022463E-3</v>
      </c>
      <c r="CK10" s="35">
        <v>0</v>
      </c>
      <c r="CW10" s="60"/>
      <c r="CX10" s="60">
        <v>9.6268974513844974</v>
      </c>
      <c r="CY10" s="60">
        <v>10.342504324144878</v>
      </c>
      <c r="CZ10" s="60">
        <v>10.532814684450447</v>
      </c>
      <c r="DA10" s="60">
        <v>9.4907951410437619</v>
      </c>
      <c r="DB10" s="60">
        <v>10.356297974739887</v>
      </c>
      <c r="DC10" s="60">
        <v>9.7534578330461326</v>
      </c>
      <c r="DD10" s="60">
        <v>10.346252277640481</v>
      </c>
      <c r="DE10" s="60">
        <v>10.485715617569994</v>
      </c>
      <c r="DF10" s="61">
        <v>10.050422671530397</v>
      </c>
      <c r="DQ10" s="64"/>
    </row>
    <row r="11" spans="1:133" x14ac:dyDescent="0.2">
      <c r="A11" s="51" t="s">
        <v>88</v>
      </c>
      <c r="B11" s="52" t="s">
        <v>100</v>
      </c>
      <c r="C11" s="53">
        <v>1997</v>
      </c>
      <c r="D11" s="54">
        <v>5197332974.1379318</v>
      </c>
      <c r="E11" s="55">
        <f t="shared" si="0"/>
        <v>9.7157805413751674</v>
      </c>
      <c r="F11" s="56">
        <f t="shared" si="1"/>
        <v>6.8837218404809164E-3</v>
      </c>
      <c r="G11" s="57">
        <v>2</v>
      </c>
      <c r="H11" s="57">
        <v>2246</v>
      </c>
      <c r="I11" s="58">
        <v>219</v>
      </c>
      <c r="J11" s="59">
        <v>2467</v>
      </c>
      <c r="K11" s="115"/>
      <c r="L11" s="117">
        <v>16149</v>
      </c>
      <c r="M11" s="117">
        <v>821588</v>
      </c>
      <c r="N11" s="117">
        <v>4364971</v>
      </c>
      <c r="O11" s="117">
        <v>10037</v>
      </c>
      <c r="P11" s="117">
        <v>74216056</v>
      </c>
      <c r="Q11" s="117">
        <v>48659</v>
      </c>
      <c r="R11" s="117">
        <v>176243152</v>
      </c>
      <c r="S11" s="117">
        <v>297001312</v>
      </c>
      <c r="T11" s="119">
        <v>300647</v>
      </c>
      <c r="U11" s="60"/>
      <c r="V11" s="60">
        <v>2.7853996252489299E-2</v>
      </c>
      <c r="W11" s="60">
        <v>2.8383776047643083E-2</v>
      </c>
      <c r="X11" s="60">
        <v>7.1720641933436191E-2</v>
      </c>
      <c r="Y11" s="60">
        <v>0.11365554095857799</v>
      </c>
      <c r="Z11" s="60">
        <v>-1.6093315850266854E-3</v>
      </c>
      <c r="AA11" s="60">
        <v>8.5446623032825464E-4</v>
      </c>
      <c r="AB11" s="60">
        <v>-2.3464837818315643E-2</v>
      </c>
      <c r="AC11" s="60">
        <v>3.6986566104535656E-2</v>
      </c>
      <c r="AD11" s="61">
        <v>2.451574709725346E-3</v>
      </c>
      <c r="AO11" s="60"/>
      <c r="AP11" s="60">
        <v>0.1787913776160952</v>
      </c>
      <c r="AQ11" s="60">
        <v>-1.257837619247649</v>
      </c>
      <c r="AR11" s="60">
        <v>-1.6181682472562553</v>
      </c>
      <c r="AS11" s="60">
        <v>0.47348468873569516</v>
      </c>
      <c r="AT11" s="60">
        <v>-1.2842425768157746</v>
      </c>
      <c r="AU11" s="60">
        <v>-0.10768754589939178</v>
      </c>
      <c r="AV11" s="60">
        <v>-1.2847584821618288</v>
      </c>
      <c r="AW11" s="60">
        <v>-1.4608333497136758</v>
      </c>
      <c r="AX11" s="61">
        <v>-0.71306184234871317</v>
      </c>
      <c r="BI11" s="62"/>
      <c r="BJ11" s="63">
        <v>0.77021542304089918</v>
      </c>
      <c r="BK11" s="63">
        <v>0.89966726388533402</v>
      </c>
      <c r="BL11" s="63">
        <v>0.75310133582914995</v>
      </c>
      <c r="BM11" s="63">
        <v>0.87296532200990795</v>
      </c>
      <c r="BN11" s="63">
        <v>0.92717017844168315</v>
      </c>
      <c r="BO11" s="63">
        <v>0.74017401740174016</v>
      </c>
      <c r="BP11" s="63">
        <v>0.94675642594859244</v>
      </c>
      <c r="BQ11" s="63">
        <v>0.90878084665284553</v>
      </c>
      <c r="BR11" s="61">
        <v>0.63783041537933405</v>
      </c>
      <c r="BS11" s="39"/>
      <c r="BT11" s="39"/>
      <c r="BU11" s="39"/>
      <c r="BV11" s="39"/>
      <c r="BW11" s="39"/>
      <c r="BX11" s="39"/>
      <c r="BY11" s="39"/>
      <c r="BZ11" s="39"/>
      <c r="CA11" s="39"/>
      <c r="CB11" s="40"/>
      <c r="CD11" s="35">
        <v>1.5535852792535956E-6</v>
      </c>
      <c r="CE11" s="35">
        <v>1.0222351472787487E-4</v>
      </c>
      <c r="CF11" s="35">
        <v>5.1153661945035238E-4</v>
      </c>
      <c r="CG11" s="35">
        <v>9.6559139562005939E-7</v>
      </c>
      <c r="CH11" s="35">
        <v>8.5003356264225904E-3</v>
      </c>
      <c r="CI11" s="35">
        <v>4.681150913567448E-6</v>
      </c>
      <c r="CJ11" s="35">
        <v>2.390432817814854E-2</v>
      </c>
      <c r="CK11" s="35">
        <v>1.9776274279106046E-3</v>
      </c>
      <c r="CL11" s="38">
        <v>2.892319979266554E-5</v>
      </c>
      <c r="CW11" s="60"/>
      <c r="CX11" s="60">
        <v>9.6263848525671207</v>
      </c>
      <c r="CY11" s="60">
        <v>10.344699350998992</v>
      </c>
      <c r="CZ11" s="60">
        <v>10.524864665003296</v>
      </c>
      <c r="DA11" s="60">
        <v>9.4790381970073199</v>
      </c>
      <c r="DB11" s="60">
        <v>10.357901829783055</v>
      </c>
      <c r="DC11" s="60">
        <v>9.7696243143248633</v>
      </c>
      <c r="DD11" s="60">
        <v>10.358159782456081</v>
      </c>
      <c r="DE11" s="60">
        <v>10.446197216232004</v>
      </c>
      <c r="DF11" s="61">
        <v>10.072311462549525</v>
      </c>
      <c r="DQ11" s="64"/>
    </row>
    <row r="12" spans="1:133" x14ac:dyDescent="0.2">
      <c r="A12" s="51" t="s">
        <v>88</v>
      </c>
      <c r="B12" s="52" t="s">
        <v>100</v>
      </c>
      <c r="C12" s="53">
        <v>1998</v>
      </c>
      <c r="D12" s="54">
        <v>4051147227.5334611</v>
      </c>
      <c r="E12" s="55">
        <f t="shared" si="0"/>
        <v>9.6075780266798834</v>
      </c>
      <c r="F12" s="56">
        <f t="shared" si="1"/>
        <v>-0.10820251469528408</v>
      </c>
      <c r="G12" s="57">
        <v>1</v>
      </c>
      <c r="H12" s="57">
        <v>1808</v>
      </c>
      <c r="I12" s="58">
        <v>249</v>
      </c>
      <c r="J12" s="59">
        <v>2058</v>
      </c>
      <c r="K12" s="115"/>
      <c r="L12" s="117">
        <v>880</v>
      </c>
      <c r="M12" s="117">
        <v>452142</v>
      </c>
      <c r="N12" s="117">
        <v>5224742</v>
      </c>
      <c r="O12" s="117"/>
      <c r="P12" s="117">
        <v>19162716</v>
      </c>
      <c r="Q12" s="117">
        <v>7071</v>
      </c>
      <c r="R12" s="117">
        <v>181288832</v>
      </c>
      <c r="S12" s="117">
        <v>140832784</v>
      </c>
      <c r="T12" s="119">
        <v>700095</v>
      </c>
      <c r="U12" s="60"/>
      <c r="V12" s="60">
        <v>5.2132147778037208E-2</v>
      </c>
      <c r="W12" s="60">
        <v>9.0277230937714448E-2</v>
      </c>
      <c r="X12" s="60">
        <v>0.48480833966452375</v>
      </c>
      <c r="Y12" s="60">
        <v>0.36594875325253184</v>
      </c>
      <c r="Z12" s="60">
        <v>0.1413190783325026</v>
      </c>
      <c r="AA12" s="60">
        <v>-4.5706466468239171E-2</v>
      </c>
      <c r="AB12" s="60">
        <v>5.1298873602124914E-2</v>
      </c>
      <c r="AC12" s="60">
        <v>0.12064720268063778</v>
      </c>
      <c r="AD12" s="61">
        <v>3.2562688717518995E-3</v>
      </c>
      <c r="AO12" s="60"/>
      <c r="AP12" s="60">
        <v>0.11336420803842806</v>
      </c>
      <c r="AQ12" s="60">
        <v>-1.264533504128222</v>
      </c>
      <c r="AR12" s="60">
        <v>-1.3721776485389849</v>
      </c>
      <c r="AS12" s="60">
        <v>0.50030772186833161</v>
      </c>
      <c r="AT12" s="60">
        <v>-1.250763628075541</v>
      </c>
      <c r="AU12" s="60">
        <v>-0.24021971548918231</v>
      </c>
      <c r="AV12" s="60">
        <v>-1.3255462368548532</v>
      </c>
      <c r="AW12" s="60">
        <v>-1.448089079707783</v>
      </c>
      <c r="AX12" s="61">
        <v>-0.82714416343749875</v>
      </c>
      <c r="BI12" s="62"/>
      <c r="BJ12" s="63">
        <v>0.7200839748075577</v>
      </c>
      <c r="BK12" s="63">
        <v>0.94067742755465178</v>
      </c>
      <c r="BL12" s="63">
        <v>0.73937590600442515</v>
      </c>
      <c r="BM12" s="63">
        <v>0.84761120263591438</v>
      </c>
      <c r="BN12" s="63">
        <v>0.93629338502801607</v>
      </c>
      <c r="BO12" s="63">
        <v>0.65898174831892409</v>
      </c>
      <c r="BP12" s="63">
        <v>0.93750055826998835</v>
      </c>
      <c r="BQ12" s="63">
        <v>0.90257362695675247</v>
      </c>
      <c r="BR12" s="61">
        <v>0.6139767054908486</v>
      </c>
      <c r="BS12" s="39"/>
      <c r="BT12" s="39"/>
      <c r="BU12" s="39"/>
      <c r="BV12" s="39"/>
      <c r="BW12" s="39"/>
      <c r="BX12" s="39"/>
      <c r="BY12" s="39"/>
      <c r="BZ12" s="39"/>
      <c r="CA12" s="39"/>
      <c r="CB12" s="40"/>
      <c r="CD12" s="35">
        <v>1.0861120943952801E-7</v>
      </c>
      <c r="CE12" s="35">
        <v>8.1915593889243126E-5</v>
      </c>
      <c r="CF12" s="35">
        <v>8.3162332165964074E-4</v>
      </c>
      <c r="CG12" s="35">
        <v>0</v>
      </c>
      <c r="CH12" s="35">
        <v>3.9707726090229675E-3</v>
      </c>
      <c r="CI12" s="35">
        <v>8.7271575221238927E-7</v>
      </c>
      <c r="CJ12" s="35">
        <v>2.5961551736765089E-2</v>
      </c>
      <c r="CK12" s="35">
        <v>1.2389011559732711E-3</v>
      </c>
      <c r="CL12" s="38">
        <v>8.6407005309734506E-5</v>
      </c>
      <c r="CW12" s="60"/>
      <c r="CX12" s="60">
        <v>9.5508959226606684</v>
      </c>
      <c r="CY12" s="60">
        <v>10.239844778743993</v>
      </c>
      <c r="CZ12" s="60">
        <v>10.293666850949375</v>
      </c>
      <c r="DA12" s="60">
        <v>9.3574241657457176</v>
      </c>
      <c r="DB12" s="60">
        <v>10.232959840717655</v>
      </c>
      <c r="DC12" s="60">
        <v>9.7276878844244745</v>
      </c>
      <c r="DD12" s="60">
        <v>10.270351145107309</v>
      </c>
      <c r="DE12" s="60">
        <v>10.331622566533774</v>
      </c>
      <c r="DF12" s="61">
        <v>10.021150108398633</v>
      </c>
      <c r="DQ12" s="64"/>
    </row>
    <row r="13" spans="1:133" x14ac:dyDescent="0.2">
      <c r="A13" s="51" t="s">
        <v>88</v>
      </c>
      <c r="B13" s="52" t="s">
        <v>100</v>
      </c>
      <c r="C13" s="53">
        <v>1999</v>
      </c>
      <c r="D13" s="54">
        <v>4600000000</v>
      </c>
      <c r="E13" s="55">
        <f t="shared" si="0"/>
        <v>9.6627578316815743</v>
      </c>
      <c r="F13" s="56">
        <f t="shared" si="1"/>
        <v>5.5179805001690951E-2</v>
      </c>
      <c r="G13" s="57"/>
      <c r="H13" s="57"/>
      <c r="I13" s="58"/>
      <c r="J13" s="59">
        <v>2579</v>
      </c>
      <c r="K13" s="115"/>
      <c r="L13" s="117"/>
      <c r="M13" s="117"/>
      <c r="N13" s="117"/>
      <c r="O13" s="117"/>
      <c r="P13" s="117"/>
      <c r="Q13" s="117"/>
      <c r="R13" s="117"/>
      <c r="S13" s="117"/>
      <c r="T13" s="119"/>
      <c r="U13" s="60"/>
      <c r="V13" s="60">
        <v>1.787260681824776E-3</v>
      </c>
      <c r="W13" s="60">
        <v>-2.5101614217760249E-2</v>
      </c>
      <c r="X13" s="60">
        <v>-0.11094323337457412</v>
      </c>
      <c r="Y13" s="60">
        <v>0.32758115207068395</v>
      </c>
      <c r="Z13" s="60">
        <v>-6.4729387389248327E-2</v>
      </c>
      <c r="AA13" s="60">
        <v>-9.0164294466604789E-3</v>
      </c>
      <c r="AB13" s="60">
        <v>-4.6106220371624665E-2</v>
      </c>
      <c r="AC13" s="60">
        <v>-8.7556937636385168E-2</v>
      </c>
      <c r="AD13" s="61">
        <v>1.6049454834571542E-2</v>
      </c>
      <c r="AF13" s="39">
        <f t="shared" ref="AF13" si="2">STDEV(V4:V13)</f>
        <v>0.13341941317106118</v>
      </c>
      <c r="AG13" s="39">
        <f t="shared" ref="AG13" si="3">STDEV(W4:W13)</f>
        <v>3.8334566763113247E-2</v>
      </c>
      <c r="AH13" s="39">
        <f t="shared" ref="AH13" si="4">STDEV(X4:X13)</f>
        <v>0.15397309058449432</v>
      </c>
      <c r="AI13" s="39">
        <f t="shared" ref="AI13" si="5">STDEV(Y4:Y13)</f>
        <v>0.12854866980218299</v>
      </c>
      <c r="AJ13" s="39">
        <f t="shared" ref="AJ13" si="6">STDEV(Z4:Z13)</f>
        <v>6.3675910443485348E-2</v>
      </c>
      <c r="AK13" s="39">
        <f t="shared" ref="AK13" si="7">STDEV(AA4:AA13)</f>
        <v>1.9196699806086424E-2</v>
      </c>
      <c r="AL13" s="39">
        <f t="shared" ref="AL13" si="8">STDEV(AB4:AB13)</f>
        <v>4.3247879737743689E-2</v>
      </c>
      <c r="AM13" s="39">
        <f t="shared" ref="AM13" si="9">STDEV(AC4:AC13)</f>
        <v>6.3610602957174134E-2</v>
      </c>
      <c r="AN13" s="40">
        <f t="shared" ref="AN13" si="10">STDEV(AD4:AD13)</f>
        <v>8.1479930100758116E-2</v>
      </c>
      <c r="AO13" s="60"/>
      <c r="AP13" s="60">
        <v>0.1165555222522201</v>
      </c>
      <c r="AQ13" s="60">
        <v>-1.2699195054609955</v>
      </c>
      <c r="AR13" s="60">
        <v>-1.483374395586571</v>
      </c>
      <c r="AS13" s="60">
        <v>0.50006481582779827</v>
      </c>
      <c r="AT13" s="60">
        <v>-1.2356844237774549</v>
      </c>
      <c r="AU13" s="60">
        <v>-0.22038158003250352</v>
      </c>
      <c r="AV13" s="60">
        <v>-1.2731757643073891</v>
      </c>
      <c r="AW13" s="60">
        <v>-1.4399127310581896</v>
      </c>
      <c r="AX13" s="61">
        <v>-0.79487671925743086</v>
      </c>
      <c r="AY13" s="39"/>
      <c r="AZ13" s="39">
        <f>STDEV(AP4:AP13)</f>
        <v>3.4705117224790048E-2</v>
      </c>
      <c r="BA13" s="39">
        <f t="shared" ref="BA13:BA32" si="11">STDEV(AQ4:AQ13)</f>
        <v>5.277330090616502E-2</v>
      </c>
      <c r="BB13" s="39">
        <f t="shared" ref="BB13:BB32" si="12">STDEV(AR4:AR13)</f>
        <v>9.2392338098434029E-2</v>
      </c>
      <c r="BC13" s="39">
        <f t="shared" ref="BC13:BC32" si="13">STDEV(AS4:AS13)</f>
        <v>6.3059424443458439E-2</v>
      </c>
      <c r="BD13" s="39">
        <f t="shared" ref="BD13:BD32" si="14">STDEV(AT4:AT13)</f>
        <v>7.047597562642284E-2</v>
      </c>
      <c r="BE13" s="39">
        <f t="shared" ref="BE13:BE32" si="15">STDEV(AU4:AU13)</f>
        <v>5.9271203903519552E-2</v>
      </c>
      <c r="BF13" s="39">
        <f t="shared" ref="BF13:BF32" si="16">STDEV(AV4:AV13)</f>
        <v>0.10600524114084411</v>
      </c>
      <c r="BG13" s="39">
        <f t="shared" ref="BG13:BG32" si="17">STDEV(AW4:AW13)</f>
        <v>6.198752296258396E-2</v>
      </c>
      <c r="BH13" s="39">
        <f t="shared" ref="BH13:BH32" si="18">STDEV(AX4:AX13)</f>
        <v>0.18712093822293446</v>
      </c>
      <c r="BI13" s="62"/>
      <c r="BJ13" s="63"/>
      <c r="BK13" s="63"/>
      <c r="BL13" s="63"/>
      <c r="BM13" s="63"/>
      <c r="BN13" s="63"/>
      <c r="BO13" s="63"/>
      <c r="BP13" s="63"/>
      <c r="BQ13" s="63"/>
      <c r="BR13" s="61"/>
      <c r="BS13" s="39"/>
      <c r="BT13" s="39">
        <f t="shared" ref="BT13:BT33" si="19">AVERAGE(V4:V13)</f>
        <v>0.10890454824223011</v>
      </c>
      <c r="BU13" s="39">
        <f t="shared" ref="BU13:BU33" si="20">AVERAGE(W4:W13)</f>
        <v>3.1579462760543443E-2</v>
      </c>
      <c r="BV13" s="39">
        <f t="shared" ref="BV13:BV33" si="21">AVERAGE(X4:X13)</f>
        <v>7.0810023735941072E-2</v>
      </c>
      <c r="BW13" s="39">
        <f t="shared" ref="BW13:BW33" si="22">AVERAGE(Y4:Y13)</f>
        <v>0.11403609978639855</v>
      </c>
      <c r="BX13" s="39">
        <f t="shared" ref="BX13:BX33" si="23">AVERAGE(Z4:Z13)</f>
        <v>1.9342720801636994E-2</v>
      </c>
      <c r="BY13" s="39">
        <f t="shared" ref="BY13:BY33" si="24">AVERAGE(AA4:AA13)</f>
        <v>3.2820878825526867E-3</v>
      </c>
      <c r="BZ13" s="39">
        <f t="shared" ref="BZ13:BZ33" si="25">AVERAGE(AB4:AB13)</f>
        <v>-1.4779654895279535E-3</v>
      </c>
      <c r="CA13" s="39">
        <f t="shared" ref="CA13:CA33" si="26">AVERAGE(AC4:AC13)</f>
        <v>2.1444022327832647E-2</v>
      </c>
      <c r="CB13" s="40">
        <f t="shared" ref="CB13:CB33" si="27">AVERAGE(AD4:AD13)</f>
        <v>5.5557602739800239E-2</v>
      </c>
      <c r="CD13" s="35">
        <v>0</v>
      </c>
      <c r="CE13" s="35">
        <v>3.1808561933920258E-5</v>
      </c>
      <c r="CF13" s="35">
        <v>9.8624319552103619E-5</v>
      </c>
      <c r="CG13" s="35">
        <v>0</v>
      </c>
      <c r="CH13" s="35">
        <v>1.3445398604886223E-3</v>
      </c>
      <c r="CI13" s="35">
        <v>0</v>
      </c>
      <c r="CJ13" s="35">
        <v>2.7979135787764313E-3</v>
      </c>
      <c r="CK13" s="35">
        <v>0</v>
      </c>
      <c r="CL13" s="38">
        <v>0</v>
      </c>
      <c r="CN13" s="35">
        <f t="shared" ref="CN13:CN30" si="28">AVERAGE(CX4:CX13)</f>
        <v>9.5788338009713065</v>
      </c>
      <c r="CO13" s="35">
        <f t="shared" ref="CO13:CO33" si="29">AVERAGE(CY4:CY13)</f>
        <v>10.243470770827084</v>
      </c>
      <c r="CP13" s="35">
        <f t="shared" ref="CP13:CP33" si="30">AVERAGE(CZ4:CZ13)</f>
        <v>10.405008849619261</v>
      </c>
      <c r="CQ13" s="35">
        <f t="shared" ref="CQ13:CQ33" si="31">AVERAGE(DA4:DA13)</f>
        <v>9.3838088098106454</v>
      </c>
      <c r="CR13" s="35">
        <f t="shared" ref="CR13:CR33" si="32">AVERAGE(DB4:DB13)</f>
        <v>10.242237051352479</v>
      </c>
      <c r="CS13" s="35">
        <f t="shared" ref="CS13:CS33" si="33">AVERAGE(DC4:DC13)</f>
        <v>9.694916658019519</v>
      </c>
      <c r="CT13" s="35">
        <f t="shared" ref="CT13:CT33" si="34">AVERAGE(DD4:DD13)</f>
        <v>10.235555384532336</v>
      </c>
      <c r="CU13" s="35">
        <f t="shared" ref="CU13:CU33" si="35">AVERAGE(DE4:DE13)</f>
        <v>10.370241779451684</v>
      </c>
      <c r="CV13" s="38">
        <f t="shared" ref="CV13:CV33" si="36">AVERAGE(DF4:DF13)</f>
        <v>9.9240677465497917</v>
      </c>
      <c r="CW13" s="60"/>
      <c r="CX13" s="60">
        <v>9.6044800705554643</v>
      </c>
      <c r="CY13" s="60">
        <v>10.297717584412073</v>
      </c>
      <c r="CZ13" s="60">
        <v>10.404445029474861</v>
      </c>
      <c r="DA13" s="60">
        <v>9.4127254237676752</v>
      </c>
      <c r="DB13" s="60">
        <v>10.280600043570303</v>
      </c>
      <c r="DC13" s="60">
        <v>9.7729486216978252</v>
      </c>
      <c r="DD13" s="60">
        <v>10.299345713835269</v>
      </c>
      <c r="DE13" s="60">
        <v>10.382714197210669</v>
      </c>
      <c r="DF13" s="61">
        <v>10.06019619131029</v>
      </c>
      <c r="DG13" s="39"/>
      <c r="DH13" s="39">
        <f t="shared" ref="DH13:DH33" si="37">AVERAGE(CX4:CX13)</f>
        <v>9.5788338009713065</v>
      </c>
      <c r="DI13" s="39">
        <f t="shared" ref="DI13:DI33" si="38">AVERAGE(CY4:CY13)</f>
        <v>10.243470770827084</v>
      </c>
      <c r="DJ13" s="39">
        <f t="shared" ref="DJ13:DJ33" si="39">AVERAGE(CZ4:CZ13)</f>
        <v>10.405008849619261</v>
      </c>
      <c r="DK13" s="39">
        <f t="shared" ref="DK13:DK33" si="40">AVERAGE(DA4:DA13)</f>
        <v>9.3838088098106454</v>
      </c>
      <c r="DL13" s="39">
        <f t="shared" ref="DL13:DL33" si="41">AVERAGE(DB4:DB13)</f>
        <v>10.242237051352479</v>
      </c>
      <c r="DM13" s="39">
        <f t="shared" ref="DM13:DM33" si="42">AVERAGE(DC4:DC13)</f>
        <v>9.694916658019519</v>
      </c>
      <c r="DN13" s="39">
        <f t="shared" ref="DN13:DN33" si="43">AVERAGE(DD4:DD13)</f>
        <v>10.235555384532336</v>
      </c>
      <c r="DO13" s="39">
        <f t="shared" ref="DO13:DO33" si="44">AVERAGE(DE4:DE13)</f>
        <v>10.370241779451684</v>
      </c>
      <c r="DP13" s="40">
        <f t="shared" ref="DP13:DP33" si="45">AVERAGE(DF4:DF13)</f>
        <v>9.9240677465497917</v>
      </c>
      <c r="DQ13" s="64"/>
    </row>
    <row r="14" spans="1:133" x14ac:dyDescent="0.2">
      <c r="A14" s="51" t="s">
        <v>88</v>
      </c>
      <c r="B14" s="52" t="s">
        <v>100</v>
      </c>
      <c r="C14" s="53">
        <v>2000</v>
      </c>
      <c r="D14" s="54">
        <v>6001153306.2645016</v>
      </c>
      <c r="E14" s="55">
        <f t="shared" si="0"/>
        <v>9.7782347214526943</v>
      </c>
      <c r="F14" s="56">
        <f t="shared" si="1"/>
        <v>0.11547688977112003</v>
      </c>
      <c r="G14" s="57"/>
      <c r="H14" s="57"/>
      <c r="I14" s="58"/>
      <c r="J14" s="59">
        <v>3903</v>
      </c>
      <c r="K14" s="115"/>
      <c r="L14" s="117"/>
      <c r="M14" s="117"/>
      <c r="N14" s="117"/>
      <c r="O14" s="117"/>
      <c r="P14" s="117"/>
      <c r="Q14" s="117"/>
      <c r="R14" s="117"/>
      <c r="S14" s="117"/>
      <c r="T14" s="119"/>
      <c r="U14" s="60"/>
      <c r="V14" s="60">
        <v>-4.6406495085635768E-3</v>
      </c>
      <c r="W14" s="60">
        <v>5.724155667784192E-2</v>
      </c>
      <c r="X14" s="60">
        <v>3.6016348895569372E-2</v>
      </c>
      <c r="Y14" s="60">
        <v>2.659225782265251E-2</v>
      </c>
      <c r="Z14" s="60">
        <v>2.1980046129313091E-2</v>
      </c>
      <c r="AA14" s="60">
        <v>-1.7735617517362523E-2</v>
      </c>
      <c r="AB14" s="60">
        <v>3.0234481870775813E-2</v>
      </c>
      <c r="AC14" s="60">
        <v>4.9069963589693177E-2</v>
      </c>
      <c r="AD14" s="61">
        <v>-4.932227674085965E-4</v>
      </c>
      <c r="AF14" s="39">
        <f t="shared" ref="AF14:AF31" si="46">STDEV(V5:V14)</f>
        <v>0.13081334421666233</v>
      </c>
      <c r="AG14" s="39">
        <f t="shared" ref="AG14:AG31" si="47">STDEV(W5:W14)</f>
        <v>3.5662973373777392E-2</v>
      </c>
      <c r="AH14" s="39">
        <f t="shared" ref="AH14:AH31" si="48">STDEV(X5:X14)</f>
        <v>0.1542363535770582</v>
      </c>
      <c r="AI14" s="39">
        <f t="shared" ref="AI14:AI31" si="49">STDEV(Y5:Y14)</f>
        <v>0.13151236906574534</v>
      </c>
      <c r="AJ14" s="39">
        <f t="shared" ref="AJ14:AJ31" si="50">STDEV(Z5:Z14)</f>
        <v>5.9698797374529468E-2</v>
      </c>
      <c r="AK14" s="39">
        <f t="shared" ref="AK14:AK31" si="51">STDEV(AA5:AA14)</f>
        <v>2.0219013696581349E-2</v>
      </c>
      <c r="AL14" s="39">
        <f t="shared" ref="AL14:AL31" si="52">STDEV(AB5:AB14)</f>
        <v>4.0756812902246434E-2</v>
      </c>
      <c r="AM14" s="39">
        <f t="shared" ref="AM14:AM31" si="53">STDEV(AC5:AC14)</f>
        <v>6.0974476418655027E-2</v>
      </c>
      <c r="AN14" s="40">
        <f t="shared" ref="AN14:AN31" si="54">STDEV(AD5:AD14)</f>
        <v>6.6659109872654221E-2</v>
      </c>
      <c r="AO14" s="60"/>
      <c r="AP14" s="60">
        <v>0.21546240883005829</v>
      </c>
      <c r="AQ14" s="60">
        <v>-1.1443334570850325</v>
      </c>
      <c r="AR14" s="60">
        <v>-1.4393045248730445</v>
      </c>
      <c r="AS14" s="60">
        <v>0.5398879741199103</v>
      </c>
      <c r="AT14" s="60">
        <v>-1.1939205958527754</v>
      </c>
      <c r="AU14" s="60">
        <v>0.10984391011640682</v>
      </c>
      <c r="AV14" s="60">
        <v>-1.2043733118557132</v>
      </c>
      <c r="AW14" s="60">
        <v>-1.3234856676684483</v>
      </c>
      <c r="AX14" s="61">
        <v>-0.715537168552137</v>
      </c>
      <c r="AY14" s="39"/>
      <c r="AZ14" s="39">
        <f t="shared" ref="AZ14:AZ31" si="55">STDEV(AP5:AP14)</f>
        <v>3.8550942438696445E-2</v>
      </c>
      <c r="BA14" s="39">
        <f t="shared" si="11"/>
        <v>5.4559029531899346E-2</v>
      </c>
      <c r="BB14" s="39">
        <f t="shared" si="12"/>
        <v>9.6271691654749192E-2</v>
      </c>
      <c r="BC14" s="39">
        <f t="shared" si="13"/>
        <v>5.246005436301894E-2</v>
      </c>
      <c r="BD14" s="39">
        <f t="shared" si="14"/>
        <v>5.7439217548807146E-2</v>
      </c>
      <c r="BE14" s="39">
        <f t="shared" si="15"/>
        <v>9.4914403845446818E-2</v>
      </c>
      <c r="BF14" s="39">
        <f t="shared" si="16"/>
        <v>8.1666512240581607E-2</v>
      </c>
      <c r="BG14" s="39">
        <f t="shared" si="17"/>
        <v>7.3698395126212582E-2</v>
      </c>
      <c r="BH14" s="39">
        <f t="shared" si="18"/>
        <v>0.15344799791053657</v>
      </c>
      <c r="BI14" s="62"/>
      <c r="BJ14" s="63"/>
      <c r="BK14" s="63"/>
      <c r="BL14" s="63"/>
      <c r="BM14" s="63"/>
      <c r="BN14" s="63"/>
      <c r="BO14" s="63"/>
      <c r="BP14" s="63"/>
      <c r="BQ14" s="63"/>
      <c r="BR14" s="61"/>
      <c r="BS14" s="39"/>
      <c r="BT14" s="39">
        <f t="shared" si="19"/>
        <v>9.7550028467150746E-2</v>
      </c>
      <c r="BU14" s="39">
        <f t="shared" si="20"/>
        <v>2.9262944876790598E-2</v>
      </c>
      <c r="BV14" s="39">
        <f t="shared" si="21"/>
        <v>6.9481688066976105E-2</v>
      </c>
      <c r="BW14" s="39">
        <f t="shared" si="22"/>
        <v>0.10572219833243843</v>
      </c>
      <c r="BX14" s="39">
        <f t="shared" si="23"/>
        <v>1.3241844161288579E-2</v>
      </c>
      <c r="BY14" s="39">
        <f t="shared" si="24"/>
        <v>7.7649765783138758E-4</v>
      </c>
      <c r="BZ14" s="39">
        <f t="shared" si="25"/>
        <v>-3.6381079084817159E-3</v>
      </c>
      <c r="CA14" s="39">
        <f t="shared" si="26"/>
        <v>1.8195413303966679E-2</v>
      </c>
      <c r="CB14" s="40">
        <f t="shared" si="27"/>
        <v>3.6123325541607576E-2</v>
      </c>
      <c r="CD14" s="35">
        <v>0</v>
      </c>
      <c r="CE14" s="35">
        <v>2.3741565371974604E-5</v>
      </c>
      <c r="CF14" s="35">
        <v>7.7297847343133988E-5</v>
      </c>
      <c r="CG14" s="35">
        <v>0</v>
      </c>
      <c r="CH14" s="35">
        <v>1.3534442282709643E-3</v>
      </c>
      <c r="CI14" s="35">
        <v>0</v>
      </c>
      <c r="CJ14" s="35">
        <v>2.5267457930453221E-3</v>
      </c>
      <c r="CK14" s="35">
        <v>0</v>
      </c>
      <c r="CL14" s="38">
        <v>3.3074004052566993E-5</v>
      </c>
      <c r="CN14" s="35">
        <f t="shared" si="28"/>
        <v>9.5902925154796002</v>
      </c>
      <c r="CO14" s="35">
        <f t="shared" si="29"/>
        <v>10.266012247532794</v>
      </c>
      <c r="CP14" s="35">
        <f t="shared" si="30"/>
        <v>10.426172908568223</v>
      </c>
      <c r="CQ14" s="35">
        <f t="shared" si="31"/>
        <v>9.4104424914775535</v>
      </c>
      <c r="CR14" s="35">
        <f t="shared" si="32"/>
        <v>10.270241453864214</v>
      </c>
      <c r="CS14" s="35">
        <f t="shared" si="33"/>
        <v>9.7071632340976528</v>
      </c>
      <c r="CT14" s="35">
        <f t="shared" si="34"/>
        <v>10.268364972798423</v>
      </c>
      <c r="CU14" s="35">
        <f t="shared" si="35"/>
        <v>10.390350586974504</v>
      </c>
      <c r="CV14" s="38">
        <f t="shared" si="36"/>
        <v>9.969786484884839</v>
      </c>
      <c r="CW14" s="60"/>
      <c r="CX14" s="60">
        <v>9.6705035170376661</v>
      </c>
      <c r="CY14" s="60">
        <v>10.350401449995211</v>
      </c>
      <c r="CZ14" s="60">
        <v>10.497886983889217</v>
      </c>
      <c r="DA14" s="60">
        <v>9.5082907343927392</v>
      </c>
      <c r="DB14" s="60">
        <v>10.375195019379081</v>
      </c>
      <c r="DC14" s="60">
        <v>9.7233127663944909</v>
      </c>
      <c r="DD14" s="60">
        <v>10.38042137738055</v>
      </c>
      <c r="DE14" s="60">
        <v>10.439977555286919</v>
      </c>
      <c r="DF14" s="61">
        <v>10.136003305728764</v>
      </c>
      <c r="DG14" s="39"/>
      <c r="DH14" s="39">
        <f t="shared" si="37"/>
        <v>9.5902925154796002</v>
      </c>
      <c r="DI14" s="39">
        <f t="shared" si="38"/>
        <v>10.266012247532794</v>
      </c>
      <c r="DJ14" s="39">
        <f t="shared" si="39"/>
        <v>10.426172908568223</v>
      </c>
      <c r="DK14" s="39">
        <f t="shared" si="40"/>
        <v>9.4104424914775535</v>
      </c>
      <c r="DL14" s="39">
        <f t="shared" si="41"/>
        <v>10.270241453864214</v>
      </c>
      <c r="DM14" s="39">
        <f t="shared" si="42"/>
        <v>9.7071632340976528</v>
      </c>
      <c r="DN14" s="39">
        <f t="shared" si="43"/>
        <v>10.268364972798423</v>
      </c>
      <c r="DO14" s="39">
        <f t="shared" si="44"/>
        <v>10.390350586974504</v>
      </c>
      <c r="DP14" s="40">
        <f t="shared" si="45"/>
        <v>9.969786484884839</v>
      </c>
      <c r="DQ14" s="64"/>
    </row>
    <row r="15" spans="1:133" x14ac:dyDescent="0.2">
      <c r="A15" s="51" t="s">
        <v>88</v>
      </c>
      <c r="B15" s="52" t="s">
        <v>100</v>
      </c>
      <c r="C15" s="53">
        <v>2001</v>
      </c>
      <c r="D15" s="54">
        <v>5601090584.3612213</v>
      </c>
      <c r="E15" s="55">
        <f t="shared" si="0"/>
        <v>9.7482725964091639</v>
      </c>
      <c r="F15" s="56">
        <f t="shared" si="1"/>
        <v>-2.9962125043530463E-2</v>
      </c>
      <c r="G15" s="57">
        <v>2</v>
      </c>
      <c r="H15" s="57">
        <v>3135</v>
      </c>
      <c r="I15" s="58">
        <v>367</v>
      </c>
      <c r="J15" s="59">
        <v>3640</v>
      </c>
      <c r="K15" s="115"/>
      <c r="L15" s="117"/>
      <c r="M15" s="117">
        <v>432949</v>
      </c>
      <c r="N15" s="117">
        <v>42461176</v>
      </c>
      <c r="O15" s="117">
        <v>13447</v>
      </c>
      <c r="P15" s="117">
        <v>23030292</v>
      </c>
      <c r="Q15" s="117">
        <v>129727</v>
      </c>
      <c r="R15" s="117">
        <v>295577632</v>
      </c>
      <c r="S15" s="117">
        <v>414511168</v>
      </c>
      <c r="T15" s="119">
        <v>87644</v>
      </c>
      <c r="U15" s="60"/>
      <c r="V15" s="60">
        <v>-1.0129150564303302E-2</v>
      </c>
      <c r="W15" s="60">
        <v>3.8112327486021336E-2</v>
      </c>
      <c r="X15" s="60">
        <v>5.9187903546048748E-2</v>
      </c>
      <c r="Y15" s="60">
        <v>-1.4341669155241821E-2</v>
      </c>
      <c r="Z15" s="60">
        <v>-4.4754016544076847E-3</v>
      </c>
      <c r="AA15" s="60">
        <v>2.7030002112852336E-2</v>
      </c>
      <c r="AB15" s="60">
        <v>1.1351832635856363E-2</v>
      </c>
      <c r="AC15" s="60">
        <v>3.9425269065765045E-2</v>
      </c>
      <c r="AD15" s="61">
        <v>9.2886736314086171E-3</v>
      </c>
      <c r="AF15" s="39">
        <f t="shared" si="46"/>
        <v>0.12314207605412748</v>
      </c>
      <c r="AG15" s="39">
        <f t="shared" si="47"/>
        <v>3.2299413354209099E-2</v>
      </c>
      <c r="AH15" s="39">
        <f t="shared" si="48"/>
        <v>0.15406013687183337</v>
      </c>
      <c r="AI15" s="39">
        <f t="shared" si="49"/>
        <v>0.13423329280866692</v>
      </c>
      <c r="AJ15" s="39">
        <f t="shared" si="50"/>
        <v>5.7119423575254687E-2</v>
      </c>
      <c r="AK15" s="39">
        <f t="shared" si="51"/>
        <v>2.1324786639758668E-2</v>
      </c>
      <c r="AL15" s="39">
        <f t="shared" si="52"/>
        <v>3.3930520829343828E-2</v>
      </c>
      <c r="AM15" s="39">
        <f t="shared" si="53"/>
        <v>5.636034055655121E-2</v>
      </c>
      <c r="AN15" s="40">
        <f t="shared" si="54"/>
        <v>2.6199999060691419E-2</v>
      </c>
      <c r="AO15" s="60"/>
      <c r="AP15" s="60">
        <v>0.14795321029695607</v>
      </c>
      <c r="AQ15" s="60">
        <v>-1.1489212733003811</v>
      </c>
      <c r="AR15" s="60">
        <v>-1.4570588634282178</v>
      </c>
      <c r="AS15" s="60">
        <v>0.50063829581932318</v>
      </c>
      <c r="AT15" s="60">
        <v>-1.219200248642041</v>
      </c>
      <c r="AU15" s="60">
        <v>0.11729536304895127</v>
      </c>
      <c r="AV15" s="60">
        <v>-1.2049792843887399</v>
      </c>
      <c r="AW15" s="60">
        <v>-1.3319803094192846</v>
      </c>
      <c r="AX15" s="61">
        <v>-0.76607853353478284</v>
      </c>
      <c r="AY15" s="39"/>
      <c r="AZ15" s="39">
        <f t="shared" si="55"/>
        <v>3.6396467001099268E-2</v>
      </c>
      <c r="BA15" s="39">
        <f t="shared" si="11"/>
        <v>5.4098326278601803E-2</v>
      </c>
      <c r="BB15" s="39">
        <f t="shared" si="12"/>
        <v>9.9087799827571571E-2</v>
      </c>
      <c r="BC15" s="39">
        <f t="shared" si="13"/>
        <v>4.7566588914155536E-2</v>
      </c>
      <c r="BD15" s="39">
        <f t="shared" si="14"/>
        <v>4.455641891231004E-2</v>
      </c>
      <c r="BE15" s="39">
        <f t="shared" si="15"/>
        <v>0.11764797882926172</v>
      </c>
      <c r="BF15" s="39">
        <f t="shared" si="16"/>
        <v>6.7398562230704881E-2</v>
      </c>
      <c r="BG15" s="39">
        <f t="shared" si="17"/>
        <v>8.4723009157116988E-2</v>
      </c>
      <c r="BH15" s="39">
        <f t="shared" si="18"/>
        <v>0.13895868458819916</v>
      </c>
      <c r="BI15" s="62"/>
      <c r="BJ15" s="63">
        <v>0.82723735408560306</v>
      </c>
      <c r="BK15" s="63">
        <v>0.92450405141100866</v>
      </c>
      <c r="BL15" s="63">
        <v>0.85723184865821866</v>
      </c>
      <c r="BM15" s="63">
        <v>0.88484848484848488</v>
      </c>
      <c r="BN15" s="63">
        <v>0.91210470586951065</v>
      </c>
      <c r="BO15" s="63">
        <v>0.58419473157719237</v>
      </c>
      <c r="BP15" s="63">
        <v>0.90123693088020673</v>
      </c>
      <c r="BQ15" s="63">
        <v>0.88099055503731338</v>
      </c>
      <c r="BR15" s="61">
        <v>0.59783598478761579</v>
      </c>
      <c r="BS15" s="39"/>
      <c r="BT15" s="39">
        <f t="shared" si="19"/>
        <v>7.1785413317358909E-2</v>
      </c>
      <c r="BU15" s="39">
        <f t="shared" si="20"/>
        <v>2.5668516527905826E-2</v>
      </c>
      <c r="BV15" s="39">
        <f t="shared" si="21"/>
        <v>7.0852543912380342E-2</v>
      </c>
      <c r="BW15" s="39">
        <f t="shared" si="22"/>
        <v>0.1025516155631494</v>
      </c>
      <c r="BX15" s="39">
        <f t="shared" si="23"/>
        <v>1.6851099320276338E-2</v>
      </c>
      <c r="BY15" s="39">
        <f t="shared" si="24"/>
        <v>1.7711714220786877E-3</v>
      </c>
      <c r="BZ15" s="39">
        <f t="shared" si="25"/>
        <v>4.325446679058112E-3</v>
      </c>
      <c r="CA15" s="39">
        <f t="shared" si="26"/>
        <v>2.7055127009009715E-2</v>
      </c>
      <c r="CB15" s="40">
        <f t="shared" si="27"/>
        <v>1.5982345987623336E-2</v>
      </c>
      <c r="CD15" s="35">
        <v>0</v>
      </c>
      <c r="CE15" s="35">
        <v>6.3287275468698476E-5</v>
      </c>
      <c r="CF15" s="35">
        <v>3.857796584695419E-3</v>
      </c>
      <c r="CG15" s="35">
        <v>1.2003912271607698E-6</v>
      </c>
      <c r="CH15" s="35">
        <v>3.5268042382012423E-3</v>
      </c>
      <c r="CI15" s="35">
        <v>1.1580512584657187E-5</v>
      </c>
      <c r="CJ15" s="35">
        <v>2.867011602441084E-2</v>
      </c>
      <c r="CK15" s="35">
        <v>3.4457465518639191E-3</v>
      </c>
      <c r="CL15" s="38">
        <v>3.0478292636641788E-5</v>
      </c>
      <c r="CN15" s="35">
        <f t="shared" si="28"/>
        <v>9.5996262350108328</v>
      </c>
      <c r="CO15" s="35">
        <f t="shared" si="29"/>
        <v>10.284155836609179</v>
      </c>
      <c r="CP15" s="35">
        <f t="shared" si="30"/>
        <v>10.442094220160518</v>
      </c>
      <c r="CQ15" s="35">
        <f t="shared" si="31"/>
        <v>9.4312164547389976</v>
      </c>
      <c r="CR15" s="35">
        <f t="shared" si="32"/>
        <v>10.293035709575268</v>
      </c>
      <c r="CS15" s="35">
        <f t="shared" si="33"/>
        <v>9.7147229439973888</v>
      </c>
      <c r="CT15" s="35">
        <f t="shared" si="34"/>
        <v>10.292136912812747</v>
      </c>
      <c r="CU15" s="35">
        <f t="shared" si="35"/>
        <v>10.403743749200572</v>
      </c>
      <c r="CV15" s="38">
        <f t="shared" si="36"/>
        <v>10.005354021724434</v>
      </c>
      <c r="CW15" s="60"/>
      <c r="CX15" s="60">
        <v>9.674295991260685</v>
      </c>
      <c r="CY15" s="60">
        <v>10.322733233059354</v>
      </c>
      <c r="CZ15" s="60">
        <v>10.476802028123274</v>
      </c>
      <c r="DA15" s="60">
        <v>9.4979534484995014</v>
      </c>
      <c r="DB15" s="60">
        <v>10.357872720730185</v>
      </c>
      <c r="DC15" s="60">
        <v>9.6896249148846891</v>
      </c>
      <c r="DD15" s="60">
        <v>10.350762238603533</v>
      </c>
      <c r="DE15" s="60">
        <v>10.414262751118805</v>
      </c>
      <c r="DF15" s="61">
        <v>10.131311863176556</v>
      </c>
      <c r="DG15" s="39"/>
      <c r="DH15" s="39">
        <f t="shared" si="37"/>
        <v>9.5996262350108328</v>
      </c>
      <c r="DI15" s="39">
        <f t="shared" si="38"/>
        <v>10.284155836609179</v>
      </c>
      <c r="DJ15" s="39">
        <f t="shared" si="39"/>
        <v>10.442094220160518</v>
      </c>
      <c r="DK15" s="39">
        <f t="shared" si="40"/>
        <v>9.4312164547389976</v>
      </c>
      <c r="DL15" s="39">
        <f t="shared" si="41"/>
        <v>10.293035709575268</v>
      </c>
      <c r="DM15" s="39">
        <f t="shared" si="42"/>
        <v>9.7147229439973888</v>
      </c>
      <c r="DN15" s="39">
        <f t="shared" si="43"/>
        <v>10.292136912812747</v>
      </c>
      <c r="DO15" s="39">
        <f t="shared" si="44"/>
        <v>10.403743749200572</v>
      </c>
      <c r="DP15" s="40">
        <f t="shared" si="45"/>
        <v>10.005354021724434</v>
      </c>
      <c r="DQ15" s="64"/>
    </row>
    <row r="16" spans="1:133" x14ac:dyDescent="0.2">
      <c r="A16" s="51" t="s">
        <v>88</v>
      </c>
      <c r="B16" s="52" t="s">
        <v>100</v>
      </c>
      <c r="C16" s="53">
        <v>2002</v>
      </c>
      <c r="D16" s="54">
        <v>5843329107.5617113</v>
      </c>
      <c r="E16" s="55">
        <f t="shared" si="0"/>
        <v>9.7666603473016913</v>
      </c>
      <c r="F16" s="56">
        <f t="shared" si="1"/>
        <v>1.8387750892527421E-2</v>
      </c>
      <c r="G16" s="57">
        <v>2</v>
      </c>
      <c r="H16" s="57">
        <v>3140</v>
      </c>
      <c r="I16" s="58">
        <v>418</v>
      </c>
      <c r="J16" s="59">
        <v>3702</v>
      </c>
      <c r="K16" s="115"/>
      <c r="L16" s="117">
        <v>7975</v>
      </c>
      <c r="M16" s="117">
        <v>22206288</v>
      </c>
      <c r="N16" s="117">
        <v>30258504</v>
      </c>
      <c r="O16" s="117">
        <v>17158</v>
      </c>
      <c r="P16" s="117">
        <v>129407984</v>
      </c>
      <c r="Q16" s="117">
        <v>9506</v>
      </c>
      <c r="R16" s="117">
        <v>146743904</v>
      </c>
      <c r="S16" s="117">
        <v>472849504</v>
      </c>
      <c r="T16" s="119">
        <v>48375</v>
      </c>
      <c r="U16" s="60"/>
      <c r="V16" s="60">
        <v>-6.8099704743698197E-3</v>
      </c>
      <c r="W16" s="60">
        <v>1.596694104637475E-3</v>
      </c>
      <c r="X16" s="60">
        <v>-4.595521104121314E-2</v>
      </c>
      <c r="Y16" s="60">
        <v>1.116219394302842E-2</v>
      </c>
      <c r="Z16" s="60">
        <v>-1.8475316344694903E-3</v>
      </c>
      <c r="AA16" s="60">
        <v>-9.1905453577822982E-3</v>
      </c>
      <c r="AB16" s="60">
        <v>-2.2249537957067561E-3</v>
      </c>
      <c r="AC16" s="60">
        <v>-1.8233611181519782E-2</v>
      </c>
      <c r="AD16" s="61">
        <v>7.0027347689429753E-3</v>
      </c>
      <c r="AF16" s="39">
        <f t="shared" si="46"/>
        <v>0.10267146003875813</v>
      </c>
      <c r="AG16" s="39">
        <f t="shared" si="47"/>
        <v>3.1468740542234239E-2</v>
      </c>
      <c r="AH16" s="39">
        <f t="shared" si="48"/>
        <v>0.15835389923340884</v>
      </c>
      <c r="AI16" s="39">
        <f t="shared" si="49"/>
        <v>0.1357203403031581</v>
      </c>
      <c r="AJ16" s="39">
        <f t="shared" si="50"/>
        <v>5.741137001859048E-2</v>
      </c>
      <c r="AK16" s="39">
        <f t="shared" si="51"/>
        <v>2.1189169725491713E-2</v>
      </c>
      <c r="AL16" s="39">
        <f t="shared" si="52"/>
        <v>3.311672303112842E-2</v>
      </c>
      <c r="AM16" s="39">
        <f t="shared" si="53"/>
        <v>5.7362676510980384E-2</v>
      </c>
      <c r="AN16" s="40">
        <f t="shared" si="54"/>
        <v>1.6814291903451142E-2</v>
      </c>
      <c r="AO16" s="60"/>
      <c r="AP16" s="60">
        <v>0.13480799770774254</v>
      </c>
      <c r="AQ16" s="60">
        <v>-1.1592047922971496</v>
      </c>
      <c r="AR16" s="60">
        <v>-1.5248430584516015</v>
      </c>
      <c r="AS16" s="60">
        <v>0.52159783856483521</v>
      </c>
      <c r="AT16" s="60">
        <v>-1.2369962896103956</v>
      </c>
      <c r="AU16" s="60">
        <v>-0.11588173084615505</v>
      </c>
      <c r="AV16" s="60">
        <v>-1.199658601092036</v>
      </c>
      <c r="AW16" s="60">
        <v>-1.3614184181159317</v>
      </c>
      <c r="AX16" s="61">
        <v>-0.77820241705084214</v>
      </c>
      <c r="AY16" s="39"/>
      <c r="AZ16" s="39">
        <f t="shared" si="55"/>
        <v>3.5307680203209506E-2</v>
      </c>
      <c r="BA16" s="39">
        <f t="shared" si="11"/>
        <v>5.4153692338919444E-2</v>
      </c>
      <c r="BB16" s="39">
        <f t="shared" si="12"/>
        <v>9.7665499914474319E-2</v>
      </c>
      <c r="BC16" s="39">
        <f t="shared" si="13"/>
        <v>4.0111696729376992E-2</v>
      </c>
      <c r="BD16" s="39">
        <f t="shared" si="14"/>
        <v>3.2604038826342753E-2</v>
      </c>
      <c r="BE16" s="39">
        <f t="shared" si="15"/>
        <v>0.11780170321878661</v>
      </c>
      <c r="BF16" s="39">
        <f t="shared" si="16"/>
        <v>4.8836849878431933E-2</v>
      </c>
      <c r="BG16" s="39">
        <f t="shared" si="17"/>
        <v>8.9799824079815932E-2</v>
      </c>
      <c r="BH16" s="39">
        <f t="shared" si="18"/>
        <v>9.8343924448646383E-2</v>
      </c>
      <c r="BI16" s="62"/>
      <c r="BJ16" s="63">
        <v>0.82240000000000002</v>
      </c>
      <c r="BK16" s="63">
        <v>0.92469802107427401</v>
      </c>
      <c r="BL16" s="63">
        <v>0.85738372462938217</v>
      </c>
      <c r="BM16" s="63">
        <v>0.88933300024981266</v>
      </c>
      <c r="BN16" s="63">
        <v>0.91381197385513946</v>
      </c>
      <c r="BO16" s="63">
        <v>0.52999851124013697</v>
      </c>
      <c r="BP16" s="63">
        <v>0.90415816385912362</v>
      </c>
      <c r="BQ16" s="63">
        <v>0.88250939980504106</v>
      </c>
      <c r="BR16" s="61">
        <v>0.63563308506468053</v>
      </c>
      <c r="BS16" s="39"/>
      <c r="BT16" s="39">
        <f t="shared" si="19"/>
        <v>4.3921799305631601E-2</v>
      </c>
      <c r="BU16" s="39">
        <f t="shared" si="20"/>
        <v>2.650056841836055E-2</v>
      </c>
      <c r="BV16" s="39">
        <f t="shared" si="21"/>
        <v>6.1967802482236281E-2</v>
      </c>
      <c r="BW16" s="39">
        <f t="shared" si="22"/>
        <v>0.10025850268139699</v>
      </c>
      <c r="BX16" s="39">
        <f t="shared" si="23"/>
        <v>1.4759007076473837E-2</v>
      </c>
      <c r="BY16" s="39">
        <f t="shared" si="24"/>
        <v>-4.3563064196344703E-4</v>
      </c>
      <c r="BZ16" s="39">
        <f t="shared" si="25"/>
        <v>1.534768559317536E-3</v>
      </c>
      <c r="CA16" s="39">
        <f t="shared" si="26"/>
        <v>2.0176693107941214E-2</v>
      </c>
      <c r="CB16" s="40">
        <f t="shared" si="27"/>
        <v>9.3610206673477407E-3</v>
      </c>
      <c r="CD16" s="35">
        <v>8.328359659323598E-6</v>
      </c>
      <c r="CE16" s="35">
        <v>1.9171307495506322E-3</v>
      </c>
      <c r="CF16" s="35">
        <v>2.6711886854488818E-3</v>
      </c>
      <c r="CG16" s="35">
        <v>1.4681699151427433E-6</v>
      </c>
      <c r="CH16" s="35">
        <v>1.2348404130633013E-2</v>
      </c>
      <c r="CI16" s="35">
        <v>8.1340617865409248E-7</v>
      </c>
      <c r="CJ16" s="35">
        <v>1.5015964248197084E-2</v>
      </c>
      <c r="CK16" s="35">
        <v>3.5208228360532434E-3</v>
      </c>
      <c r="CL16" s="38">
        <v>2.3806627520473219E-5</v>
      </c>
      <c r="CN16" s="35">
        <f t="shared" si="28"/>
        <v>9.6095892463545312</v>
      </c>
      <c r="CO16" s="35">
        <f t="shared" si="29"/>
        <v>10.298645006177315</v>
      </c>
      <c r="CP16" s="35">
        <f t="shared" si="30"/>
        <v>10.45856009623957</v>
      </c>
      <c r="CQ16" s="35">
        <f t="shared" si="31"/>
        <v>9.4481136205236034</v>
      </c>
      <c r="CR16" s="35">
        <f t="shared" si="32"/>
        <v>10.311870140610234</v>
      </c>
      <c r="CS16" s="35">
        <f t="shared" si="33"/>
        <v>9.7321695917376463</v>
      </c>
      <c r="CT16" s="35">
        <f t="shared" si="34"/>
        <v>10.311854142603595</v>
      </c>
      <c r="CU16" s="35">
        <f t="shared" si="35"/>
        <v>10.415048903345101</v>
      </c>
      <c r="CV16" s="38">
        <f t="shared" si="36"/>
        <v>10.040143703591021</v>
      </c>
      <c r="CW16" s="60"/>
      <c r="CX16" s="60">
        <v>9.69925634844782</v>
      </c>
      <c r="CY16" s="60">
        <v>10.346262743450266</v>
      </c>
      <c r="CZ16" s="60">
        <v>10.529081876527492</v>
      </c>
      <c r="DA16" s="60">
        <v>9.5058614280192728</v>
      </c>
      <c r="DB16" s="60">
        <v>10.385158492106889</v>
      </c>
      <c r="DC16" s="60">
        <v>9.8246012127247688</v>
      </c>
      <c r="DD16" s="60">
        <v>10.366489647847709</v>
      </c>
      <c r="DE16" s="60">
        <v>10.447369556359657</v>
      </c>
      <c r="DF16" s="61">
        <v>10.155761555827112</v>
      </c>
      <c r="DG16" s="39"/>
      <c r="DH16" s="39">
        <f t="shared" si="37"/>
        <v>9.6095892463545312</v>
      </c>
      <c r="DI16" s="39">
        <f t="shared" si="38"/>
        <v>10.298645006177315</v>
      </c>
      <c r="DJ16" s="39">
        <f t="shared" si="39"/>
        <v>10.45856009623957</v>
      </c>
      <c r="DK16" s="39">
        <f t="shared" si="40"/>
        <v>9.4481136205236034</v>
      </c>
      <c r="DL16" s="39">
        <f t="shared" si="41"/>
        <v>10.311870140610234</v>
      </c>
      <c r="DM16" s="39">
        <f t="shared" si="42"/>
        <v>9.7321695917376463</v>
      </c>
      <c r="DN16" s="39">
        <f t="shared" si="43"/>
        <v>10.311854142603595</v>
      </c>
      <c r="DO16" s="39">
        <f t="shared" si="44"/>
        <v>10.415048903345101</v>
      </c>
      <c r="DP16" s="40">
        <f t="shared" si="45"/>
        <v>10.040143703591021</v>
      </c>
      <c r="DQ16" s="64"/>
    </row>
    <row r="17" spans="1:135" x14ac:dyDescent="0.2">
      <c r="A17" s="51" t="s">
        <v>88</v>
      </c>
      <c r="B17" s="52" t="s">
        <v>100</v>
      </c>
      <c r="C17" s="53">
        <v>2003</v>
      </c>
      <c r="D17" s="54">
        <v>6557333084.6056709</v>
      </c>
      <c r="E17" s="55">
        <f t="shared" si="0"/>
        <v>9.8167272445376774</v>
      </c>
      <c r="F17" s="56">
        <f t="shared" si="1"/>
        <v>5.0066897235986119E-2</v>
      </c>
      <c r="G17" s="57">
        <v>2</v>
      </c>
      <c r="H17" s="57">
        <v>3636</v>
      </c>
      <c r="I17" s="58">
        <v>499</v>
      </c>
      <c r="J17" s="59">
        <v>4421</v>
      </c>
      <c r="K17" s="115"/>
      <c r="L17" s="117">
        <v>114263</v>
      </c>
      <c r="M17" s="117">
        <v>918456</v>
      </c>
      <c r="N17" s="117">
        <v>105792224</v>
      </c>
      <c r="O17" s="117"/>
      <c r="P17" s="117">
        <v>152707776</v>
      </c>
      <c r="Q17" s="117">
        <v>21199</v>
      </c>
      <c r="R17" s="117">
        <v>185190608</v>
      </c>
      <c r="S17" s="117">
        <v>390657568</v>
      </c>
      <c r="T17" s="119">
        <v>698305</v>
      </c>
      <c r="U17" s="60"/>
      <c r="V17" s="60">
        <v>1.4690756753961587E-2</v>
      </c>
      <c r="W17" s="60">
        <v>3.3822137209676972E-2</v>
      </c>
      <c r="X17" s="60">
        <v>-2.3054774684636126E-2</v>
      </c>
      <c r="Y17" s="60">
        <v>0.13730400400333131</v>
      </c>
      <c r="Z17" s="60">
        <v>1.1459184378632081E-2</v>
      </c>
      <c r="AA17" s="60">
        <v>-2.185174143155888E-2</v>
      </c>
      <c r="AB17" s="60">
        <v>-2.2412285237778106E-4</v>
      </c>
      <c r="AC17" s="60">
        <v>-3.2353818179189364E-3</v>
      </c>
      <c r="AD17" s="61">
        <v>1.878830929790043E-2</v>
      </c>
      <c r="AF17" s="39">
        <f t="shared" si="46"/>
        <v>2.0102006923082547E-2</v>
      </c>
      <c r="AG17" s="39">
        <f t="shared" si="47"/>
        <v>3.1538418522417316E-2</v>
      </c>
      <c r="AH17" s="39">
        <f t="shared" si="48"/>
        <v>0.16007372793505309</v>
      </c>
      <c r="AI17" s="39">
        <f t="shared" si="49"/>
        <v>0.13166798093481649</v>
      </c>
      <c r="AJ17" s="39">
        <f t="shared" si="50"/>
        <v>5.7382620771324271E-2</v>
      </c>
      <c r="AK17" s="39">
        <f t="shared" si="51"/>
        <v>2.2003042860328295E-2</v>
      </c>
      <c r="AL17" s="39">
        <f t="shared" si="52"/>
        <v>3.3119323068600312E-2</v>
      </c>
      <c r="AM17" s="39">
        <f t="shared" si="53"/>
        <v>5.75880214269903E-2</v>
      </c>
      <c r="AN17" s="40">
        <f t="shared" si="54"/>
        <v>1.3740990604641805E-2</v>
      </c>
      <c r="AO17" s="60"/>
      <c r="AP17" s="60">
        <v>0.14850473921398333</v>
      </c>
      <c r="AQ17" s="60">
        <v>-1.1229873765054954</v>
      </c>
      <c r="AR17" s="60">
        <v>-1.5539199131543295</v>
      </c>
      <c r="AS17" s="60">
        <v>0.51066172409684363</v>
      </c>
      <c r="AT17" s="60">
        <v>-1.2254636837452466</v>
      </c>
      <c r="AU17" s="60">
        <v>-0.13663131853089006</v>
      </c>
      <c r="AV17" s="60">
        <v>-1.1729247590379543</v>
      </c>
      <c r="AW17" s="60">
        <v>-1.3659175562195109</v>
      </c>
      <c r="AX17" s="61">
        <v>-0.78044684088442828</v>
      </c>
      <c r="AY17" s="39"/>
      <c r="AZ17" s="39">
        <f t="shared" si="55"/>
        <v>3.0419624668651411E-2</v>
      </c>
      <c r="BA17" s="39">
        <f t="shared" si="11"/>
        <v>6.1272059178577351E-2</v>
      </c>
      <c r="BB17" s="39">
        <f t="shared" si="12"/>
        <v>9.6527626720081389E-2</v>
      </c>
      <c r="BC17" s="39">
        <f t="shared" si="13"/>
        <v>4.1117250367934656E-2</v>
      </c>
      <c r="BD17" s="39">
        <f t="shared" si="14"/>
        <v>3.1291942254024541E-2</v>
      </c>
      <c r="BE17" s="39">
        <f t="shared" si="15"/>
        <v>0.11884380910806548</v>
      </c>
      <c r="BF17" s="39">
        <f t="shared" si="16"/>
        <v>4.8179404649408661E-2</v>
      </c>
      <c r="BG17" s="39">
        <f t="shared" si="17"/>
        <v>9.212349025577618E-2</v>
      </c>
      <c r="BH17" s="39">
        <f t="shared" si="18"/>
        <v>7.2379157202320438E-2</v>
      </c>
      <c r="BI17" s="62"/>
      <c r="BJ17" s="63">
        <v>0.79951062853647348</v>
      </c>
      <c r="BK17" s="63">
        <v>0.90627767391518255</v>
      </c>
      <c r="BL17" s="63">
        <v>0.83671146521910433</v>
      </c>
      <c r="BM17" s="63">
        <v>0.86984861227922627</v>
      </c>
      <c r="BN17" s="63">
        <v>0.90925252229054221</v>
      </c>
      <c r="BO17" s="63">
        <v>0.60139555167902314</v>
      </c>
      <c r="BP17" s="63">
        <v>0.91183826974921345</v>
      </c>
      <c r="BQ17" s="63">
        <v>0.88937400436603931</v>
      </c>
      <c r="BR17" s="61">
        <v>0.64477004477004474</v>
      </c>
      <c r="BS17" s="39"/>
      <c r="BT17" s="39">
        <f t="shared" si="19"/>
        <v>1.2342464930272268E-2</v>
      </c>
      <c r="BU17" s="39">
        <f t="shared" si="20"/>
        <v>2.6876647958496869E-2</v>
      </c>
      <c r="BV17" s="39">
        <f t="shared" si="21"/>
        <v>5.8103122072736338E-2</v>
      </c>
      <c r="BW17" s="39">
        <f t="shared" si="22"/>
        <v>0.1136260893687973</v>
      </c>
      <c r="BX17" s="39">
        <f t="shared" si="23"/>
        <v>1.5059031555768423E-2</v>
      </c>
      <c r="BY17" s="39">
        <f t="shared" si="24"/>
        <v>-3.3387617046479411E-3</v>
      </c>
      <c r="BZ17" s="39">
        <f t="shared" si="25"/>
        <v>1.4820017058646698E-3</v>
      </c>
      <c r="CA17" s="39">
        <f t="shared" si="26"/>
        <v>1.9600926588998081E-2</v>
      </c>
      <c r="CB17" s="40">
        <f t="shared" si="27"/>
        <v>1.311937049466203E-2</v>
      </c>
      <c r="CD17" s="35">
        <v>1.7569270200048765E-5</v>
      </c>
      <c r="CE17" s="35">
        <v>8.6635843627183709E-5</v>
      </c>
      <c r="CF17" s="35">
        <v>8.1314319675596155E-3</v>
      </c>
      <c r="CG17" s="35">
        <v>0</v>
      </c>
      <c r="CH17" s="35">
        <v>1.3085669714850248E-2</v>
      </c>
      <c r="CI17" s="35">
        <v>1.616434587543513E-6</v>
      </c>
      <c r="CJ17" s="35">
        <v>1.648739956125167E-2</v>
      </c>
      <c r="CK17" s="35">
        <v>2.5653784447972183E-3</v>
      </c>
      <c r="CL17" s="38">
        <v>6.006205178718095E-5</v>
      </c>
      <c r="CN17" s="35">
        <f t="shared" si="28"/>
        <v>9.6329793446344869</v>
      </c>
      <c r="CO17" s="35">
        <f t="shared" si="29"/>
        <v>10.316165298073342</v>
      </c>
      <c r="CP17" s="35">
        <f t="shared" si="30"/>
        <v>10.47732564799775</v>
      </c>
      <c r="CQ17" s="35">
        <f t="shared" si="31"/>
        <v>9.4674280721009723</v>
      </c>
      <c r="CR17" s="35">
        <f t="shared" si="32"/>
        <v>10.332877026079652</v>
      </c>
      <c r="CS17" s="35">
        <f t="shared" si="33"/>
        <v>9.7544439645490773</v>
      </c>
      <c r="CT17" s="35">
        <f t="shared" si="34"/>
        <v>10.332378834344885</v>
      </c>
      <c r="CU17" s="35">
        <f t="shared" si="35"/>
        <v>10.42883726599664</v>
      </c>
      <c r="CV17" s="38">
        <f t="shared" si="36"/>
        <v>10.074172035361769</v>
      </c>
      <c r="CW17" s="60"/>
      <c r="CX17" s="60">
        <v>9.7424748749306858</v>
      </c>
      <c r="CY17" s="60">
        <v>10.378220932790425</v>
      </c>
      <c r="CZ17" s="60">
        <v>10.593687201114843</v>
      </c>
      <c r="DA17" s="60">
        <v>9.5613963824892565</v>
      </c>
      <c r="DB17" s="60">
        <v>10.429459086410301</v>
      </c>
      <c r="DC17" s="60">
        <v>9.8850429038031216</v>
      </c>
      <c r="DD17" s="60">
        <v>10.403189624056655</v>
      </c>
      <c r="DE17" s="60">
        <v>10.499686022647433</v>
      </c>
      <c r="DF17" s="61">
        <v>10.206950664979892</v>
      </c>
      <c r="DG17" s="39"/>
      <c r="DH17" s="39">
        <f t="shared" si="37"/>
        <v>9.6329793446344869</v>
      </c>
      <c r="DI17" s="39">
        <f t="shared" si="38"/>
        <v>10.316165298073342</v>
      </c>
      <c r="DJ17" s="39">
        <f t="shared" si="39"/>
        <v>10.47732564799775</v>
      </c>
      <c r="DK17" s="39">
        <f t="shared" si="40"/>
        <v>9.4674280721009723</v>
      </c>
      <c r="DL17" s="39">
        <f t="shared" si="41"/>
        <v>10.332877026079652</v>
      </c>
      <c r="DM17" s="39">
        <f t="shared" si="42"/>
        <v>9.7544439645490773</v>
      </c>
      <c r="DN17" s="39">
        <f t="shared" si="43"/>
        <v>10.332378834344885</v>
      </c>
      <c r="DO17" s="39">
        <f t="shared" si="44"/>
        <v>10.42883726599664</v>
      </c>
      <c r="DP17" s="40">
        <f t="shared" si="45"/>
        <v>10.074172035361769</v>
      </c>
      <c r="DQ17" s="64"/>
    </row>
    <row r="18" spans="1:135" x14ac:dyDescent="0.2">
      <c r="A18" s="51" t="s">
        <v>88</v>
      </c>
      <c r="B18" s="52" t="s">
        <v>100</v>
      </c>
      <c r="C18" s="53">
        <v>2004</v>
      </c>
      <c r="D18" s="54">
        <v>7872333215.0041418</v>
      </c>
      <c r="E18" s="55">
        <f t="shared" si="0"/>
        <v>9.8961034683469222</v>
      </c>
      <c r="F18" s="56">
        <f t="shared" si="1"/>
        <v>7.9376223809244806E-2</v>
      </c>
      <c r="G18" s="57">
        <v>2</v>
      </c>
      <c r="H18" s="57">
        <v>4640</v>
      </c>
      <c r="I18" s="58">
        <v>417</v>
      </c>
      <c r="J18" s="59">
        <v>5057</v>
      </c>
      <c r="K18" s="115"/>
      <c r="L18" s="117">
        <v>7745</v>
      </c>
      <c r="M18" s="117">
        <v>774840</v>
      </c>
      <c r="N18" s="117">
        <v>316672402</v>
      </c>
      <c r="O18" s="117">
        <v>32641</v>
      </c>
      <c r="P18" s="117">
        <v>70778180</v>
      </c>
      <c r="Q18" s="117">
        <v>83548</v>
      </c>
      <c r="R18" s="117">
        <v>132511896.00000001</v>
      </c>
      <c r="S18" s="117">
        <v>349156831</v>
      </c>
      <c r="T18" s="119">
        <v>195470</v>
      </c>
      <c r="U18" s="60"/>
      <c r="V18" s="60">
        <v>2.101775272769002E-2</v>
      </c>
      <c r="W18" s="60">
        <v>2.7415545185647039E-2</v>
      </c>
      <c r="X18" s="60">
        <v>3.2166277552530431E-2</v>
      </c>
      <c r="Y18" s="60">
        <v>1.4462589289355954E-2</v>
      </c>
      <c r="Z18" s="60">
        <v>1.348949856667242E-2</v>
      </c>
      <c r="AA18" s="60">
        <v>-1.0609771300200022E-2</v>
      </c>
      <c r="AB18" s="60">
        <v>2.3454435671831862E-4</v>
      </c>
      <c r="AC18" s="60">
        <v>-3.0787116606822984E-4</v>
      </c>
      <c r="AD18" s="61">
        <v>1.9827793481971945E-2</v>
      </c>
      <c r="AF18" s="39">
        <f t="shared" si="46"/>
        <v>1.9808480025049945E-2</v>
      </c>
      <c r="AG18" s="39">
        <f t="shared" si="47"/>
        <v>3.1161893981554081E-2</v>
      </c>
      <c r="AH18" s="39">
        <f t="shared" si="48"/>
        <v>0.16018495256148971</v>
      </c>
      <c r="AI18" s="39">
        <f t="shared" si="49"/>
        <v>0.13251600399646518</v>
      </c>
      <c r="AJ18" s="39">
        <f t="shared" si="50"/>
        <v>5.3514576487636092E-2</v>
      </c>
      <c r="AK18" s="39">
        <f t="shared" si="51"/>
        <v>2.124627345812545E-2</v>
      </c>
      <c r="AL18" s="39">
        <f t="shared" si="52"/>
        <v>3.0071744214430443E-2</v>
      </c>
      <c r="AM18" s="39">
        <f t="shared" si="53"/>
        <v>5.5702615013946057E-2</v>
      </c>
      <c r="AN18" s="40">
        <f t="shared" si="54"/>
        <v>1.1155688257745468E-2</v>
      </c>
      <c r="AO18" s="60"/>
      <c r="AP18" s="60">
        <v>0.16873846588448771</v>
      </c>
      <c r="AQ18" s="60">
        <v>-1.0816294101944344</v>
      </c>
      <c r="AR18" s="60">
        <v>-1.5135539092571442</v>
      </c>
      <c r="AS18" s="60">
        <v>0.52201565674361206</v>
      </c>
      <c r="AT18" s="60">
        <v>-1.1999352536717502</v>
      </c>
      <c r="AU18" s="60">
        <v>-5.1203067510718014E-2</v>
      </c>
      <c r="AV18" s="60">
        <v>-1.1647284114460046</v>
      </c>
      <c r="AW18" s="60">
        <v>-1.3416808486167753</v>
      </c>
      <c r="AX18" s="61">
        <v>-0.7612187596215616</v>
      </c>
      <c r="AY18" s="39"/>
      <c r="AZ18" s="39">
        <f t="shared" si="55"/>
        <v>3.0586554886183198E-2</v>
      </c>
      <c r="BA18" s="39">
        <f t="shared" si="11"/>
        <v>7.2170213877924674E-2</v>
      </c>
      <c r="BB18" s="39">
        <f t="shared" si="12"/>
        <v>8.9990664341770679E-2</v>
      </c>
      <c r="BC18" s="39">
        <f t="shared" si="13"/>
        <v>3.6595276630652977E-2</v>
      </c>
      <c r="BD18" s="39">
        <f t="shared" si="14"/>
        <v>3.4202600206831413E-2</v>
      </c>
      <c r="BE18" s="39">
        <f t="shared" si="15"/>
        <v>0.11862660802239712</v>
      </c>
      <c r="BF18" s="39">
        <f t="shared" si="16"/>
        <v>5.4410980117367419E-2</v>
      </c>
      <c r="BG18" s="39">
        <f t="shared" si="17"/>
        <v>8.6931936673581164E-2</v>
      </c>
      <c r="BH18" s="39">
        <f t="shared" si="18"/>
        <v>5.6497310510582203E-2</v>
      </c>
      <c r="BI18" s="62"/>
      <c r="BJ18" s="63">
        <v>0.8933163590070019</v>
      </c>
      <c r="BK18" s="63">
        <v>0.91465867942241497</v>
      </c>
      <c r="BL18" s="63">
        <v>0.85298849968347756</v>
      </c>
      <c r="BM18" s="63">
        <v>0.93339483394833944</v>
      </c>
      <c r="BN18" s="63">
        <v>0.90992612165250597</v>
      </c>
      <c r="BO18" s="63">
        <v>0.68254182406907715</v>
      </c>
      <c r="BP18" s="63">
        <v>0.91674767052539596</v>
      </c>
      <c r="BQ18" s="63">
        <v>0.88508958096836288</v>
      </c>
      <c r="BR18" s="61">
        <v>0.67538520068480123</v>
      </c>
      <c r="BS18" s="39"/>
      <c r="BT18" s="39">
        <f t="shared" si="19"/>
        <v>1.4388295837103193E-2</v>
      </c>
      <c r="BU18" s="39">
        <f t="shared" si="20"/>
        <v>2.8316314928055353E-2</v>
      </c>
      <c r="BV18" s="39">
        <f t="shared" si="21"/>
        <v>5.7371650073406055E-2</v>
      </c>
      <c r="BW18" s="39">
        <f t="shared" si="22"/>
        <v>0.11254455433460539</v>
      </c>
      <c r="BX18" s="39">
        <f t="shared" si="23"/>
        <v>8.9904122785597895E-3</v>
      </c>
      <c r="BY18" s="39">
        <f t="shared" si="24"/>
        <v>-5.7646454475558159E-3</v>
      </c>
      <c r="BZ18" s="39">
        <f t="shared" si="25"/>
        <v>-2.6024722045753937E-3</v>
      </c>
      <c r="CA18" s="39">
        <f t="shared" si="26"/>
        <v>1.3235602053339578E-2</v>
      </c>
      <c r="CB18" s="40">
        <f t="shared" si="27"/>
        <v>1.1354740116676521E-2</v>
      </c>
      <c r="CD18" s="35">
        <v>1.5702527804496066E-6</v>
      </c>
      <c r="CE18" s="35">
        <v>7.0407324380343528E-5</v>
      </c>
      <c r="CF18" s="35">
        <v>2.0174827869803971E-2</v>
      </c>
      <c r="CG18" s="35">
        <v>2.0731464934556145E-6</v>
      </c>
      <c r="CH18" s="35">
        <v>5.7704325210358749E-3</v>
      </c>
      <c r="CI18" s="35">
        <v>5.3064318873573012E-6</v>
      </c>
      <c r="CJ18" s="35">
        <v>1.0539866646559329E-2</v>
      </c>
      <c r="CK18" s="35">
        <v>2.0194645139806522E-3</v>
      </c>
      <c r="CL18" s="38">
        <v>2.3376895648517945E-5</v>
      </c>
      <c r="CN18" s="35">
        <f t="shared" si="28"/>
        <v>9.6612893626470573</v>
      </c>
      <c r="CO18" s="35">
        <f t="shared" si="29"/>
        <v>10.33607162708242</v>
      </c>
      <c r="CP18" s="35">
        <f t="shared" si="30"/>
        <v>10.499656235581464</v>
      </c>
      <c r="CQ18" s="35">
        <f t="shared" si="31"/>
        <v>9.4909387809099925</v>
      </c>
      <c r="CR18" s="35">
        <f t="shared" si="32"/>
        <v>10.358310603802042</v>
      </c>
      <c r="CS18" s="35">
        <f t="shared" si="33"/>
        <v>9.7790574171005105</v>
      </c>
      <c r="CT18" s="35">
        <f t="shared" si="34"/>
        <v>10.356282896846423</v>
      </c>
      <c r="CU18" s="35">
        <f t="shared" si="35"/>
        <v>10.446640564772668</v>
      </c>
      <c r="CV18" s="38">
        <f t="shared" si="36"/>
        <v>10.110679993183197</v>
      </c>
      <c r="CW18" s="60"/>
      <c r="CX18" s="60">
        <v>9.8117342354046784</v>
      </c>
      <c r="CY18" s="60">
        <v>10.436918173444139</v>
      </c>
      <c r="CZ18" s="60">
        <v>10.652880422975494</v>
      </c>
      <c r="DA18" s="60">
        <v>9.6350956399751162</v>
      </c>
      <c r="DB18" s="60">
        <v>10.496071095182797</v>
      </c>
      <c r="DC18" s="60">
        <v>9.9217050021022821</v>
      </c>
      <c r="DD18" s="60">
        <v>10.478467674069925</v>
      </c>
      <c r="DE18" s="60">
        <v>10.56694389265531</v>
      </c>
      <c r="DF18" s="61">
        <v>10.276712848157704</v>
      </c>
      <c r="DG18" s="39"/>
      <c r="DH18" s="39">
        <f t="shared" si="37"/>
        <v>9.6612893626470573</v>
      </c>
      <c r="DI18" s="39">
        <f t="shared" si="38"/>
        <v>10.33607162708242</v>
      </c>
      <c r="DJ18" s="39">
        <f t="shared" si="39"/>
        <v>10.499656235581464</v>
      </c>
      <c r="DK18" s="39">
        <f t="shared" si="40"/>
        <v>9.4909387809099925</v>
      </c>
      <c r="DL18" s="39">
        <f t="shared" si="41"/>
        <v>10.358310603802042</v>
      </c>
      <c r="DM18" s="39">
        <f t="shared" si="42"/>
        <v>9.7790574171005105</v>
      </c>
      <c r="DN18" s="39">
        <f t="shared" si="43"/>
        <v>10.356282896846423</v>
      </c>
      <c r="DO18" s="39">
        <f t="shared" si="44"/>
        <v>10.446640564772668</v>
      </c>
      <c r="DP18" s="40">
        <f t="shared" si="45"/>
        <v>10.110679993183197</v>
      </c>
      <c r="DQ18" s="64"/>
    </row>
    <row r="19" spans="1:135" x14ac:dyDescent="0.2">
      <c r="A19" s="51" t="s">
        <v>88</v>
      </c>
      <c r="B19" s="52" t="s">
        <v>100</v>
      </c>
      <c r="C19" s="53">
        <v>2005</v>
      </c>
      <c r="D19" s="54">
        <v>9531402847.873106</v>
      </c>
      <c r="E19" s="55">
        <f t="shared" si="0"/>
        <v>9.979156825533698</v>
      </c>
      <c r="F19" s="56">
        <f t="shared" si="1"/>
        <v>8.3053357186775756E-2</v>
      </c>
      <c r="G19" s="57"/>
      <c r="H19" s="57">
        <v>5498</v>
      </c>
      <c r="I19" s="58"/>
      <c r="J19" s="59">
        <v>6249</v>
      </c>
      <c r="K19" s="115"/>
      <c r="L19" s="117"/>
      <c r="M19" s="117"/>
      <c r="N19" s="117"/>
      <c r="O19" s="117"/>
      <c r="P19" s="117"/>
      <c r="Q19" s="117"/>
      <c r="R19" s="117"/>
      <c r="S19" s="117"/>
      <c r="T19" s="119"/>
      <c r="U19" s="60"/>
      <c r="V19" s="60">
        <v>1.8471876012790212E-2</v>
      </c>
      <c r="W19" s="60">
        <v>-1.5756544101612757E-3</v>
      </c>
      <c r="X19" s="60">
        <v>4.1613172096539142E-2</v>
      </c>
      <c r="Y19" s="60">
        <v>3.7877930935348303E-5</v>
      </c>
      <c r="Z19" s="60">
        <v>5.0096593325971717E-3</v>
      </c>
      <c r="AA19" s="60">
        <v>7.1720584174475022E-3</v>
      </c>
      <c r="AB19" s="60">
        <v>-4.0384722410623927E-5</v>
      </c>
      <c r="AC19" s="60">
        <v>7.0136541712306766E-3</v>
      </c>
      <c r="AD19" s="61">
        <v>9.3746905918941081E-3</v>
      </c>
      <c r="AF19" s="39">
        <f t="shared" si="46"/>
        <v>1.9845713333179443E-2</v>
      </c>
      <c r="AG19" s="39">
        <f t="shared" si="47"/>
        <v>3.2534157871119788E-2</v>
      </c>
      <c r="AH19" s="39">
        <f t="shared" si="48"/>
        <v>0.16024880680778653</v>
      </c>
      <c r="AI19" s="39">
        <f t="shared" si="49"/>
        <v>0.13707488603388718</v>
      </c>
      <c r="AJ19" s="39">
        <f t="shared" si="50"/>
        <v>5.3513699827408806E-2</v>
      </c>
      <c r="AK19" s="39">
        <f t="shared" si="51"/>
        <v>2.1232690628349107E-2</v>
      </c>
      <c r="AL19" s="39">
        <f t="shared" si="52"/>
        <v>3.0075001115041008E-2</v>
      </c>
      <c r="AM19" s="39">
        <f t="shared" si="53"/>
        <v>5.5494599005515788E-2</v>
      </c>
      <c r="AN19" s="40">
        <f t="shared" si="54"/>
        <v>7.3101611428763435E-3</v>
      </c>
      <c r="AO19" s="60"/>
      <c r="AP19" s="60">
        <v>0.18029590806308349</v>
      </c>
      <c r="AQ19" s="60">
        <v>-1.051928167729697</v>
      </c>
      <c r="AR19" s="60">
        <v>-1.4770096569310223</v>
      </c>
      <c r="AS19" s="60">
        <v>0.54211078300026116</v>
      </c>
      <c r="AT19" s="60">
        <v>-1.1777982728632264</v>
      </c>
      <c r="AU19" s="60">
        <v>-4.5054243714030662E-2</v>
      </c>
      <c r="AV19" s="60">
        <v>-1.127399916500881</v>
      </c>
      <c r="AW19" s="60">
        <v>-1.2980363432592004</v>
      </c>
      <c r="AX19" s="61">
        <v>-0.78151632740035559</v>
      </c>
      <c r="AY19" s="39"/>
      <c r="AZ19" s="39">
        <f t="shared" si="55"/>
        <v>3.1284171097232437E-2</v>
      </c>
      <c r="BA19" s="39">
        <f t="shared" si="11"/>
        <v>8.2190469100747593E-2</v>
      </c>
      <c r="BB19" s="39">
        <f t="shared" si="12"/>
        <v>8.2622029095509447E-2</v>
      </c>
      <c r="BC19" s="39">
        <f t="shared" si="13"/>
        <v>3.1591369157025186E-2</v>
      </c>
      <c r="BD19" s="39">
        <f t="shared" si="14"/>
        <v>3.7544728379601829E-2</v>
      </c>
      <c r="BE19" s="39">
        <f t="shared" si="15"/>
        <v>0.11911454682905472</v>
      </c>
      <c r="BF19" s="39">
        <f t="shared" si="16"/>
        <v>6.3051973747174542E-2</v>
      </c>
      <c r="BG19" s="39">
        <f t="shared" si="17"/>
        <v>7.9984133878170535E-2</v>
      </c>
      <c r="BH19" s="39">
        <f t="shared" si="18"/>
        <v>4.3559100831656428E-2</v>
      </c>
      <c r="BI19" s="62"/>
      <c r="BJ19" s="63"/>
      <c r="BK19" s="63"/>
      <c r="BL19" s="63"/>
      <c r="BM19" s="63"/>
      <c r="BN19" s="63"/>
      <c r="BO19" s="63"/>
      <c r="BP19" s="63"/>
      <c r="BQ19" s="63"/>
      <c r="BR19" s="61"/>
      <c r="BS19" s="39"/>
      <c r="BT19" s="39">
        <f t="shared" si="19"/>
        <v>1.4629092333940896E-2</v>
      </c>
      <c r="BU19" s="39">
        <f t="shared" si="20"/>
        <v>2.6081561264087248E-2</v>
      </c>
      <c r="BV19" s="39">
        <f t="shared" si="21"/>
        <v>5.6554060809237902E-2</v>
      </c>
      <c r="BW19" s="39">
        <f t="shared" si="22"/>
        <v>0.10432970018326224</v>
      </c>
      <c r="BX19" s="39">
        <f t="shared" si="23"/>
        <v>8.2561834335481751E-3</v>
      </c>
      <c r="BY19" s="39">
        <f t="shared" si="24"/>
        <v>-5.7845473159827913E-3</v>
      </c>
      <c r="BZ19" s="39">
        <f t="shared" si="25"/>
        <v>-2.1740485768123301E-3</v>
      </c>
      <c r="CA19" s="39">
        <f t="shared" si="26"/>
        <v>1.1182536669252331E-2</v>
      </c>
      <c r="CB19" s="40">
        <f t="shared" si="27"/>
        <v>8.7576327290854739E-3</v>
      </c>
      <c r="CD19" s="35">
        <v>2.3325746582042036E-6</v>
      </c>
      <c r="CE19" s="35">
        <v>4.3747297288890255E-5</v>
      </c>
      <c r="CF19" s="35">
        <v>6.8793806826984431E-5</v>
      </c>
      <c r="CG19" s="35">
        <v>0</v>
      </c>
      <c r="CH19" s="35">
        <v>1.2534331474309114E-3</v>
      </c>
      <c r="CI19" s="35">
        <v>0</v>
      </c>
      <c r="CJ19" s="35">
        <v>1.9391752321056021E-3</v>
      </c>
      <c r="CK19" s="35">
        <v>0</v>
      </c>
      <c r="CL19" s="38">
        <v>5.1986998961933305E-6</v>
      </c>
      <c r="CN19" s="35">
        <f t="shared" si="28"/>
        <v>9.6895932135751437</v>
      </c>
      <c r="CO19" s="35">
        <f t="shared" si="29"/>
        <v>10.356442348043787</v>
      </c>
      <c r="CP19" s="35">
        <f t="shared" si="30"/>
        <v>10.522379139650752</v>
      </c>
      <c r="CQ19" s="35">
        <f t="shared" si="31"/>
        <v>9.5156681994973926</v>
      </c>
      <c r="CR19" s="35">
        <f t="shared" si="32"/>
        <v>10.383957206458547</v>
      </c>
      <c r="CS19" s="35">
        <f t="shared" si="33"/>
        <v>9.8069689400793365</v>
      </c>
      <c r="CT19" s="35">
        <f t="shared" si="34"/>
        <v>10.379629626478167</v>
      </c>
      <c r="CU19" s="35">
        <f t="shared" si="35"/>
        <v>10.464266437277788</v>
      </c>
      <c r="CV19" s="38">
        <f t="shared" si="36"/>
        <v>10.148073566089275</v>
      </c>
      <c r="CW19" s="60"/>
      <c r="CX19" s="60">
        <v>9.8890088715021562</v>
      </c>
      <c r="CY19" s="60">
        <v>10.505120909398546</v>
      </c>
      <c r="CZ19" s="60">
        <v>10.717661653999208</v>
      </c>
      <c r="DA19" s="60">
        <v>9.7081014340335674</v>
      </c>
      <c r="DB19" s="60">
        <v>10.56805596196531</v>
      </c>
      <c r="DC19" s="60">
        <v>10.001683947390713</v>
      </c>
      <c r="DD19" s="60">
        <v>10.542856783784138</v>
      </c>
      <c r="DE19" s="60">
        <v>10.628174997163299</v>
      </c>
      <c r="DF19" s="61">
        <v>10.369914989233877</v>
      </c>
      <c r="DG19" s="39"/>
      <c r="DH19" s="39">
        <f t="shared" si="37"/>
        <v>9.6895932135751437</v>
      </c>
      <c r="DI19" s="39">
        <f t="shared" si="38"/>
        <v>10.356442348043787</v>
      </c>
      <c r="DJ19" s="39">
        <f t="shared" si="39"/>
        <v>10.522379139650752</v>
      </c>
      <c r="DK19" s="39">
        <f t="shared" si="40"/>
        <v>9.5156681994973926</v>
      </c>
      <c r="DL19" s="39">
        <f t="shared" si="41"/>
        <v>10.383957206458547</v>
      </c>
      <c r="DM19" s="39">
        <f t="shared" si="42"/>
        <v>9.8069689400793365</v>
      </c>
      <c r="DN19" s="39">
        <f t="shared" si="43"/>
        <v>10.379629626478167</v>
      </c>
      <c r="DO19" s="39">
        <f t="shared" si="44"/>
        <v>10.464266437277788</v>
      </c>
      <c r="DP19" s="40">
        <f t="shared" si="45"/>
        <v>10.148073566089275</v>
      </c>
      <c r="DQ19" s="64"/>
    </row>
    <row r="20" spans="1:135" x14ac:dyDescent="0.2">
      <c r="A20" s="51" t="s">
        <v>88</v>
      </c>
      <c r="B20" s="52" t="s">
        <v>100</v>
      </c>
      <c r="C20" s="53">
        <v>2006</v>
      </c>
      <c r="D20" s="54">
        <v>11470703002.076908</v>
      </c>
      <c r="E20" s="55">
        <f t="shared" si="0"/>
        <v>10.059590035213112</v>
      </c>
      <c r="F20" s="56">
        <f t="shared" si="1"/>
        <v>8.0433209679414475E-2</v>
      </c>
      <c r="G20" s="57">
        <v>7</v>
      </c>
      <c r="H20" s="57">
        <v>7364</v>
      </c>
      <c r="I20" s="58">
        <v>254</v>
      </c>
      <c r="J20" s="59">
        <v>7636</v>
      </c>
      <c r="K20" s="115"/>
      <c r="L20" s="117">
        <v>57525.465525760002</v>
      </c>
      <c r="M20" s="117">
        <v>671218.94088496</v>
      </c>
      <c r="N20" s="117">
        <v>1513402893.30953</v>
      </c>
      <c r="O20" s="117">
        <v>116396.82458888</v>
      </c>
      <c r="P20" s="117">
        <v>40094961.919633001</v>
      </c>
      <c r="Q20" s="117">
        <v>37655.445882799999</v>
      </c>
      <c r="R20" s="117">
        <v>190694396.319204</v>
      </c>
      <c r="S20" s="117">
        <v>143813143.45256999</v>
      </c>
      <c r="T20" s="119">
        <v>74543.247952799997</v>
      </c>
      <c r="U20" s="60"/>
      <c r="V20" s="60">
        <v>2.3461596121688633E-2</v>
      </c>
      <c r="W20" s="60">
        <v>-1.0527412017327764E-2</v>
      </c>
      <c r="X20" s="60">
        <v>-4.5867075335257468E-3</v>
      </c>
      <c r="Y20" s="60">
        <v>4.3407171771616682E-3</v>
      </c>
      <c r="Z20" s="60">
        <v>6.4229797544153033E-3</v>
      </c>
      <c r="AA20" s="60">
        <v>7.2967497103596068E-2</v>
      </c>
      <c r="AB20" s="60">
        <v>2.7792039855199498E-5</v>
      </c>
      <c r="AC20" s="60">
        <v>-5.7905356269301045E-3</v>
      </c>
      <c r="AD20" s="61">
        <v>2.3947995632616959E-2</v>
      </c>
      <c r="AF20" s="39">
        <f t="shared" si="46"/>
        <v>1.9196835731046517E-2</v>
      </c>
      <c r="AG20" s="39">
        <f t="shared" si="47"/>
        <v>3.4291735836366542E-2</v>
      </c>
      <c r="AH20" s="39">
        <f t="shared" si="48"/>
        <v>0.161058091001267</v>
      </c>
      <c r="AI20" s="39">
        <f t="shared" si="49"/>
        <v>0.1401971039172476</v>
      </c>
      <c r="AJ20" s="39">
        <f t="shared" si="50"/>
        <v>5.1029821223161222E-2</v>
      </c>
      <c r="AK20" s="39">
        <f t="shared" si="51"/>
        <v>3.2081150153142224E-2</v>
      </c>
      <c r="AL20" s="39">
        <f t="shared" si="52"/>
        <v>2.6481726380657624E-2</v>
      </c>
      <c r="AM20" s="39">
        <f t="shared" si="53"/>
        <v>5.3823814609320002E-2</v>
      </c>
      <c r="AN20" s="40">
        <f t="shared" si="54"/>
        <v>8.2891711339079573E-3</v>
      </c>
      <c r="AO20" s="60"/>
      <c r="AP20" s="60">
        <v>0.19778117325834543</v>
      </c>
      <c r="AQ20" s="60">
        <v>-1.0464405114753177</v>
      </c>
      <c r="AR20" s="60">
        <v>-1.5021915057034185</v>
      </c>
      <c r="AS20" s="60">
        <v>0.52113803054838392</v>
      </c>
      <c r="AT20" s="60">
        <v>-1.1517741292803567</v>
      </c>
      <c r="AU20" s="60">
        <v>-0.10402690720002994</v>
      </c>
      <c r="AV20" s="60">
        <v>-1.1125175331038566</v>
      </c>
      <c r="AW20" s="60">
        <v>-1.286289645741963</v>
      </c>
      <c r="AX20" s="61">
        <v>-0.76239267608250039</v>
      </c>
      <c r="AY20" s="39"/>
      <c r="AZ20" s="39">
        <f t="shared" si="55"/>
        <v>3.3860187638364729E-2</v>
      </c>
      <c r="BA20" s="39">
        <f t="shared" si="11"/>
        <v>8.4829611872342087E-2</v>
      </c>
      <c r="BB20" s="39">
        <f t="shared" si="12"/>
        <v>6.6672621873845206E-2</v>
      </c>
      <c r="BC20" s="39">
        <f t="shared" si="13"/>
        <v>2.0654892911220475E-2</v>
      </c>
      <c r="BD20" s="39">
        <f t="shared" si="14"/>
        <v>3.8149843929569036E-2</v>
      </c>
      <c r="BE20" s="39">
        <f t="shared" si="15"/>
        <v>0.11936350557630092</v>
      </c>
      <c r="BF20" s="39">
        <f t="shared" si="16"/>
        <v>6.8924129965531461E-2</v>
      </c>
      <c r="BG20" s="39">
        <f t="shared" si="17"/>
        <v>6.3020758280415548E-2</v>
      </c>
      <c r="BH20" s="39">
        <f t="shared" si="18"/>
        <v>3.4178844911485914E-2</v>
      </c>
      <c r="BI20" s="62"/>
      <c r="BJ20" s="63">
        <v>0.94023658192090398</v>
      </c>
      <c r="BK20" s="63">
        <v>0.86420448352287182</v>
      </c>
      <c r="BL20" s="63">
        <v>0.83322688304561765</v>
      </c>
      <c r="BM20" s="63">
        <v>0.89516318384597326</v>
      </c>
      <c r="BN20" s="63">
        <v>0.89117201650978417</v>
      </c>
      <c r="BO20" s="63">
        <v>0.62628336755646818</v>
      </c>
      <c r="BP20" s="63">
        <v>0.89797203723120633</v>
      </c>
      <c r="BQ20" s="63">
        <v>0.87887127069409865</v>
      </c>
      <c r="BR20" s="61">
        <v>0.67510850785891874</v>
      </c>
      <c r="BS20" s="39"/>
      <c r="BT20" s="39">
        <f t="shared" si="19"/>
        <v>1.3783561578124503E-2</v>
      </c>
      <c r="BU20" s="39">
        <f t="shared" si="20"/>
        <v>2.39644587003933E-2</v>
      </c>
      <c r="BV20" s="39">
        <f t="shared" si="21"/>
        <v>5.4097275705469849E-2</v>
      </c>
      <c r="BW20" s="39">
        <f t="shared" si="22"/>
        <v>9.8674341729301715E-2</v>
      </c>
      <c r="BX20" s="39">
        <f t="shared" si="23"/>
        <v>1.2701879423098047E-2</v>
      </c>
      <c r="BY20" s="39">
        <f t="shared" si="24"/>
        <v>-6.0865476575792108E-4</v>
      </c>
      <c r="BZ20" s="39">
        <f t="shared" si="25"/>
        <v>2.1087004944895143E-3</v>
      </c>
      <c r="CA20" s="39">
        <f t="shared" si="26"/>
        <v>1.3801831818304012E-2</v>
      </c>
      <c r="CB20" s="40">
        <f t="shared" si="27"/>
        <v>1.0949427305337522E-2</v>
      </c>
      <c r="CD20" s="35">
        <v>4.3913799656760543E-6</v>
      </c>
      <c r="CE20" s="35">
        <v>5.3877456514379304E-5</v>
      </c>
      <c r="CF20" s="35">
        <v>6.6019693890724027E-2</v>
      </c>
      <c r="CG20" s="35">
        <v>5.0736569749824822E-6</v>
      </c>
      <c r="CH20" s="35">
        <v>2.8105724899427668E-3</v>
      </c>
      <c r="CI20" s="35">
        <v>1.6413748083261343E-6</v>
      </c>
      <c r="CJ20" s="35">
        <v>1.0242068007642931E-2</v>
      </c>
      <c r="CK20" s="35">
        <v>6.4851331639220234E-4</v>
      </c>
      <c r="CL20" s="38">
        <v>3.2695574185356933E-5</v>
      </c>
      <c r="CN20" s="35">
        <f t="shared" si="28"/>
        <v>9.7229734132950902</v>
      </c>
      <c r="CO20" s="35">
        <f t="shared" si="29"/>
        <v>10.380472944724378</v>
      </c>
      <c r="CP20" s="35">
        <f t="shared" si="30"/>
        <v>10.550166250012186</v>
      </c>
      <c r="CQ20" s="35">
        <f t="shared" si="31"/>
        <v>9.5464907873869098</v>
      </c>
      <c r="CR20" s="39">
        <f>AVERAGE(DB11:DB20)</f>
        <v>10.411875118969887</v>
      </c>
      <c r="CS20" s="35">
        <f t="shared" si="33"/>
        <v>9.8427835056560369</v>
      </c>
      <c r="CT20" s="35">
        <f t="shared" si="34"/>
        <v>10.406589278890623</v>
      </c>
      <c r="CU20" s="35">
        <f t="shared" si="35"/>
        <v>10.485968361329196</v>
      </c>
      <c r="CV20" s="38">
        <f t="shared" si="36"/>
        <v>10.187109936261672</v>
      </c>
      <c r="CW20" s="60"/>
      <c r="CX20" s="60">
        <v>9.9606994485839397</v>
      </c>
      <c r="CY20" s="60">
        <v>10.582810290950771</v>
      </c>
      <c r="CZ20" s="60">
        <v>10.810685788064822</v>
      </c>
      <c r="DA20" s="60">
        <v>9.7990210199389196</v>
      </c>
      <c r="DB20" s="60">
        <v>10.63547709985329</v>
      </c>
      <c r="DC20" s="60">
        <v>10.111603488813127</v>
      </c>
      <c r="DD20" s="60">
        <v>10.61584880176504</v>
      </c>
      <c r="DE20" s="60">
        <v>10.702734858084094</v>
      </c>
      <c r="DF20" s="61">
        <v>10.440786373254362</v>
      </c>
      <c r="DG20" s="39"/>
      <c r="DH20" s="39">
        <f t="shared" si="37"/>
        <v>9.7229734132950902</v>
      </c>
      <c r="DI20" s="39">
        <f t="shared" si="38"/>
        <v>10.380472944724378</v>
      </c>
      <c r="DJ20" s="39">
        <f t="shared" si="39"/>
        <v>10.550166250012186</v>
      </c>
      <c r="DK20" s="39">
        <f t="shared" si="40"/>
        <v>9.5464907873869098</v>
      </c>
      <c r="DL20" s="39">
        <f t="shared" si="41"/>
        <v>10.411875118969887</v>
      </c>
      <c r="DM20" s="39">
        <f t="shared" si="42"/>
        <v>9.8427835056560369</v>
      </c>
      <c r="DN20" s="39">
        <f t="shared" si="43"/>
        <v>10.406589278890623</v>
      </c>
      <c r="DO20" s="39">
        <f t="shared" si="44"/>
        <v>10.485968361329196</v>
      </c>
      <c r="DP20" s="40">
        <f t="shared" si="45"/>
        <v>10.187109936261672</v>
      </c>
      <c r="DQ20" s="64"/>
    </row>
    <row r="21" spans="1:135" x14ac:dyDescent="0.2">
      <c r="A21" s="51" t="s">
        <v>88</v>
      </c>
      <c r="B21" s="52" t="s">
        <v>100</v>
      </c>
      <c r="C21" s="53">
        <v>2007</v>
      </c>
      <c r="D21" s="54">
        <v>12247694247.229778</v>
      </c>
      <c r="E21" s="55">
        <f t="shared" si="0"/>
        <v>10.088054336050886</v>
      </c>
      <c r="F21" s="56">
        <f t="shared" si="1"/>
        <v>2.8464300837773848E-2</v>
      </c>
      <c r="G21" s="57"/>
      <c r="H21" s="57">
        <v>7395</v>
      </c>
      <c r="I21" s="58"/>
      <c r="J21" s="59">
        <v>7668</v>
      </c>
      <c r="K21" s="115"/>
      <c r="L21" s="117">
        <v>8963</v>
      </c>
      <c r="M21" s="117">
        <v>946511</v>
      </c>
      <c r="N21" s="117">
        <v>1858973356</v>
      </c>
      <c r="O21" s="117">
        <v>34251</v>
      </c>
      <c r="P21" s="117">
        <v>61254226</v>
      </c>
      <c r="Q21" s="117">
        <v>54390</v>
      </c>
      <c r="R21" s="117">
        <v>132952223</v>
      </c>
      <c r="S21" s="117">
        <v>106361543</v>
      </c>
      <c r="T21" s="119">
        <v>170968</v>
      </c>
      <c r="U21" s="60"/>
      <c r="V21" s="60">
        <v>1.6979036127350522E-2</v>
      </c>
      <c r="W21" s="60">
        <v>-2.3880565714585522E-2</v>
      </c>
      <c r="X21" s="60">
        <v>2.1683210245350804E-2</v>
      </c>
      <c r="Y21" s="60">
        <v>2.5130085532603097E-3</v>
      </c>
      <c r="Z21" s="60">
        <v>-5.3075624337862726E-3</v>
      </c>
      <c r="AA21" s="60">
        <v>2.3040881706459126E-2</v>
      </c>
      <c r="AB21" s="60">
        <v>-6.9483434630681392E-5</v>
      </c>
      <c r="AC21" s="60">
        <v>-4.6798093983521749E-2</v>
      </c>
      <c r="AD21" s="61">
        <v>2.5432573410085091E-2</v>
      </c>
      <c r="AF21" s="39">
        <f t="shared" si="46"/>
        <v>1.8610253949726829E-2</v>
      </c>
      <c r="AG21" s="39">
        <f t="shared" si="47"/>
        <v>3.7386521893310126E-2</v>
      </c>
      <c r="AH21" s="39">
        <f t="shared" si="48"/>
        <v>0.16122692504603756</v>
      </c>
      <c r="AI21" s="39">
        <f t="shared" si="49"/>
        <v>0.14324972404004885</v>
      </c>
      <c r="AJ21" s="39">
        <f t="shared" si="50"/>
        <v>5.1158300543993958E-2</v>
      </c>
      <c r="AK21" s="39">
        <f t="shared" si="51"/>
        <v>3.2949014325958058E-2</v>
      </c>
      <c r="AL21" s="39">
        <f t="shared" si="52"/>
        <v>2.4961171739810672E-2</v>
      </c>
      <c r="AM21" s="39">
        <f t="shared" si="53"/>
        <v>5.6278927720716347E-2</v>
      </c>
      <c r="AN21" s="40">
        <f t="shared" si="54"/>
        <v>8.8388574865824691E-3</v>
      </c>
      <c r="AO21" s="60"/>
      <c r="AP21" s="60">
        <v>0.15157900609526109</v>
      </c>
      <c r="AQ21" s="60">
        <v>-1.1050156331210239</v>
      </c>
      <c r="AR21" s="60">
        <v>-1.547647245058366</v>
      </c>
      <c r="AS21" s="60">
        <v>0.46241760063917958</v>
      </c>
      <c r="AT21" s="60">
        <v>-1.198733957131271</v>
      </c>
      <c r="AU21" s="60">
        <v>-0.31737709819356752</v>
      </c>
      <c r="AV21" s="60">
        <v>-1.169484909862522</v>
      </c>
      <c r="AW21" s="60">
        <v>-1.3318064132964285</v>
      </c>
      <c r="AX21" s="61">
        <v>-0.80076755932590515</v>
      </c>
      <c r="AY21" s="39"/>
      <c r="AZ21" s="39">
        <f t="shared" si="55"/>
        <v>3.3291022399611743E-2</v>
      </c>
      <c r="BA21" s="39">
        <f t="shared" si="11"/>
        <v>7.7662205179866606E-2</v>
      </c>
      <c r="BB21" s="39">
        <f t="shared" si="12"/>
        <v>5.4764840396761459E-2</v>
      </c>
      <c r="BC21" s="39">
        <f t="shared" si="13"/>
        <v>2.3162984902814654E-2</v>
      </c>
      <c r="BD21" s="39">
        <f t="shared" si="14"/>
        <v>3.0328643814433648E-2</v>
      </c>
      <c r="BE21" s="39">
        <f t="shared" si="15"/>
        <v>0.14129047735990893</v>
      </c>
      <c r="BF21" s="39">
        <f t="shared" si="16"/>
        <v>6.3934392016244374E-2</v>
      </c>
      <c r="BG21" s="39">
        <f t="shared" si="17"/>
        <v>5.3949345681015434E-2</v>
      </c>
      <c r="BH21" s="39">
        <f t="shared" si="18"/>
        <v>2.9423504492969061E-2</v>
      </c>
      <c r="BI21" s="62"/>
      <c r="BJ21" s="63"/>
      <c r="BK21" s="63"/>
      <c r="BL21" s="63"/>
      <c r="BM21" s="63"/>
      <c r="BN21" s="63"/>
      <c r="BO21" s="63"/>
      <c r="BP21" s="63"/>
      <c r="BQ21" s="63"/>
      <c r="BR21" s="61"/>
      <c r="BS21" s="39"/>
      <c r="BT21" s="39">
        <f t="shared" si="19"/>
        <v>1.2696065565610625E-2</v>
      </c>
      <c r="BU21" s="39">
        <f t="shared" si="20"/>
        <v>1.8738024524170439E-2</v>
      </c>
      <c r="BV21" s="39">
        <f t="shared" si="21"/>
        <v>4.9093532536661308E-2</v>
      </c>
      <c r="BW21" s="39">
        <f t="shared" si="22"/>
        <v>8.7560088488769949E-2</v>
      </c>
      <c r="BX21" s="39">
        <f t="shared" si="23"/>
        <v>1.2332056338222088E-2</v>
      </c>
      <c r="BY21" s="39">
        <f t="shared" si="24"/>
        <v>1.609986781855166E-3</v>
      </c>
      <c r="BZ21" s="39">
        <f t="shared" si="25"/>
        <v>4.4482359328580105E-3</v>
      </c>
      <c r="CA21" s="39">
        <f t="shared" si="26"/>
        <v>5.4233658094982708E-3</v>
      </c>
      <c r="CB21" s="40">
        <f t="shared" si="27"/>
        <v>1.3247527175373497E-2</v>
      </c>
      <c r="CD21" s="35">
        <v>4.9023021954742564E-6</v>
      </c>
      <c r="CE21" s="35">
        <v>5.7406790049372304E-5</v>
      </c>
      <c r="CF21" s="35">
        <v>7.5940916585058652E-2</v>
      </c>
      <c r="CG21" s="35">
        <v>1.3982631876913076E-6</v>
      </c>
      <c r="CH21" s="35">
        <v>3.5402751936928298E-3</v>
      </c>
      <c r="CI21" s="35">
        <v>2.2204179375355528E-6</v>
      </c>
      <c r="CJ21" s="35">
        <v>7.3512510482684574E-3</v>
      </c>
      <c r="CK21" s="35">
        <v>4.0450498651186208E-4</v>
      </c>
      <c r="CL21" s="38">
        <v>6.9795994474090528E-6</v>
      </c>
      <c r="CN21" s="35">
        <f t="shared" si="28"/>
        <v>9.7615614113387021</v>
      </c>
      <c r="CO21" s="35">
        <f t="shared" si="29"/>
        <v>10.410059224885618</v>
      </c>
      <c r="CP21" s="35">
        <f t="shared" si="30"/>
        <v>10.583867579369864</v>
      </c>
      <c r="CQ21" s="35">
        <f t="shared" si="31"/>
        <v>9.584271521259307</v>
      </c>
      <c r="CR21" s="35">
        <f t="shared" si="32"/>
        <v>10.444827067453232</v>
      </c>
      <c r="CS21" s="35">
        <f t="shared" si="33"/>
        <v>9.8904953627383172</v>
      </c>
      <c r="CT21" s="35">
        <f t="shared" si="34"/>
        <v>10.43805297974323</v>
      </c>
      <c r="CU21" s="35">
        <f t="shared" si="35"/>
        <v>10.516744393975907</v>
      </c>
      <c r="CV21" s="38">
        <f t="shared" si="36"/>
        <v>10.228722601578102</v>
      </c>
      <c r="CW21" s="60"/>
      <c r="CX21" s="60">
        <v>10.012264833003256</v>
      </c>
      <c r="CY21" s="60">
        <v>10.640562152611398</v>
      </c>
      <c r="CZ21" s="60">
        <v>10.86187795858007</v>
      </c>
      <c r="DA21" s="60">
        <v>9.8568455357312956</v>
      </c>
      <c r="DB21" s="60">
        <v>10.687421314616522</v>
      </c>
      <c r="DC21" s="60">
        <v>10.24674288514767</v>
      </c>
      <c r="DD21" s="60">
        <v>10.672796790982147</v>
      </c>
      <c r="DE21" s="60">
        <v>10.753957542699101</v>
      </c>
      <c r="DF21" s="61">
        <v>10.488438115713839</v>
      </c>
      <c r="DG21" s="39"/>
      <c r="DH21" s="39">
        <f t="shared" si="37"/>
        <v>9.7615614113387021</v>
      </c>
      <c r="DI21" s="39">
        <f t="shared" si="38"/>
        <v>10.410059224885618</v>
      </c>
      <c r="DJ21" s="39">
        <f t="shared" si="39"/>
        <v>10.583867579369864</v>
      </c>
      <c r="DK21" s="39">
        <f t="shared" si="40"/>
        <v>9.584271521259307</v>
      </c>
      <c r="DL21" s="39">
        <f t="shared" si="41"/>
        <v>10.444827067453232</v>
      </c>
      <c r="DM21" s="39">
        <f t="shared" si="42"/>
        <v>9.8904953627383172</v>
      </c>
      <c r="DN21" s="39">
        <f t="shared" si="43"/>
        <v>10.43805297974323</v>
      </c>
      <c r="DO21" s="39">
        <f t="shared" si="44"/>
        <v>10.516744393975907</v>
      </c>
      <c r="DP21" s="40">
        <f t="shared" si="45"/>
        <v>10.228722601578102</v>
      </c>
      <c r="DQ21" s="64"/>
    </row>
    <row r="22" spans="1:135" x14ac:dyDescent="0.2">
      <c r="A22" s="51" t="s">
        <v>88</v>
      </c>
      <c r="B22" s="52" t="s">
        <v>100</v>
      </c>
      <c r="C22" s="53">
        <v>2008</v>
      </c>
      <c r="D22" s="54">
        <v>14393099068.585943</v>
      </c>
      <c r="E22" s="55">
        <f t="shared" si="0"/>
        <v>10.158154314678615</v>
      </c>
      <c r="F22" s="56">
        <f t="shared" si="1"/>
        <v>7.0099978627728987E-2</v>
      </c>
      <c r="G22" s="57"/>
      <c r="H22" s="57">
        <v>9931</v>
      </c>
      <c r="I22" s="58"/>
      <c r="J22" s="59">
        <v>10319</v>
      </c>
      <c r="K22" s="115"/>
      <c r="L22" s="117">
        <v>26680</v>
      </c>
      <c r="M22" s="117">
        <v>152299866</v>
      </c>
      <c r="N22" s="117">
        <v>2112945757.0000002</v>
      </c>
      <c r="O22" s="117"/>
      <c r="P22" s="117">
        <v>30603678</v>
      </c>
      <c r="Q22" s="117">
        <v>36844</v>
      </c>
      <c r="R22" s="117">
        <v>175881246</v>
      </c>
      <c r="S22" s="117">
        <v>81144471</v>
      </c>
      <c r="T22" s="119">
        <v>173503</v>
      </c>
      <c r="U22" s="60"/>
      <c r="V22" s="60">
        <v>2.9819439981190854E-2</v>
      </c>
      <c r="W22" s="60">
        <v>1.202545618740869E-2</v>
      </c>
      <c r="X22" s="60">
        <v>5.160799454887588E-2</v>
      </c>
      <c r="Y22" s="60">
        <v>-1.2565891282499297E-2</v>
      </c>
      <c r="Z22" s="60">
        <v>1.4025924416848301E-2</v>
      </c>
      <c r="AA22" s="60">
        <v>2.7698923558609478E-2</v>
      </c>
      <c r="AB22" s="60">
        <v>7.1654612845568281E-5</v>
      </c>
      <c r="AC22" s="60">
        <v>3.7217163856045676E-2</v>
      </c>
      <c r="AD22" s="61">
        <v>3.6996265564770425E-2</v>
      </c>
      <c r="AF22" s="39">
        <f t="shared" si="46"/>
        <v>1.4162915765587102E-2</v>
      </c>
      <c r="AG22" s="39">
        <f t="shared" si="47"/>
        <v>2.7677978947871575E-2</v>
      </c>
      <c r="AH22" s="39">
        <f t="shared" si="48"/>
        <v>5.30615656113144E-2</v>
      </c>
      <c r="AI22" s="39">
        <f t="shared" si="49"/>
        <v>0.10691740346922511</v>
      </c>
      <c r="AJ22" s="39">
        <f t="shared" si="50"/>
        <v>2.4265677804215222E-2</v>
      </c>
      <c r="AK22" s="39">
        <f t="shared" si="51"/>
        <v>2.9199864251859969E-2</v>
      </c>
      <c r="AL22" s="39">
        <f t="shared" si="52"/>
        <v>1.8765483293403638E-2</v>
      </c>
      <c r="AM22" s="39">
        <f t="shared" si="53"/>
        <v>4.1558680363009214E-2</v>
      </c>
      <c r="AN22" s="40">
        <f t="shared" si="54"/>
        <v>1.0819053203219632E-2</v>
      </c>
      <c r="AO22" s="60"/>
      <c r="AP22" s="60">
        <v>0.14313365539340417</v>
      </c>
      <c r="AQ22" s="60">
        <v>-1.1010203015336621</v>
      </c>
      <c r="AR22" s="60">
        <v>-1.5496105137036515</v>
      </c>
      <c r="AS22" s="60">
        <v>0.42204206694071011</v>
      </c>
      <c r="AT22" s="60">
        <v>-1.2051076402362817</v>
      </c>
      <c r="AU22" s="60">
        <v>-0.34469913618485748</v>
      </c>
      <c r="AV22" s="60">
        <v>-1.1287779267343225</v>
      </c>
      <c r="AW22" s="60">
        <v>-1.3063098825382653</v>
      </c>
      <c r="AX22" s="61">
        <v>-0.83805212377420091</v>
      </c>
      <c r="AY22" s="39"/>
      <c r="AZ22" s="39">
        <f t="shared" si="55"/>
        <v>3.0081698765739687E-2</v>
      </c>
      <c r="BA22" s="39">
        <f t="shared" si="11"/>
        <v>6.4509768281142854E-2</v>
      </c>
      <c r="BB22" s="39">
        <f t="shared" si="12"/>
        <v>4.0196739055423078E-2</v>
      </c>
      <c r="BC22" s="39">
        <f t="shared" si="13"/>
        <v>3.6795288710156041E-2</v>
      </c>
      <c r="BD22" s="39">
        <f t="shared" si="14"/>
        <v>2.6548514214675956E-2</v>
      </c>
      <c r="BE22" s="39">
        <f t="shared" si="15"/>
        <v>0.15589009985189134</v>
      </c>
      <c r="BF22" s="39">
        <f t="shared" si="16"/>
        <v>4.7665709299474696E-2</v>
      </c>
      <c r="BG22" s="39">
        <f t="shared" si="17"/>
        <v>4.38222055003391E-2</v>
      </c>
      <c r="BH22" s="39">
        <f t="shared" si="18"/>
        <v>3.1616939616005306E-2</v>
      </c>
      <c r="BI22" s="62"/>
      <c r="BJ22" s="63"/>
      <c r="BK22" s="63"/>
      <c r="BL22" s="63"/>
      <c r="BM22" s="63"/>
      <c r="BN22" s="63"/>
      <c r="BO22" s="63"/>
      <c r="BP22" s="63"/>
      <c r="BQ22" s="63"/>
      <c r="BR22" s="61"/>
      <c r="BS22" s="39"/>
      <c r="BT22" s="39">
        <f t="shared" si="19"/>
        <v>1.046479478592599E-2</v>
      </c>
      <c r="BU22" s="39">
        <f t="shared" si="20"/>
        <v>1.0912847049139862E-2</v>
      </c>
      <c r="BV22" s="39">
        <f t="shared" si="21"/>
        <v>5.773498025096524E-3</v>
      </c>
      <c r="BW22" s="39">
        <f t="shared" si="22"/>
        <v>4.9708624035266838E-2</v>
      </c>
      <c r="BX22" s="39">
        <f t="shared" si="23"/>
        <v>-3.9725905334334066E-4</v>
      </c>
      <c r="BY22" s="39">
        <f t="shared" si="24"/>
        <v>8.950525784540031E-3</v>
      </c>
      <c r="BZ22" s="39">
        <f t="shared" si="25"/>
        <v>-6.7448596606992442E-4</v>
      </c>
      <c r="CA22" s="39">
        <f t="shared" si="26"/>
        <v>-2.9196380729609394E-3</v>
      </c>
      <c r="CB22" s="40">
        <f t="shared" si="27"/>
        <v>1.6621526844675348E-2</v>
      </c>
      <c r="CD22" s="35">
        <v>5.5673275163670104E-6</v>
      </c>
      <c r="CE22" s="35">
        <v>5.3182344080048008E-3</v>
      </c>
      <c r="CF22" s="35">
        <v>7.3459823103269151E-2</v>
      </c>
      <c r="CG22" s="35">
        <v>0</v>
      </c>
      <c r="CH22" s="35">
        <v>2.0359728157540889E-3</v>
      </c>
      <c r="CI22" s="35">
        <v>1.279918932831321E-6</v>
      </c>
      <c r="CJ22" s="35">
        <v>8.3595494016075259E-3</v>
      </c>
      <c r="CK22" s="35">
        <v>2.7848046542467753E-4</v>
      </c>
      <c r="CL22" s="38">
        <v>2.8682307883082609E-5</v>
      </c>
      <c r="CN22" s="35">
        <f t="shared" si="28"/>
        <v>9.8151305677708258</v>
      </c>
      <c r="CO22" s="35">
        <f t="shared" si="29"/>
        <v>10.456941193555764</v>
      </c>
      <c r="CP22" s="35">
        <f t="shared" si="30"/>
        <v>10.647796851427973</v>
      </c>
      <c r="CQ22" s="35">
        <f t="shared" si="31"/>
        <v>9.6432424328055593</v>
      </c>
      <c r="CR22" s="35">
        <f t="shared" si="32"/>
        <v>10.497601896861145</v>
      </c>
      <c r="CS22" s="35">
        <f t="shared" si="33"/>
        <v>9.9507769625729736</v>
      </c>
      <c r="CT22" s="35">
        <f t="shared" si="34"/>
        <v>10.483272193037074</v>
      </c>
      <c r="CU22" s="35">
        <f t="shared" si="35"/>
        <v>10.564713062917303</v>
      </c>
      <c r="CV22" s="38">
        <f t="shared" si="36"/>
        <v>10.284325628394811</v>
      </c>
      <c r="CW22" s="60"/>
      <c r="CX22" s="60">
        <v>10.086587486981912</v>
      </c>
      <c r="CY22" s="60">
        <v>10.708664465445446</v>
      </c>
      <c r="CZ22" s="60">
        <v>10.932959571530441</v>
      </c>
      <c r="DA22" s="60">
        <v>9.9471332812082593</v>
      </c>
      <c r="DB22" s="60">
        <v>10.760708134796756</v>
      </c>
      <c r="DC22" s="60">
        <v>10.330503882771044</v>
      </c>
      <c r="DD22" s="60">
        <v>10.722543278045777</v>
      </c>
      <c r="DE22" s="60">
        <v>10.811309255947748</v>
      </c>
      <c r="DF22" s="61">
        <v>10.577180376565716</v>
      </c>
      <c r="DG22" s="39"/>
      <c r="DH22" s="39">
        <f t="shared" si="37"/>
        <v>9.8151305677708258</v>
      </c>
      <c r="DI22" s="39">
        <f t="shared" si="38"/>
        <v>10.456941193555764</v>
      </c>
      <c r="DJ22" s="39">
        <f t="shared" si="39"/>
        <v>10.647796851427973</v>
      </c>
      <c r="DK22" s="39">
        <f t="shared" si="40"/>
        <v>9.6432424328055593</v>
      </c>
      <c r="DL22" s="39">
        <f t="shared" si="41"/>
        <v>10.497601896861145</v>
      </c>
      <c r="DM22" s="39">
        <f t="shared" si="42"/>
        <v>9.9507769625729736</v>
      </c>
      <c r="DN22" s="39">
        <f t="shared" si="43"/>
        <v>10.483272193037074</v>
      </c>
      <c r="DO22" s="39">
        <f t="shared" si="44"/>
        <v>10.564713062917303</v>
      </c>
      <c r="DP22" s="40">
        <f t="shared" si="45"/>
        <v>10.284325628394811</v>
      </c>
      <c r="DQ22" s="64"/>
    </row>
    <row r="23" spans="1:135" x14ac:dyDescent="0.2">
      <c r="A23" s="51" t="s">
        <v>88</v>
      </c>
      <c r="B23" s="52" t="s">
        <v>100</v>
      </c>
      <c r="C23" s="53">
        <v>2009</v>
      </c>
      <c r="D23" s="54">
        <v>10732366286.264265</v>
      </c>
      <c r="E23" s="55">
        <f t="shared" si="0"/>
        <v>10.030695486343246</v>
      </c>
      <c r="F23" s="56">
        <f t="shared" si="1"/>
        <v>-0.12745882833536903</v>
      </c>
      <c r="G23" s="57">
        <v>3</v>
      </c>
      <c r="H23" s="57">
        <v>6894</v>
      </c>
      <c r="I23" s="58">
        <v>265</v>
      </c>
      <c r="J23" s="59">
        <v>7200</v>
      </c>
      <c r="K23" s="115"/>
      <c r="L23" s="117">
        <v>57890</v>
      </c>
      <c r="M23" s="117">
        <v>22822152</v>
      </c>
      <c r="N23" s="117">
        <v>771835519</v>
      </c>
      <c r="O23" s="117">
        <v>36550</v>
      </c>
      <c r="P23" s="117">
        <v>112494096</v>
      </c>
      <c r="Q23" s="117">
        <v>77165</v>
      </c>
      <c r="R23" s="117">
        <v>184101290</v>
      </c>
      <c r="S23" s="117">
        <v>137734816</v>
      </c>
      <c r="T23" s="119">
        <v>172866</v>
      </c>
      <c r="U23" s="60"/>
      <c r="V23" s="60">
        <v>8.8777793350791612E-4</v>
      </c>
      <c r="W23" s="60">
        <v>1.8228764887061599E-2</v>
      </c>
      <c r="X23" s="60">
        <v>1.922860837537943E-2</v>
      </c>
      <c r="Y23" s="60">
        <v>-2.367342294439867E-2</v>
      </c>
      <c r="Z23" s="60">
        <v>1.2508220066094478E-2</v>
      </c>
      <c r="AA23" s="60">
        <v>-1.1717721346638621E-2</v>
      </c>
      <c r="AB23" s="60">
        <v>9.1188299740733856E-6</v>
      </c>
      <c r="AC23" s="60">
        <v>4.9374380604696455E-3</v>
      </c>
      <c r="AD23" s="61">
        <v>2.1113955594361578E-2</v>
      </c>
      <c r="AF23" s="39">
        <f t="shared" si="46"/>
        <v>1.4226861891780825E-2</v>
      </c>
      <c r="AG23" s="39">
        <f t="shared" si="47"/>
        <v>2.4638190152414502E-2</v>
      </c>
      <c r="AH23" s="39">
        <f t="shared" si="48"/>
        <v>3.3670860256265006E-2</v>
      </c>
      <c r="AI23" s="39">
        <f t="shared" si="49"/>
        <v>4.560188326598312E-2</v>
      </c>
      <c r="AJ23" s="39">
        <f t="shared" si="50"/>
        <v>9.0109311900983379E-3</v>
      </c>
      <c r="AK23" s="39">
        <f t="shared" si="51"/>
        <v>2.9396379052049684E-2</v>
      </c>
      <c r="AL23" s="39">
        <f t="shared" si="52"/>
        <v>9.961328796721609E-3</v>
      </c>
      <c r="AM23" s="39">
        <f t="shared" si="53"/>
        <v>2.9034185666891085E-2</v>
      </c>
      <c r="AN23" s="40">
        <f t="shared" si="54"/>
        <v>1.0907474210214985E-2</v>
      </c>
      <c r="AO23" s="60"/>
      <c r="AP23" s="60">
        <v>1.3584822341886849E-2</v>
      </c>
      <c r="AQ23" s="60">
        <v>-1.2147547757587205</v>
      </c>
      <c r="AR23" s="60">
        <v>-1.7013604263611377</v>
      </c>
      <c r="AS23" s="60">
        <v>0.2645699243157118</v>
      </c>
      <c r="AT23" s="60">
        <v>-1.2752094173290214</v>
      </c>
      <c r="AU23" s="60">
        <v>-0.59476151372297359</v>
      </c>
      <c r="AV23" s="60">
        <v>-1.2574470220861933</v>
      </c>
      <c r="AW23" s="60">
        <v>-1.4191074194629536</v>
      </c>
      <c r="AX23" s="61">
        <v>-0.99467043757341678</v>
      </c>
      <c r="AY23" s="39"/>
      <c r="AZ23" s="39">
        <f t="shared" si="55"/>
        <v>5.4500727107039085E-2</v>
      </c>
      <c r="BA23" s="39">
        <f t="shared" si="11"/>
        <v>5.163797669746726E-2</v>
      </c>
      <c r="BB23" s="39">
        <f t="shared" si="12"/>
        <v>7.2987642242117012E-2</v>
      </c>
      <c r="BC23" s="39">
        <f t="shared" si="13"/>
        <v>8.437469362602934E-2</v>
      </c>
      <c r="BD23" s="39">
        <f t="shared" si="14"/>
        <v>3.3694033072535073E-2</v>
      </c>
      <c r="BE23" s="39">
        <f t="shared" si="15"/>
        <v>0.21779231401023644</v>
      </c>
      <c r="BF23" s="39">
        <f t="shared" si="16"/>
        <v>4.4231336586476183E-2</v>
      </c>
      <c r="BG23" s="39">
        <f t="shared" si="17"/>
        <v>3.8673629363913574E-2</v>
      </c>
      <c r="BH23" s="39">
        <f t="shared" si="18"/>
        <v>7.579400233889555E-2</v>
      </c>
      <c r="BI23" s="62"/>
      <c r="BJ23" s="63">
        <v>0.94287469287469283</v>
      </c>
      <c r="BK23" s="63">
        <v>0.88417039179595058</v>
      </c>
      <c r="BL23" s="63">
        <v>0.85470570613184493</v>
      </c>
      <c r="BM23" s="63">
        <v>0.86780564643160063</v>
      </c>
      <c r="BN23" s="63">
        <v>0.90438690374838848</v>
      </c>
      <c r="BO23" s="63">
        <v>0.49451738565863512</v>
      </c>
      <c r="BP23" s="63">
        <v>0.87186317826099513</v>
      </c>
      <c r="BQ23" s="63">
        <v>0.87481675458270158</v>
      </c>
      <c r="BR23" s="61">
        <v>0.75811870100783874</v>
      </c>
      <c r="BS23" s="39"/>
      <c r="BT23" s="39">
        <f t="shared" si="19"/>
        <v>1.0374846511094304E-2</v>
      </c>
      <c r="BU23" s="39">
        <f t="shared" si="20"/>
        <v>1.5245884959622046E-2</v>
      </c>
      <c r="BV23" s="39">
        <f t="shared" si="21"/>
        <v>1.879068220009188E-2</v>
      </c>
      <c r="BW23" s="39">
        <f t="shared" si="22"/>
        <v>1.4583166533758574E-2</v>
      </c>
      <c r="BX23" s="39">
        <f t="shared" si="23"/>
        <v>7.32650169219094E-3</v>
      </c>
      <c r="BY23" s="39">
        <f t="shared" si="24"/>
        <v>8.6803965945422175E-3</v>
      </c>
      <c r="BZ23" s="39">
        <f t="shared" si="25"/>
        <v>3.9370479540899502E-3</v>
      </c>
      <c r="CA23" s="39">
        <f t="shared" si="26"/>
        <v>6.3297994967245422E-3</v>
      </c>
      <c r="CB23" s="40">
        <f t="shared" si="27"/>
        <v>1.7127976920654354E-2</v>
      </c>
      <c r="CD23" s="35">
        <v>2.6969821219245034E-6</v>
      </c>
      <c r="CE23" s="35">
        <v>1.0772411445938222E-3</v>
      </c>
      <c r="CF23" s="35">
        <v>3.6027681021607999E-2</v>
      </c>
      <c r="CG23" s="35">
        <v>1.7027931690506237E-6</v>
      </c>
      <c r="CH23" s="35">
        <v>6.3370808923830036E-3</v>
      </c>
      <c r="CI23" s="35">
        <v>3.5949667548506529E-6</v>
      </c>
      <c r="CJ23" s="35">
        <v>1.0811737536123387E-2</v>
      </c>
      <c r="CK23" s="35">
        <v>4.8892340469060584E-4</v>
      </c>
      <c r="CL23" s="38">
        <v>4.4320525740738192E-5</v>
      </c>
      <c r="CN23" s="35">
        <f t="shared" si="28"/>
        <v>9.8570728682325104</v>
      </c>
      <c r="CO23" s="35">
        <f t="shared" si="29"/>
        <v>10.490976722536818</v>
      </c>
      <c r="CP23" s="35">
        <f t="shared" si="30"/>
        <v>10.695489918432866</v>
      </c>
      <c r="CQ23" s="35">
        <f t="shared" si="31"/>
        <v>9.6918109428473329</v>
      </c>
      <c r="CR23" s="35">
        <f t="shared" si="32"/>
        <v>10.536371912004888</v>
      </c>
      <c r="CS23" s="35">
        <f t="shared" si="33"/>
        <v>10.006289724723665</v>
      </c>
      <c r="CT23" s="35">
        <f t="shared" si="34"/>
        <v>10.519279521392182</v>
      </c>
      <c r="CU23" s="35">
        <f t="shared" si="35"/>
        <v>10.600466562803708</v>
      </c>
      <c r="CV23" s="38">
        <f t="shared" si="36"/>
        <v>10.331109079776777</v>
      </c>
      <c r="CW23" s="60"/>
      <c r="CX23" s="60">
        <v>10.023903075172303</v>
      </c>
      <c r="CY23" s="60">
        <v>10.638072874222607</v>
      </c>
      <c r="CZ23" s="60">
        <v>10.881375699523815</v>
      </c>
      <c r="DA23" s="60">
        <v>9.8984105241853904</v>
      </c>
      <c r="DB23" s="60">
        <v>10.668300195007756</v>
      </c>
      <c r="DC23" s="60">
        <v>10.328076243204734</v>
      </c>
      <c r="DD23" s="60">
        <v>10.659418997386343</v>
      </c>
      <c r="DE23" s="60">
        <v>10.740249196074723</v>
      </c>
      <c r="DF23" s="61">
        <v>10.528030705129954</v>
      </c>
      <c r="DG23" s="39"/>
      <c r="DH23" s="39">
        <f t="shared" si="37"/>
        <v>9.8570728682325104</v>
      </c>
      <c r="DI23" s="39">
        <f t="shared" si="38"/>
        <v>10.490976722536818</v>
      </c>
      <c r="DJ23" s="39">
        <f t="shared" si="39"/>
        <v>10.695489918432866</v>
      </c>
      <c r="DK23" s="39">
        <f t="shared" si="40"/>
        <v>9.6918109428473329</v>
      </c>
      <c r="DL23" s="39">
        <f t="shared" si="41"/>
        <v>10.536371912004888</v>
      </c>
      <c r="DM23" s="39">
        <f t="shared" si="42"/>
        <v>10.006289724723665</v>
      </c>
      <c r="DN23" s="39">
        <f t="shared" si="43"/>
        <v>10.519279521392182</v>
      </c>
      <c r="DO23" s="39">
        <f t="shared" si="44"/>
        <v>10.600466562803708</v>
      </c>
      <c r="DP23" s="40">
        <f t="shared" si="45"/>
        <v>10.331109079776777</v>
      </c>
      <c r="DQ23" s="64"/>
    </row>
    <row r="24" spans="1:135" x14ac:dyDescent="0.2">
      <c r="A24" s="51" t="s">
        <v>88</v>
      </c>
      <c r="B24" s="52" t="s">
        <v>100</v>
      </c>
      <c r="C24" s="53">
        <v>2010</v>
      </c>
      <c r="D24" s="54">
        <v>13707370737.073708</v>
      </c>
      <c r="E24" s="55">
        <f t="shared" si="0"/>
        <v>10.136954159101183</v>
      </c>
      <c r="F24" s="56">
        <f t="shared" si="1"/>
        <v>0.10625867275793688</v>
      </c>
      <c r="G24" s="57">
        <v>5</v>
      </c>
      <c r="H24" s="57">
        <v>8490</v>
      </c>
      <c r="I24" s="58">
        <v>400</v>
      </c>
      <c r="J24" s="59">
        <v>8907</v>
      </c>
      <c r="K24" s="115"/>
      <c r="L24" s="117">
        <v>60849</v>
      </c>
      <c r="M24" s="117">
        <v>6108743</v>
      </c>
      <c r="N24" s="117">
        <v>632162864</v>
      </c>
      <c r="O24" s="117">
        <v>8919</v>
      </c>
      <c r="P24" s="117">
        <v>132379256</v>
      </c>
      <c r="Q24" s="117">
        <v>39845</v>
      </c>
      <c r="R24" s="117">
        <v>251184605</v>
      </c>
      <c r="S24" s="117">
        <v>78128485</v>
      </c>
      <c r="T24" s="119">
        <v>6606126</v>
      </c>
      <c r="U24" s="60"/>
      <c r="V24" s="60">
        <v>3.2153443046647912E-2</v>
      </c>
      <c r="W24" s="60">
        <v>4.4065996224673665E-3</v>
      </c>
      <c r="X24" s="60">
        <v>-2.9748558105020084E-2</v>
      </c>
      <c r="Y24" s="60">
        <v>1.5324429666466077E-2</v>
      </c>
      <c r="Z24" s="60">
        <v>-1.1386107811565072E-2</v>
      </c>
      <c r="AA24" s="60">
        <v>2.8003032472525002E-2</v>
      </c>
      <c r="AB24" s="60">
        <v>-9.1631233750553179E-5</v>
      </c>
      <c r="AC24" s="60">
        <v>-6.5777008915646196E-3</v>
      </c>
      <c r="AD24" s="61">
        <v>6.1047060074026938E-2</v>
      </c>
      <c r="AF24" s="39">
        <f t="shared" si="46"/>
        <v>1.4663234504615687E-2</v>
      </c>
      <c r="AG24" s="39">
        <f t="shared" si="47"/>
        <v>1.9827209476794623E-2</v>
      </c>
      <c r="AH24" s="39">
        <f t="shared" si="48"/>
        <v>3.6255840036217984E-2</v>
      </c>
      <c r="AI24" s="39">
        <f t="shared" si="49"/>
        <v>4.5410988169715477E-2</v>
      </c>
      <c r="AJ24" s="39">
        <f t="shared" si="50"/>
        <v>9.1583434649800902E-3</v>
      </c>
      <c r="AK24" s="39">
        <f t="shared" si="51"/>
        <v>2.8369937057403021E-2</v>
      </c>
      <c r="AL24" s="39">
        <f t="shared" si="52"/>
        <v>3.7381004439388577E-3</v>
      </c>
      <c r="AM24" s="39">
        <f t="shared" si="53"/>
        <v>2.498237405188232E-2</v>
      </c>
      <c r="AN24" s="40">
        <f t="shared" si="54"/>
        <v>1.6022260515310919E-2</v>
      </c>
      <c r="AO24" s="60"/>
      <c r="AP24" s="60">
        <v>8.6099946945648043E-2</v>
      </c>
      <c r="AQ24" s="60">
        <v>-1.181878379082276</v>
      </c>
      <c r="AR24" s="60">
        <v>-1.7410469524965979</v>
      </c>
      <c r="AS24" s="60">
        <v>0.28375660917772194</v>
      </c>
      <c r="AT24" s="60">
        <v>-1.2696143078554325</v>
      </c>
      <c r="AU24" s="60">
        <v>-0.57500742802383087</v>
      </c>
      <c r="AV24" s="60">
        <v>-1.2429120209353552</v>
      </c>
      <c r="AW24" s="60">
        <v>-1.3959336973690384</v>
      </c>
      <c r="AX24" s="61">
        <v>-0.9272482313923085</v>
      </c>
      <c r="AY24" s="39"/>
      <c r="AZ24" s="39">
        <f t="shared" si="55"/>
        <v>5.2604424957648853E-2</v>
      </c>
      <c r="BA24" s="39">
        <f t="shared" si="11"/>
        <v>5.50480861000456E-2</v>
      </c>
      <c r="BB24" s="39">
        <f t="shared" si="12"/>
        <v>9.2602350792460889E-2</v>
      </c>
      <c r="BC24" s="39">
        <f t="shared" si="13"/>
        <v>0.10154312074192332</v>
      </c>
      <c r="BD24" s="39">
        <f t="shared" si="14"/>
        <v>3.8268152761414979E-2</v>
      </c>
      <c r="BE24" s="39">
        <f t="shared" si="15"/>
        <v>0.23464140770660305</v>
      </c>
      <c r="BF24" s="39">
        <f t="shared" si="16"/>
        <v>4.8611660609393002E-2</v>
      </c>
      <c r="BG24" s="39">
        <f t="shared" si="17"/>
        <v>4.2536266524728597E-2</v>
      </c>
      <c r="BH24" s="39">
        <f t="shared" si="18"/>
        <v>7.97027180039626E-2</v>
      </c>
      <c r="BI24" s="62"/>
      <c r="BJ24" s="63">
        <v>0.94035587188612102</v>
      </c>
      <c r="BK24" s="63">
        <v>0.87452609969703488</v>
      </c>
      <c r="BL24" s="63">
        <v>0.88608521411516261</v>
      </c>
      <c r="BM24" s="63">
        <v>0.760912419036891</v>
      </c>
      <c r="BN24" s="63">
        <v>0.90854813294204384</v>
      </c>
      <c r="BO24" s="63">
        <v>0.55083105646630237</v>
      </c>
      <c r="BP24" s="63">
        <v>0.87054222310920415</v>
      </c>
      <c r="BQ24" s="63">
        <v>0.88958672291098995</v>
      </c>
      <c r="BR24" s="61">
        <v>0.77490633934733311</v>
      </c>
      <c r="BS24" s="39"/>
      <c r="BT24" s="39">
        <f t="shared" si="19"/>
        <v>1.4054255766615453E-2</v>
      </c>
      <c r="BU24" s="39">
        <f t="shared" si="20"/>
        <v>9.9623892540845922E-3</v>
      </c>
      <c r="BV24" s="39">
        <f t="shared" si="21"/>
        <v>1.2214191500032934E-2</v>
      </c>
      <c r="BW24" s="39">
        <f t="shared" si="22"/>
        <v>1.345638371813993E-2</v>
      </c>
      <c r="BX24" s="39">
        <f t="shared" si="23"/>
        <v>3.9898862981031236E-3</v>
      </c>
      <c r="BY24" s="39">
        <f t="shared" si="24"/>
        <v>1.3254261593530969E-2</v>
      </c>
      <c r="BZ24" s="39">
        <f t="shared" si="25"/>
        <v>9.0443664363731272E-4</v>
      </c>
      <c r="CA24" s="39">
        <f t="shared" si="26"/>
        <v>7.650330485987622E-4</v>
      </c>
      <c r="CB24" s="40">
        <f t="shared" si="27"/>
        <v>2.3282005204797906E-2</v>
      </c>
      <c r="CD24" s="35">
        <v>2.7399740490622635E-6</v>
      </c>
      <c r="CE24" s="35">
        <v>2.3711732511544182E-4</v>
      </c>
      <c r="CF24" s="35">
        <v>2.3099599709416503E-2</v>
      </c>
      <c r="CG24" s="35">
        <v>3.2533591492776887E-7</v>
      </c>
      <c r="CH24" s="35">
        <v>5.710763137381311E-3</v>
      </c>
      <c r="CI24" s="35">
        <v>1.4534151284109149E-6</v>
      </c>
      <c r="CJ24" s="35">
        <v>1.1134799634614485E-2</v>
      </c>
      <c r="CK24" s="35">
        <v>2.2904538541669272E-4</v>
      </c>
      <c r="CL24" s="38">
        <v>3.0236473900246708E-4</v>
      </c>
      <c r="CN24" s="35">
        <f t="shared" si="28"/>
        <v>9.8994129350915792</v>
      </c>
      <c r="CO24" s="35">
        <f t="shared" si="29"/>
        <v>10.528725912401528</v>
      </c>
      <c r="CP24" s="35">
        <f t="shared" si="30"/>
        <v>10.746448983578896</v>
      </c>
      <c r="CQ24" s="35">
        <f t="shared" si="31"/>
        <v>9.74048945485929</v>
      </c>
      <c r="CR24" s="35">
        <f t="shared" si="32"/>
        <v>10.576028541369871</v>
      </c>
      <c r="CS24" s="35">
        <f t="shared" si="33"/>
        <v>10.076404235395525</v>
      </c>
      <c r="CT24" s="35">
        <f t="shared" si="34"/>
        <v>10.557078400611012</v>
      </c>
      <c r="CU24" s="35">
        <f t="shared" si="35"/>
        <v>10.639960908053586</v>
      </c>
      <c r="CV24" s="38">
        <f t="shared" si="36"/>
        <v>10.377566576683636</v>
      </c>
      <c r="CW24" s="60"/>
      <c r="CX24" s="60">
        <v>10.093904185628359</v>
      </c>
      <c r="CY24" s="60">
        <v>10.727893348642322</v>
      </c>
      <c r="CZ24" s="60">
        <v>11.007477635349481</v>
      </c>
      <c r="DA24" s="60">
        <v>9.9950758545123222</v>
      </c>
      <c r="DB24" s="60">
        <v>10.7717613130289</v>
      </c>
      <c r="DC24" s="60">
        <v>10.424457873113099</v>
      </c>
      <c r="DD24" s="60">
        <v>10.758410169568862</v>
      </c>
      <c r="DE24" s="60">
        <v>10.834921007785702</v>
      </c>
      <c r="DF24" s="61">
        <v>10.600578274797337</v>
      </c>
      <c r="DG24" s="39"/>
      <c r="DH24" s="39">
        <f t="shared" si="37"/>
        <v>9.8994129350915792</v>
      </c>
      <c r="DI24" s="39">
        <f t="shared" si="38"/>
        <v>10.528725912401528</v>
      </c>
      <c r="DJ24" s="39">
        <f t="shared" si="39"/>
        <v>10.746448983578896</v>
      </c>
      <c r="DK24" s="39">
        <f t="shared" si="40"/>
        <v>9.74048945485929</v>
      </c>
      <c r="DL24" s="39">
        <f t="shared" si="41"/>
        <v>10.576028541369871</v>
      </c>
      <c r="DM24" s="39">
        <f t="shared" si="42"/>
        <v>10.076404235395525</v>
      </c>
      <c r="DN24" s="39">
        <f t="shared" si="43"/>
        <v>10.557078400611012</v>
      </c>
      <c r="DO24" s="39">
        <f t="shared" si="44"/>
        <v>10.639960908053586</v>
      </c>
      <c r="DP24" s="40">
        <f t="shared" si="45"/>
        <v>10.377566576683636</v>
      </c>
      <c r="DQ24" s="64"/>
    </row>
    <row r="25" spans="1:135" x14ac:dyDescent="0.2">
      <c r="A25" s="51" t="s">
        <v>88</v>
      </c>
      <c r="B25" s="52" t="s">
        <v>100</v>
      </c>
      <c r="C25" s="53">
        <v>2011</v>
      </c>
      <c r="D25" s="54">
        <v>18525319977.740677</v>
      </c>
      <c r="E25" s="55">
        <f t="shared" si="0"/>
        <v>10.267765718047693</v>
      </c>
      <c r="F25" s="56">
        <f t="shared" si="1"/>
        <v>0.13081155894650998</v>
      </c>
      <c r="G25" s="57">
        <v>6</v>
      </c>
      <c r="H25" s="57">
        <v>11901</v>
      </c>
      <c r="I25" s="58">
        <v>537</v>
      </c>
      <c r="J25" s="59">
        <v>12465</v>
      </c>
      <c r="K25" s="115"/>
      <c r="L25" s="117">
        <v>42620</v>
      </c>
      <c r="M25" s="117">
        <v>9071066</v>
      </c>
      <c r="N25" s="117">
        <v>849014232</v>
      </c>
      <c r="O25" s="117">
        <v>93974</v>
      </c>
      <c r="P25" s="117">
        <v>368673297</v>
      </c>
      <c r="Q25" s="117">
        <v>39328</v>
      </c>
      <c r="R25" s="117">
        <v>218575275</v>
      </c>
      <c r="S25" s="117">
        <v>96071957</v>
      </c>
      <c r="T25" s="119">
        <v>187793261</v>
      </c>
      <c r="U25" s="60"/>
      <c r="V25" s="60">
        <v>2.1883489824966684E-2</v>
      </c>
      <c r="W25" s="60">
        <v>1.753194911174627E-2</v>
      </c>
      <c r="X25" s="60">
        <v>1.9770575205058538E-2</v>
      </c>
      <c r="Y25" s="60">
        <v>2.1902162736139097E-2</v>
      </c>
      <c r="Z25" s="60">
        <v>1.3007231864338498E-2</v>
      </c>
      <c r="AA25" s="60">
        <v>3.3313062995094289E-2</v>
      </c>
      <c r="AB25" s="60">
        <v>7.9038513422539209E-5</v>
      </c>
      <c r="AC25" s="60">
        <v>1.8278363045277413E-2</v>
      </c>
      <c r="AD25" s="61">
        <v>6.7697096305617599E-2</v>
      </c>
      <c r="AF25" s="39">
        <f t="shared" si="46"/>
        <v>1.2060370663831293E-2</v>
      </c>
      <c r="AG25" s="39">
        <f t="shared" si="47"/>
        <v>1.7513766449739811E-2</v>
      </c>
      <c r="AH25" s="39">
        <f t="shared" si="48"/>
        <v>3.253300915915653E-2</v>
      </c>
      <c r="AI25" s="39">
        <f t="shared" si="49"/>
        <v>4.4380499375792956E-2</v>
      </c>
      <c r="AJ25" s="39">
        <f t="shared" si="50"/>
        <v>9.0305928725625227E-3</v>
      </c>
      <c r="AK25" s="39">
        <f t="shared" si="51"/>
        <v>2.8775600696839931E-2</v>
      </c>
      <c r="AL25" s="39">
        <f t="shared" si="52"/>
        <v>7.1384441840817024E-4</v>
      </c>
      <c r="AM25" s="39">
        <f t="shared" si="53"/>
        <v>2.207173867857843E-2</v>
      </c>
      <c r="AN25" s="40">
        <f t="shared" si="54"/>
        <v>2.0401928267328111E-2</v>
      </c>
      <c r="AO25" s="60"/>
      <c r="AP25" s="60">
        <v>0.15955459429083341</v>
      </c>
      <c r="AQ25" s="60">
        <v>-1.1018525667972838</v>
      </c>
      <c r="AR25" s="60">
        <v>-1.6830707167752337</v>
      </c>
      <c r="AS25" s="60">
        <v>0.32575233432518225</v>
      </c>
      <c r="AT25" s="60">
        <v>-1.2063805297597838</v>
      </c>
      <c r="AU25" s="60">
        <v>-0.46581770170069703</v>
      </c>
      <c r="AV25" s="60">
        <v>-1.1783847745880109</v>
      </c>
      <c r="AW25" s="60">
        <v>-1.3013964254207675</v>
      </c>
      <c r="AX25" s="61">
        <v>-0.86429996429714961</v>
      </c>
      <c r="AY25" s="39"/>
      <c r="AZ25" s="39">
        <f t="shared" si="55"/>
        <v>5.2993244464902493E-2</v>
      </c>
      <c r="BA25" s="39">
        <f t="shared" si="11"/>
        <v>5.444027943013955E-2</v>
      </c>
      <c r="BB25" s="39">
        <f t="shared" si="12"/>
        <v>9.3126963017825706E-2</v>
      </c>
      <c r="BC25" s="39">
        <f t="shared" si="13"/>
        <v>0.1077011401596769</v>
      </c>
      <c r="BD25" s="39">
        <f t="shared" si="14"/>
        <v>3.8363023392269616E-2</v>
      </c>
      <c r="BE25" s="39">
        <f t="shared" si="15"/>
        <v>0.21395053336647227</v>
      </c>
      <c r="BF25" s="39">
        <f t="shared" si="16"/>
        <v>4.7695560161915007E-2</v>
      </c>
      <c r="BG25" s="39">
        <f t="shared" si="17"/>
        <v>4.4536833325359036E-2</v>
      </c>
      <c r="BH25" s="39">
        <f t="shared" si="18"/>
        <v>7.8491119560945649E-2</v>
      </c>
      <c r="BI25" s="62"/>
      <c r="BJ25" s="63">
        <v>0.94146799520058433</v>
      </c>
      <c r="BK25" s="63">
        <v>0.84271844660194173</v>
      </c>
      <c r="BL25" s="63">
        <v>0.87211176040229299</v>
      </c>
      <c r="BM25" s="63">
        <v>0.77086318662572506</v>
      </c>
      <c r="BN25" s="63">
        <v>0.88621124002810214</v>
      </c>
      <c r="BO25" s="63">
        <v>0.62217204994701192</v>
      </c>
      <c r="BP25" s="63">
        <v>0.86066478974708982</v>
      </c>
      <c r="BQ25" s="63">
        <v>0.89401423581417705</v>
      </c>
      <c r="BR25" s="61">
        <v>0.76808294703349156</v>
      </c>
      <c r="BS25" s="39"/>
      <c r="BT25" s="39">
        <f t="shared" si="19"/>
        <v>1.7255519805542453E-2</v>
      </c>
      <c r="BU25" s="39">
        <f t="shared" si="20"/>
        <v>7.9043514166570843E-3</v>
      </c>
      <c r="BV25" s="39">
        <f t="shared" si="21"/>
        <v>8.2724586659339121E-3</v>
      </c>
      <c r="BW25" s="39">
        <f t="shared" si="22"/>
        <v>1.7080766907278021E-2</v>
      </c>
      <c r="BX25" s="39">
        <f t="shared" si="23"/>
        <v>5.7381496499777414E-3</v>
      </c>
      <c r="BY25" s="39">
        <f t="shared" si="24"/>
        <v>1.3882567681755165E-2</v>
      </c>
      <c r="BZ25" s="39">
        <f t="shared" si="25"/>
        <v>-2.2284276860606969E-4</v>
      </c>
      <c r="CA25" s="39">
        <f t="shared" si="26"/>
        <v>-1.3496575534500011E-3</v>
      </c>
      <c r="CB25" s="40">
        <f t="shared" si="27"/>
        <v>2.9122847472218806E-2</v>
      </c>
      <c r="CD25" s="35">
        <v>2.3376553787565251E-6</v>
      </c>
      <c r="CE25" s="35">
        <v>2.5813427245726815E-4</v>
      </c>
      <c r="CF25" s="35">
        <v>2.2960708388352308E-2</v>
      </c>
      <c r="CG25" s="35">
        <v>2.79922036284594E-6</v>
      </c>
      <c r="CH25" s="35">
        <v>1.0864210178358277E-2</v>
      </c>
      <c r="CI25" s="35">
        <v>1.4600395065967749E-6</v>
      </c>
      <c r="CJ25" s="35">
        <v>8.7204941105317839E-3</v>
      </c>
      <c r="CK25" s="35">
        <v>2.5908036126389485E-4</v>
      </c>
      <c r="CL25" s="38">
        <v>5.1252273997246401E-3</v>
      </c>
      <c r="CN25" s="35">
        <f t="shared" si="28"/>
        <v>9.9507821780557375</v>
      </c>
      <c r="CO25" s="35">
        <f t="shared" si="29"/>
        <v>10.578321789240226</v>
      </c>
      <c r="CP25" s="35">
        <f t="shared" si="30"/>
        <v>10.8096988884101</v>
      </c>
      <c r="CQ25" s="35">
        <f t="shared" si="31"/>
        <v>9.8011830650978506</v>
      </c>
      <c r="CR25" s="35">
        <f t="shared" si="32"/>
        <v>10.62733686758961</v>
      </c>
      <c r="CS25" s="35">
        <f t="shared" si="33"/>
        <v>10.157509200796861</v>
      </c>
      <c r="CT25" s="35">
        <f t="shared" si="34"/>
        <v>10.60769798728483</v>
      </c>
      <c r="CU25" s="35">
        <f t="shared" si="35"/>
        <v>10.690381026017516</v>
      </c>
      <c r="CV25" s="38">
        <f t="shared" si="36"/>
        <v>10.434426960385608</v>
      </c>
      <c r="CW25" s="60"/>
      <c r="CX25" s="60">
        <v>10.187988420902276</v>
      </c>
      <c r="CY25" s="60">
        <v>10.818692001446335</v>
      </c>
      <c r="CZ25" s="60">
        <v>11.10930107643531</v>
      </c>
      <c r="DA25" s="60">
        <v>10.104889550885101</v>
      </c>
      <c r="DB25" s="60">
        <v>10.870955982927585</v>
      </c>
      <c r="DC25" s="60">
        <v>10.500674568898042</v>
      </c>
      <c r="DD25" s="60">
        <v>10.856958105341699</v>
      </c>
      <c r="DE25" s="60">
        <v>10.918463930758076</v>
      </c>
      <c r="DF25" s="61">
        <v>10.699915700196268</v>
      </c>
      <c r="DG25" s="39"/>
      <c r="DH25" s="39">
        <f t="shared" si="37"/>
        <v>9.9507821780557375</v>
      </c>
      <c r="DI25" s="39">
        <f t="shared" si="38"/>
        <v>10.578321789240226</v>
      </c>
      <c r="DJ25" s="39">
        <f t="shared" si="39"/>
        <v>10.8096988884101</v>
      </c>
      <c r="DK25" s="39">
        <f t="shared" si="40"/>
        <v>9.8011830650978506</v>
      </c>
      <c r="DL25" s="39">
        <f t="shared" si="41"/>
        <v>10.62733686758961</v>
      </c>
      <c r="DM25" s="39">
        <f t="shared" si="42"/>
        <v>10.157509200796861</v>
      </c>
      <c r="DN25" s="39">
        <f t="shared" si="43"/>
        <v>10.60769798728483</v>
      </c>
      <c r="DO25" s="39">
        <f t="shared" si="44"/>
        <v>10.690381026017516</v>
      </c>
      <c r="DP25" s="40">
        <f t="shared" si="45"/>
        <v>10.434426960385608</v>
      </c>
      <c r="DQ25" s="64"/>
    </row>
    <row r="26" spans="1:135" x14ac:dyDescent="0.2">
      <c r="A26" s="51" t="s">
        <v>88</v>
      </c>
      <c r="B26" s="52" t="s">
        <v>100</v>
      </c>
      <c r="C26" s="53">
        <v>2012</v>
      </c>
      <c r="D26" s="54">
        <v>19047940300.896286</v>
      </c>
      <c r="E26" s="55">
        <f t="shared" si="0"/>
        <v>10.279848021254869</v>
      </c>
      <c r="F26" s="56">
        <f t="shared" si="1"/>
        <v>1.2082303207176182E-2</v>
      </c>
      <c r="G26" s="57">
        <v>8</v>
      </c>
      <c r="H26" s="57">
        <v>12462</v>
      </c>
      <c r="I26" s="58">
        <v>513</v>
      </c>
      <c r="J26" s="59">
        <v>13001</v>
      </c>
      <c r="K26" s="115"/>
      <c r="L26" s="117">
        <v>7702</v>
      </c>
      <c r="M26" s="117">
        <v>60579391</v>
      </c>
      <c r="N26" s="117">
        <v>459874275</v>
      </c>
      <c r="O26" s="117">
        <v>561</v>
      </c>
      <c r="P26" s="117">
        <v>89207800</v>
      </c>
      <c r="Q26" s="117">
        <v>27054</v>
      </c>
      <c r="R26" s="117">
        <v>233200173</v>
      </c>
      <c r="S26" s="117">
        <v>473029204</v>
      </c>
      <c r="T26" s="119">
        <v>592325875</v>
      </c>
      <c r="U26" s="60"/>
      <c r="V26" s="60">
        <v>4.1247063352223279E-4</v>
      </c>
      <c r="W26" s="60">
        <v>-8.555862136422121E-3</v>
      </c>
      <c r="X26" s="60">
        <v>3.1612753755147605E-2</v>
      </c>
      <c r="Y26" s="60">
        <v>1.7841139653151927E-4</v>
      </c>
      <c r="Z26" s="60">
        <v>6.7761514663748912E-3</v>
      </c>
      <c r="AA26" s="60">
        <v>1.9909877371423841</v>
      </c>
      <c r="AB26" s="60">
        <v>-2.4318010555884183E-5</v>
      </c>
      <c r="AC26" s="60">
        <v>1.0878989218216617E-2</v>
      </c>
      <c r="AD26" s="61">
        <v>7.1344434540234758E-3</v>
      </c>
      <c r="AF26" s="39">
        <f t="shared" si="46"/>
        <v>1.0585089000748298E-2</v>
      </c>
      <c r="AG26" s="39">
        <f t="shared" si="47"/>
        <v>1.8200832663884718E-2</v>
      </c>
      <c r="AH26" s="39">
        <f t="shared" si="48"/>
        <v>2.6932055376585187E-2</v>
      </c>
      <c r="AI26" s="39">
        <f t="shared" si="49"/>
        <v>4.4678175496890439E-2</v>
      </c>
      <c r="AJ26" s="39">
        <f t="shared" si="50"/>
        <v>8.6285222429197308E-3</v>
      </c>
      <c r="AK26" s="39">
        <f t="shared" si="51"/>
        <v>0.62501497609997325</v>
      </c>
      <c r="AL26" s="39">
        <f t="shared" si="52"/>
        <v>1.2149458701456189E-4</v>
      </c>
      <c r="AM26" s="39">
        <f t="shared" si="53"/>
        <v>2.1510133002861191E-2</v>
      </c>
      <c r="AN26" s="40">
        <f t="shared" si="54"/>
        <v>2.0386097887669558E-2</v>
      </c>
      <c r="AO26" s="60"/>
      <c r="AP26" s="60">
        <v>0.13203437615736924</v>
      </c>
      <c r="AQ26" s="60">
        <v>-1.1383214863695112</v>
      </c>
      <c r="AR26" s="60">
        <v>-1.6829331116601818</v>
      </c>
      <c r="AS26" s="60">
        <v>0.27155243390921413</v>
      </c>
      <c r="AT26" s="60">
        <v>-1.2176941162372792</v>
      </c>
      <c r="AU26" s="60">
        <v>-0.44650854760115521</v>
      </c>
      <c r="AV26" s="60">
        <v>-1.1901023810663656</v>
      </c>
      <c r="AW26" s="60">
        <v>-1.3195527194290673</v>
      </c>
      <c r="AX26" s="61">
        <v>-0.91277518411078518</v>
      </c>
      <c r="AY26" s="39"/>
      <c r="AZ26" s="39">
        <f t="shared" si="55"/>
        <v>5.3021431273382998E-2</v>
      </c>
      <c r="BA26" s="39">
        <f t="shared" si="11"/>
        <v>5.300913238122789E-2</v>
      </c>
      <c r="BB26" s="39">
        <f t="shared" si="12"/>
        <v>9.619947578317517E-2</v>
      </c>
      <c r="BC26" s="39">
        <f t="shared" si="13"/>
        <v>0.1148249083475554</v>
      </c>
      <c r="BD26" s="39">
        <f t="shared" si="14"/>
        <v>3.7594516341416195E-2</v>
      </c>
      <c r="BE26" s="39">
        <f t="shared" si="15"/>
        <v>0.21216036868875607</v>
      </c>
      <c r="BF26" s="39">
        <f t="shared" si="16"/>
        <v>4.7249687942308147E-2</v>
      </c>
      <c r="BG26" s="39">
        <f t="shared" si="17"/>
        <v>4.4349563988349022E-2</v>
      </c>
      <c r="BH26" s="39">
        <f t="shared" si="18"/>
        <v>8.0350960299889279E-2</v>
      </c>
      <c r="BI26" s="62"/>
      <c r="BJ26" s="63">
        <v>0.84807332405585678</v>
      </c>
      <c r="BK26" s="63">
        <v>0.85460829493087553</v>
      </c>
      <c r="BL26" s="63">
        <v>0.86183526815837819</v>
      </c>
      <c r="BM26" s="63">
        <v>0.80094290204295437</v>
      </c>
      <c r="BN26" s="63">
        <v>0.88391071718099767</v>
      </c>
      <c r="BO26" s="63">
        <v>0.75418228357253858</v>
      </c>
      <c r="BP26" s="63">
        <v>0.85306625153656668</v>
      </c>
      <c r="BQ26" s="63">
        <v>0.8668274771072294</v>
      </c>
      <c r="BR26" s="61">
        <v>0.79862777385713168</v>
      </c>
      <c r="BS26" s="39"/>
      <c r="BT26" s="39">
        <f t="shared" si="19"/>
        <v>1.7977763916331657E-2</v>
      </c>
      <c r="BU26" s="39">
        <f t="shared" si="20"/>
        <v>6.889095792551125E-3</v>
      </c>
      <c r="BV26" s="39">
        <f t="shared" si="21"/>
        <v>1.6029255145569986E-2</v>
      </c>
      <c r="BW26" s="39">
        <f t="shared" si="22"/>
        <v>1.5982388652628333E-2</v>
      </c>
      <c r="BX26" s="39">
        <f t="shared" si="23"/>
        <v>6.6005179600621801E-3</v>
      </c>
      <c r="BY26" s="39">
        <f t="shared" si="24"/>
        <v>0.21390039593177179</v>
      </c>
      <c r="BZ26" s="39">
        <f t="shared" si="25"/>
        <v>-2.7791900909824755E-6</v>
      </c>
      <c r="CA26" s="39">
        <f t="shared" si="26"/>
        <v>1.5616024865236389E-3</v>
      </c>
      <c r="CB26" s="40">
        <f t="shared" si="27"/>
        <v>2.9136018340726856E-2</v>
      </c>
      <c r="CD26" s="35">
        <v>1.1428730420412638E-6</v>
      </c>
      <c r="CE26" s="35">
        <v>1.6040080853605739E-3</v>
      </c>
      <c r="CF26" s="35">
        <v>1.2116031454061335E-2</v>
      </c>
      <c r="CG26" s="35">
        <v>1.4726001634245006E-8</v>
      </c>
      <c r="CH26" s="35">
        <v>3.4401096841760945E-3</v>
      </c>
      <c r="CI26" s="35">
        <v>8.8985853985250764E-7</v>
      </c>
      <c r="CJ26" s="35">
        <v>8.216070544618221E-3</v>
      </c>
      <c r="CK26" s="35">
        <v>1.1898362973892284E-3</v>
      </c>
      <c r="CL26" s="38">
        <v>1.5602427749372616E-2</v>
      </c>
      <c r="CN26" s="35">
        <f t="shared" si="28"/>
        <v>10.002239626528574</v>
      </c>
      <c r="CO26" s="35">
        <f t="shared" si="29"/>
        <v>10.628596391339162</v>
      </c>
      <c r="CP26" s="35">
        <f t="shared" si="30"/>
        <v>10.868922158465846</v>
      </c>
      <c r="CQ26" s="35">
        <f t="shared" si="31"/>
        <v>9.8650041027259512</v>
      </c>
      <c r="CR26" s="35">
        <f t="shared" si="32"/>
        <v>10.677690526316272</v>
      </c>
      <c r="CS26" s="35">
        <f t="shared" si="33"/>
        <v>10.225359309029926</v>
      </c>
      <c r="CT26" s="35">
        <f t="shared" si="34"/>
        <v>10.658538943678863</v>
      </c>
      <c r="CU26" s="35">
        <f t="shared" si="35"/>
        <v>10.73960650847849</v>
      </c>
      <c r="CV26" s="38">
        <f t="shared" si="36"/>
        <v>10.492474366133921</v>
      </c>
      <c r="CW26" s="60"/>
      <c r="CX26" s="60">
        <v>10.213830833176186</v>
      </c>
      <c r="CY26" s="60">
        <v>10.849008764439624</v>
      </c>
      <c r="CZ26" s="60">
        <v>11.121314577084959</v>
      </c>
      <c r="DA26" s="60">
        <v>10.144071804300262</v>
      </c>
      <c r="DB26" s="60">
        <v>10.888695079373509</v>
      </c>
      <c r="DC26" s="60">
        <v>10.503102295055447</v>
      </c>
      <c r="DD26" s="60">
        <v>10.874899211788051</v>
      </c>
      <c r="DE26" s="60">
        <v>10.939624380969402</v>
      </c>
      <c r="DF26" s="61">
        <v>10.736235613310262</v>
      </c>
      <c r="DG26" s="39"/>
      <c r="DH26" s="39">
        <f t="shared" si="37"/>
        <v>10.002239626528574</v>
      </c>
      <c r="DI26" s="39">
        <f t="shared" si="38"/>
        <v>10.628596391339162</v>
      </c>
      <c r="DJ26" s="39">
        <f t="shared" si="39"/>
        <v>10.868922158465846</v>
      </c>
      <c r="DK26" s="39">
        <f t="shared" si="40"/>
        <v>9.8650041027259512</v>
      </c>
      <c r="DL26" s="39">
        <f t="shared" si="41"/>
        <v>10.677690526316272</v>
      </c>
      <c r="DM26" s="39">
        <f t="shared" si="42"/>
        <v>10.225359309029926</v>
      </c>
      <c r="DN26" s="39">
        <f t="shared" si="43"/>
        <v>10.658538943678863</v>
      </c>
      <c r="DO26" s="39">
        <f t="shared" si="44"/>
        <v>10.73960650847849</v>
      </c>
      <c r="DP26" s="40">
        <f t="shared" si="45"/>
        <v>10.492474366133921</v>
      </c>
      <c r="DQ26" s="64"/>
      <c r="DU26" s="65"/>
      <c r="DV26" s="65"/>
      <c r="DW26" s="65"/>
      <c r="DX26" s="65"/>
      <c r="DY26" s="65"/>
      <c r="DZ26" s="65"/>
      <c r="EA26" s="65"/>
      <c r="EB26" s="65"/>
      <c r="EC26" s="65"/>
      <c r="ED26" s="65"/>
      <c r="EE26" s="65"/>
    </row>
    <row r="27" spans="1:135" x14ac:dyDescent="0.2">
      <c r="A27" s="51" t="s">
        <v>88</v>
      </c>
      <c r="B27" s="52" t="s">
        <v>100</v>
      </c>
      <c r="C27" s="53">
        <v>2013</v>
      </c>
      <c r="D27" s="54">
        <v>18093829923.273655</v>
      </c>
      <c r="E27" s="55">
        <f t="shared" si="0"/>
        <v>10.257530503758346</v>
      </c>
      <c r="F27" s="56">
        <f t="shared" si="1"/>
        <v>-2.2317517496523109E-2</v>
      </c>
      <c r="G27" s="57">
        <v>20</v>
      </c>
      <c r="H27" s="57">
        <v>11060</v>
      </c>
      <c r="I27" s="58">
        <v>349</v>
      </c>
      <c r="J27" s="59">
        <v>11447</v>
      </c>
      <c r="K27" s="115"/>
      <c r="L27" s="117">
        <v>1040</v>
      </c>
      <c r="M27" s="117">
        <v>82662235</v>
      </c>
      <c r="N27" s="117">
        <v>538917280</v>
      </c>
      <c r="O27" s="117">
        <v>240</v>
      </c>
      <c r="P27" s="117">
        <v>444537424</v>
      </c>
      <c r="Q27" s="117">
        <v>35557</v>
      </c>
      <c r="R27" s="117">
        <v>501121163</v>
      </c>
      <c r="S27" s="117">
        <v>481223323</v>
      </c>
      <c r="T27" s="119">
        <v>602303668</v>
      </c>
      <c r="U27" s="60"/>
      <c r="V27" s="60">
        <v>-2.9323107671284099E-3</v>
      </c>
      <c r="W27" s="60">
        <v>1.9813021774508499E-3</v>
      </c>
      <c r="X27" s="60">
        <v>4.499607185643395E-2</v>
      </c>
      <c r="Y27" s="60">
        <v>-8.3508038113038197E-3</v>
      </c>
      <c r="Z27" s="60">
        <v>7.9377727944912047E-3</v>
      </c>
      <c r="AA27" s="60">
        <v>0.16886678955745493</v>
      </c>
      <c r="AB27" s="60">
        <v>-1.1290967781024893E-5</v>
      </c>
      <c r="AC27" s="60">
        <v>-5.6412238285825644E-3</v>
      </c>
      <c r="AD27" s="61">
        <v>2.7510402653438959E-3</v>
      </c>
      <c r="AF27" s="39">
        <f t="shared" si="46"/>
        <v>1.2488957516680169E-2</v>
      </c>
      <c r="AG27" s="39">
        <f t="shared" si="47"/>
        <v>1.5559015348613293E-2</v>
      </c>
      <c r="AH27" s="39">
        <f t="shared" si="48"/>
        <v>2.4441412425916659E-2</v>
      </c>
      <c r="AI27" s="39">
        <f t="shared" si="49"/>
        <v>1.3811798063851388E-2</v>
      </c>
      <c r="AJ27" s="39">
        <f t="shared" si="50"/>
        <v>8.4787587013392084E-3</v>
      </c>
      <c r="AK27" s="39">
        <f t="shared" si="51"/>
        <v>0.61991084330003887</v>
      </c>
      <c r="AL27" s="39">
        <f t="shared" si="52"/>
        <v>9.3925564192173089E-5</v>
      </c>
      <c r="AM27" s="39">
        <f t="shared" si="53"/>
        <v>2.1583077828957405E-2</v>
      </c>
      <c r="AN27" s="40">
        <f t="shared" si="54"/>
        <v>2.1867554528651693E-2</v>
      </c>
      <c r="AO27" s="60"/>
      <c r="AP27" s="60">
        <v>7.4887881019845892E-2</v>
      </c>
      <c r="AQ27" s="60">
        <v>-1.1956390622880395</v>
      </c>
      <c r="AR27" s="60">
        <v>-1.7027138568274953</v>
      </c>
      <c r="AS27" s="60">
        <v>0.17895578926093414</v>
      </c>
      <c r="AT27" s="60">
        <v>-1.2520445169339673</v>
      </c>
      <c r="AU27" s="60">
        <v>-0.50720932021209286</v>
      </c>
      <c r="AV27" s="60">
        <v>-1.2304224500563237</v>
      </c>
      <c r="AW27" s="60">
        <v>-1.3660631935881895</v>
      </c>
      <c r="AX27" s="61">
        <v>-0.97602912557633026</v>
      </c>
      <c r="AY27" s="39"/>
      <c r="AZ27" s="39">
        <f t="shared" si="55"/>
        <v>5.6422546962361868E-2</v>
      </c>
      <c r="BA27" s="39">
        <f t="shared" si="11"/>
        <v>5.8936272744164804E-2</v>
      </c>
      <c r="BB27" s="39">
        <f t="shared" si="12"/>
        <v>0.10050983189774848</v>
      </c>
      <c r="BC27" s="39">
        <f t="shared" si="13"/>
        <v>0.13022826438891372</v>
      </c>
      <c r="BD27" s="39">
        <f t="shared" si="14"/>
        <v>3.9483854391920363E-2</v>
      </c>
      <c r="BE27" s="39">
        <f t="shared" si="15"/>
        <v>0.21124287239723202</v>
      </c>
      <c r="BF27" s="39">
        <f t="shared" si="16"/>
        <v>5.0432266457307515E-2</v>
      </c>
      <c r="BG27" s="39">
        <f t="shared" si="17"/>
        <v>4.4360282642098597E-2</v>
      </c>
      <c r="BH27" s="39">
        <f t="shared" si="18"/>
        <v>8.7129362855745421E-2</v>
      </c>
      <c r="BI27" s="62"/>
      <c r="BJ27" s="63">
        <v>0.95627449897863415</v>
      </c>
      <c r="BK27" s="63">
        <v>0.81865140509208301</v>
      </c>
      <c r="BL27" s="63">
        <v>0.87269006541270833</v>
      </c>
      <c r="BM27" s="63">
        <v>0.76507913354241119</v>
      </c>
      <c r="BN27" s="63">
        <v>0.89838934347604871</v>
      </c>
      <c r="BO27" s="63">
        <v>0.58606701940035277</v>
      </c>
      <c r="BP27" s="63">
        <v>0.86322169709530772</v>
      </c>
      <c r="BQ27" s="63">
        <v>0.89079482563179302</v>
      </c>
      <c r="BR27" s="61">
        <v>0.84243100083635347</v>
      </c>
      <c r="BS27" s="39"/>
      <c r="BT27" s="39">
        <f t="shared" si="19"/>
        <v>1.6215457164222659E-2</v>
      </c>
      <c r="BU27" s="39">
        <f t="shared" si="20"/>
        <v>3.7050122893285131E-3</v>
      </c>
      <c r="BV27" s="39">
        <f t="shared" si="21"/>
        <v>2.2834339799676993E-2</v>
      </c>
      <c r="BW27" s="39">
        <f t="shared" si="22"/>
        <v>1.4169078711648187E-3</v>
      </c>
      <c r="BX27" s="39">
        <f t="shared" si="23"/>
        <v>6.2483768016480925E-3</v>
      </c>
      <c r="BY27" s="39">
        <f t="shared" si="24"/>
        <v>0.23297224903067321</v>
      </c>
      <c r="BZ27" s="39">
        <f t="shared" si="25"/>
        <v>1.8503998368693139E-5</v>
      </c>
      <c r="CA27" s="39">
        <f t="shared" si="26"/>
        <v>1.3210182854572761E-3</v>
      </c>
      <c r="CB27" s="40">
        <f t="shared" si="27"/>
        <v>2.7532291437471202E-2</v>
      </c>
      <c r="CD27" s="35">
        <v>2.7095749756178413E-7</v>
      </c>
      <c r="CE27" s="35">
        <v>2.2994438265728119E-3</v>
      </c>
      <c r="CF27" s="35">
        <v>1.4959523127550282E-2</v>
      </c>
      <c r="CG27" s="35">
        <v>6.6320950572021739E-9</v>
      </c>
      <c r="CH27" s="35">
        <v>1.355409437256933E-2</v>
      </c>
      <c r="CI27" s="35">
        <v>3.9084797768502951E-6</v>
      </c>
      <c r="CJ27" s="35">
        <v>1.5724489506803045E-2</v>
      </c>
      <c r="CK27" s="35">
        <v>1.1448615512483858E-3</v>
      </c>
      <c r="CL27" s="38">
        <v>1.6694944140569448E-2</v>
      </c>
      <c r="CN27" s="35">
        <f t="shared" si="28"/>
        <v>10.050000795360351</v>
      </c>
      <c r="CO27" s="35">
        <f t="shared" si="29"/>
        <v>10.676309301550356</v>
      </c>
      <c r="CP27" s="35">
        <f t="shared" si="30"/>
        <v>10.92044218157157</v>
      </c>
      <c r="CQ27" s="35">
        <f t="shared" si="31"/>
        <v>9.9256697253898132</v>
      </c>
      <c r="CR27" s="35">
        <f t="shared" si="32"/>
        <v>10.723099893897777</v>
      </c>
      <c r="CS27" s="35">
        <f t="shared" si="33"/>
        <v>10.287968535036054</v>
      </c>
      <c r="CT27" s="35">
        <f t="shared" si="34"/>
        <v>10.705494154151848</v>
      </c>
      <c r="CU27" s="35">
        <f t="shared" si="35"/>
        <v>10.78369411626899</v>
      </c>
      <c r="CV27" s="38">
        <f t="shared" si="36"/>
        <v>10.546333806290583</v>
      </c>
      <c r="CW27" s="60"/>
      <c r="CX27" s="60">
        <v>10.220086563248422</v>
      </c>
      <c r="CY27" s="60">
        <v>10.855350034902365</v>
      </c>
      <c r="CZ27" s="60">
        <v>11.108887432172093</v>
      </c>
      <c r="DA27" s="60">
        <v>10.16805260912788</v>
      </c>
      <c r="DB27" s="60">
        <v>10.88355276222533</v>
      </c>
      <c r="DC27" s="60">
        <v>10.511135163864392</v>
      </c>
      <c r="DD27" s="60">
        <v>10.872741728786508</v>
      </c>
      <c r="DE27" s="60">
        <v>10.940562100552441</v>
      </c>
      <c r="DF27" s="61">
        <v>10.745545066546512</v>
      </c>
      <c r="DG27" s="39"/>
      <c r="DH27" s="39">
        <f t="shared" si="37"/>
        <v>10.050000795360351</v>
      </c>
      <c r="DI27" s="39">
        <f t="shared" si="38"/>
        <v>10.676309301550356</v>
      </c>
      <c r="DJ27" s="39">
        <f t="shared" si="39"/>
        <v>10.92044218157157</v>
      </c>
      <c r="DK27" s="39">
        <f t="shared" si="40"/>
        <v>9.9256697253898132</v>
      </c>
      <c r="DL27" s="39">
        <f t="shared" si="41"/>
        <v>10.723099893897777</v>
      </c>
      <c r="DM27" s="39">
        <f t="shared" si="42"/>
        <v>10.287968535036054</v>
      </c>
      <c r="DN27" s="39">
        <f t="shared" si="43"/>
        <v>10.705494154151848</v>
      </c>
      <c r="DO27" s="39">
        <f t="shared" si="44"/>
        <v>10.78369411626899</v>
      </c>
      <c r="DP27" s="40">
        <f t="shared" si="45"/>
        <v>10.546333806290583</v>
      </c>
      <c r="DQ27" s="64"/>
      <c r="DS27" s="64"/>
      <c r="DT27" s="45"/>
    </row>
    <row r="28" spans="1:135" x14ac:dyDescent="0.2">
      <c r="A28" s="51" t="s">
        <v>88</v>
      </c>
      <c r="B28" s="52" t="s">
        <v>100</v>
      </c>
      <c r="C28" s="53">
        <v>2014</v>
      </c>
      <c r="D28" s="54">
        <v>17098342541.436466</v>
      </c>
      <c r="E28" s="55">
        <f t="shared" si="0"/>
        <v>10.232954013316379</v>
      </c>
      <c r="F28" s="56">
        <f t="shared" si="1"/>
        <v>-2.4576490441967636E-2</v>
      </c>
      <c r="G28" s="57">
        <v>44</v>
      </c>
      <c r="H28" s="57">
        <v>9736</v>
      </c>
      <c r="I28" s="58">
        <v>714</v>
      </c>
      <c r="J28" s="59">
        <v>10509</v>
      </c>
      <c r="K28" s="115"/>
      <c r="L28" s="117">
        <v>39217</v>
      </c>
      <c r="M28" s="117">
        <v>76382212</v>
      </c>
      <c r="N28" s="117">
        <v>637063490</v>
      </c>
      <c r="O28" s="117">
        <v>22825</v>
      </c>
      <c r="P28" s="117">
        <v>370408274</v>
      </c>
      <c r="Q28" s="117">
        <v>59292</v>
      </c>
      <c r="R28" s="117">
        <v>342557648</v>
      </c>
      <c r="S28" s="117">
        <v>547588584</v>
      </c>
      <c r="T28" s="119">
        <v>101973620</v>
      </c>
      <c r="U28" s="60"/>
      <c r="V28" s="60">
        <v>-3.9180777093230645E-3</v>
      </c>
      <c r="W28" s="60">
        <v>1.3977865295780045E-2</v>
      </c>
      <c r="X28" s="60">
        <v>5.0936755963110425E-2</v>
      </c>
      <c r="Y28" s="60">
        <v>5.7583062152253284E-3</v>
      </c>
      <c r="Z28" s="60">
        <v>1.1011633175883107E-2</v>
      </c>
      <c r="AA28" s="60">
        <v>1.7918724938061459E-2</v>
      </c>
      <c r="AB28" s="60">
        <v>-2.605649637172154E-6</v>
      </c>
      <c r="AC28" s="60">
        <v>1.8770782112733642E-2</v>
      </c>
      <c r="AD28" s="61">
        <v>-1.7942672448043595E-3</v>
      </c>
      <c r="AF28" s="39">
        <f t="shared" si="46"/>
        <v>1.3839894663006396E-2</v>
      </c>
      <c r="AG28" s="39">
        <f t="shared" si="47"/>
        <v>1.3759972715363613E-2</v>
      </c>
      <c r="AH28" s="39">
        <f t="shared" si="48"/>
        <v>2.5914113311276812E-2</v>
      </c>
      <c r="AI28" s="39">
        <f t="shared" si="49"/>
        <v>1.3157057140320361E-2</v>
      </c>
      <c r="AJ28" s="39">
        <f t="shared" si="50"/>
        <v>8.2774454407484946E-3</v>
      </c>
      <c r="AK28" s="39">
        <f t="shared" si="51"/>
        <v>0.61872983808723536</v>
      </c>
      <c r="AL28" s="39">
        <f t="shared" si="52"/>
        <v>5.5323566136983056E-5</v>
      </c>
      <c r="AM28" s="39">
        <f t="shared" si="53"/>
        <v>2.2255847453413857E-2</v>
      </c>
      <c r="AN28" s="40">
        <f t="shared" si="54"/>
        <v>2.3705709284107104E-2</v>
      </c>
      <c r="AO28" s="60"/>
      <c r="AP28" s="60">
        <v>1.0169650802088981E-2</v>
      </c>
      <c r="AQ28" s="60">
        <v>-1.2405084999531741</v>
      </c>
      <c r="AR28" s="60">
        <v>-1.7168333886505813</v>
      </c>
      <c r="AS28" s="60">
        <v>0.10978051590023874</v>
      </c>
      <c r="AT28" s="60">
        <v>-1.2960422961174149</v>
      </c>
      <c r="AU28" s="60">
        <v>-0.54258511077589588</v>
      </c>
      <c r="AV28" s="60">
        <v>-1.2651512791228896</v>
      </c>
      <c r="AW28" s="60">
        <v>-1.3770024636760745</v>
      </c>
      <c r="AX28" s="61">
        <v>-1.037036515709266</v>
      </c>
      <c r="AY28" s="39"/>
      <c r="AZ28" s="39">
        <f t="shared" si="55"/>
        <v>6.6029997070729735E-2</v>
      </c>
      <c r="BA28" s="39">
        <f t="shared" si="11"/>
        <v>6.7659171685484354E-2</v>
      </c>
      <c r="BB28" s="39">
        <f t="shared" si="12"/>
        <v>9.9360759344868835E-2</v>
      </c>
      <c r="BC28" s="39">
        <f t="shared" si="13"/>
        <v>0.14453831749923837</v>
      </c>
      <c r="BD28" s="39">
        <f t="shared" si="14"/>
        <v>4.6386687068687718E-2</v>
      </c>
      <c r="BE28" s="39">
        <f t="shared" si="15"/>
        <v>0.1914929475854929</v>
      </c>
      <c r="BF28" s="39">
        <f t="shared" si="16"/>
        <v>5.6623546447634517E-2</v>
      </c>
      <c r="BG28" s="39">
        <f t="shared" si="17"/>
        <v>4.6177251499454695E-2</v>
      </c>
      <c r="BH28" s="39">
        <f t="shared" si="18"/>
        <v>9.5016904810284367E-2</v>
      </c>
      <c r="BI28" s="62"/>
      <c r="BJ28" s="63">
        <v>0.90746182656295016</v>
      </c>
      <c r="BK28" s="63">
        <v>0.80744811249294168</v>
      </c>
      <c r="BL28" s="63">
        <v>0.87796169205897157</v>
      </c>
      <c r="BM28" s="63">
        <v>0.69835244096879512</v>
      </c>
      <c r="BN28" s="63">
        <v>0.90923186437349657</v>
      </c>
      <c r="BO28" s="63">
        <v>0.46257171478007469</v>
      </c>
      <c r="BP28" s="63">
        <v>0.85841314714936123</v>
      </c>
      <c r="BQ28" s="63">
        <v>0.90030718028667356</v>
      </c>
      <c r="BR28" s="61">
        <v>0.86582755745803419</v>
      </c>
      <c r="BS28" s="39"/>
      <c r="BT28" s="39">
        <f t="shared" si="19"/>
        <v>1.3721874120521348E-2</v>
      </c>
      <c r="BU28" s="39">
        <f t="shared" si="20"/>
        <v>2.3612443003418137E-3</v>
      </c>
      <c r="BV28" s="39">
        <f t="shared" si="21"/>
        <v>2.4711387640734994E-2</v>
      </c>
      <c r="BW28" s="39">
        <f t="shared" si="22"/>
        <v>5.464795637517561E-4</v>
      </c>
      <c r="BX28" s="39">
        <f t="shared" si="23"/>
        <v>6.0005902625691609E-3</v>
      </c>
      <c r="BY28" s="39">
        <f t="shared" si="24"/>
        <v>0.23582509865449933</v>
      </c>
      <c r="BZ28" s="39">
        <f t="shared" si="25"/>
        <v>-5.2110022668559354E-6</v>
      </c>
      <c r="CA28" s="39">
        <f t="shared" si="26"/>
        <v>3.2288836133374634E-3</v>
      </c>
      <c r="CB28" s="40">
        <f t="shared" si="27"/>
        <v>2.5370085364793571E-2</v>
      </c>
      <c r="CD28" s="35">
        <v>1.5098940117965893E-6</v>
      </c>
      <c r="CE28" s="35">
        <v>2.2496370964478073E-3</v>
      </c>
      <c r="CF28" s="35">
        <v>1.8685687677497162E-2</v>
      </c>
      <c r="CG28" s="35">
        <v>3.2544310430907136E-6</v>
      </c>
      <c r="CH28" s="35">
        <v>1.2102049568389343E-2</v>
      </c>
      <c r="CI28" s="35">
        <v>5.6077872565157408E-6</v>
      </c>
      <c r="CJ28" s="35">
        <v>1.1418818102706027E-2</v>
      </c>
      <c r="CK28" s="35">
        <v>1.3443052926526253E-3</v>
      </c>
      <c r="CL28" s="38">
        <v>3.1152305728670646E-3</v>
      </c>
      <c r="CN28" s="35">
        <f t="shared" si="28"/>
        <v>10.091614290611414</v>
      </c>
      <c r="CO28" s="35">
        <f t="shared" si="29"/>
        <v>10.717938310535237</v>
      </c>
      <c r="CP28" s="35">
        <f t="shared" si="30"/>
        <v>10.964291210038187</v>
      </c>
      <c r="CQ28" s="35">
        <f t="shared" si="31"/>
        <v>9.9799665369289272</v>
      </c>
      <c r="CR28" s="35">
        <f t="shared" si="32"/>
        <v>10.761590300517005</v>
      </c>
      <c r="CS28" s="35">
        <f t="shared" si="33"/>
        <v>10.34622269169626</v>
      </c>
      <c r="CT28" s="35">
        <f t="shared" si="34"/>
        <v>10.744200352032639</v>
      </c>
      <c r="CU28" s="35">
        <f t="shared" si="35"/>
        <v>10.819145251518901</v>
      </c>
      <c r="CV28" s="38">
        <f t="shared" si="36"/>
        <v>10.593809748591912</v>
      </c>
      <c r="CW28" s="60"/>
      <c r="CX28" s="60">
        <v>10.227869187915335</v>
      </c>
      <c r="CY28" s="60">
        <v>10.853208263292967</v>
      </c>
      <c r="CZ28" s="60">
        <v>11.091370707641669</v>
      </c>
      <c r="DA28" s="60">
        <v>10.17806375536626</v>
      </c>
      <c r="DB28" s="60">
        <v>10.880975161375087</v>
      </c>
      <c r="DC28" s="60">
        <v>10.504246568704326</v>
      </c>
      <c r="DD28" s="60">
        <v>10.865529652877823</v>
      </c>
      <c r="DE28" s="60">
        <v>10.921455245154416</v>
      </c>
      <c r="DF28" s="61">
        <v>10.751472271171011</v>
      </c>
      <c r="DG28" s="39"/>
      <c r="DH28" s="39">
        <f t="shared" si="37"/>
        <v>10.091614290611414</v>
      </c>
      <c r="DI28" s="39">
        <f t="shared" si="38"/>
        <v>10.717938310535237</v>
      </c>
      <c r="DJ28" s="39">
        <f t="shared" si="39"/>
        <v>10.964291210038187</v>
      </c>
      <c r="DK28" s="39">
        <f t="shared" si="40"/>
        <v>9.9799665369289272</v>
      </c>
      <c r="DL28" s="39">
        <f t="shared" si="41"/>
        <v>10.761590300517005</v>
      </c>
      <c r="DM28" s="39">
        <f t="shared" si="42"/>
        <v>10.34622269169626</v>
      </c>
      <c r="DN28" s="39">
        <f t="shared" si="43"/>
        <v>10.744200352032639</v>
      </c>
      <c r="DO28" s="39">
        <f t="shared" si="44"/>
        <v>10.819145251518901</v>
      </c>
      <c r="DP28" s="40">
        <f t="shared" si="45"/>
        <v>10.593809748591912</v>
      </c>
      <c r="DQ28" s="64"/>
      <c r="DS28" s="64"/>
      <c r="DT28" s="45"/>
    </row>
    <row r="29" spans="1:135" x14ac:dyDescent="0.2">
      <c r="A29" s="51" t="s">
        <v>88</v>
      </c>
      <c r="B29" s="52" t="s">
        <v>100</v>
      </c>
      <c r="C29" s="53">
        <v>2015</v>
      </c>
      <c r="D29" s="54">
        <v>12930394937.81366</v>
      </c>
      <c r="E29" s="55">
        <f t="shared" si="0"/>
        <v>10.111611789899246</v>
      </c>
      <c r="F29" s="56">
        <f t="shared" si="1"/>
        <v>-0.12134222341713219</v>
      </c>
      <c r="G29" s="57">
        <v>9</v>
      </c>
      <c r="H29" s="57">
        <v>5917</v>
      </c>
      <c r="I29" s="58">
        <v>418</v>
      </c>
      <c r="J29" s="59">
        <v>6353</v>
      </c>
      <c r="K29" s="115"/>
      <c r="L29" s="117">
        <v>6568</v>
      </c>
      <c r="M29" s="117">
        <v>24831066</v>
      </c>
      <c r="N29" s="117">
        <v>102635440</v>
      </c>
      <c r="O29" s="117">
        <v>14707</v>
      </c>
      <c r="P29" s="117">
        <v>293642113</v>
      </c>
      <c r="Q29" s="117">
        <v>27622</v>
      </c>
      <c r="R29" s="117">
        <v>222165576</v>
      </c>
      <c r="S29" s="117">
        <v>548605836</v>
      </c>
      <c r="T29" s="119">
        <v>47153344</v>
      </c>
      <c r="U29" s="60"/>
      <c r="V29" s="60">
        <v>-3.3339476724919326E-2</v>
      </c>
      <c r="W29" s="60">
        <v>-2.4698664197278841E-2</v>
      </c>
      <c r="X29" s="60">
        <v>1.7286046190642779E-2</v>
      </c>
      <c r="Y29" s="60">
        <v>-3.1329847049383908E-2</v>
      </c>
      <c r="Z29" s="60">
        <v>4.1374001722893516E-2</v>
      </c>
      <c r="AA29" s="60">
        <v>3.3716642400029695E-2</v>
      </c>
      <c r="AB29" s="60">
        <v>-7.2095840090994389E-5</v>
      </c>
      <c r="AC29" s="60">
        <v>-1.2443784527282675E-2</v>
      </c>
      <c r="AD29" s="61">
        <v>-2.094700466454924E-2</v>
      </c>
      <c r="AF29" s="39">
        <f t="shared" si="46"/>
        <v>2.0131928087598075E-2</v>
      </c>
      <c r="AG29" s="39">
        <f t="shared" si="47"/>
        <v>1.6218315299648411E-2</v>
      </c>
      <c r="AH29" s="39">
        <f t="shared" si="48"/>
        <v>2.5285384207664997E-2</v>
      </c>
      <c r="AI29" s="39">
        <f t="shared" si="49"/>
        <v>1.6584535899530014E-2</v>
      </c>
      <c r="AJ29" s="39">
        <f t="shared" si="50"/>
        <v>1.3883262031456255E-2</v>
      </c>
      <c r="AK29" s="39">
        <f t="shared" si="51"/>
        <v>0.61769595780890507</v>
      </c>
      <c r="AL29" s="39">
        <f t="shared" si="52"/>
        <v>5.8387692933217813E-5</v>
      </c>
      <c r="AM29" s="39">
        <f t="shared" si="53"/>
        <v>2.2733610846854845E-2</v>
      </c>
      <c r="AN29" s="40">
        <f t="shared" si="54"/>
        <v>2.7598561815360155E-2</v>
      </c>
      <c r="AO29" s="60"/>
      <c r="AP29" s="60">
        <v>-0.14486431651547527</v>
      </c>
      <c r="AQ29" s="60">
        <v>-1.3747423663336793</v>
      </c>
      <c r="AR29" s="60">
        <v>-1.8233178304671043</v>
      </c>
      <c r="AS29" s="60">
        <v>-4.7545613433960909E-2</v>
      </c>
      <c r="AT29" s="60">
        <v>-1.3674663291886233</v>
      </c>
      <c r="AU29" s="60">
        <v>-0.66864600537078722</v>
      </c>
      <c r="AV29" s="60">
        <v>-1.3769447726980228</v>
      </c>
      <c r="AW29" s="60">
        <v>-1.4918535143311438</v>
      </c>
      <c r="AX29" s="61">
        <v>-1.1744877306615216</v>
      </c>
      <c r="AY29" s="39"/>
      <c r="AZ29" s="39">
        <f t="shared" si="55"/>
        <v>0.10103655697529819</v>
      </c>
      <c r="BA29" s="39">
        <f t="shared" si="11"/>
        <v>9.4037843625683279E-2</v>
      </c>
      <c r="BB29" s="39">
        <f t="shared" si="12"/>
        <v>0.10028841371026306</v>
      </c>
      <c r="BC29" s="39">
        <f t="shared" si="13"/>
        <v>0.17012462897698991</v>
      </c>
      <c r="BD29" s="39">
        <f t="shared" si="14"/>
        <v>6.1302197624797036E-2</v>
      </c>
      <c r="BE29" s="39">
        <f t="shared" si="15"/>
        <v>0.16479837578646672</v>
      </c>
      <c r="BF29" s="39">
        <f t="shared" si="16"/>
        <v>7.7120810105362994E-2</v>
      </c>
      <c r="BG29" s="39">
        <f t="shared" si="17"/>
        <v>6.3835729483382106E-2</v>
      </c>
      <c r="BH29" s="39">
        <f t="shared" si="18"/>
        <v>0.12264920214045949</v>
      </c>
      <c r="BI29" s="62"/>
      <c r="BJ29" s="63">
        <v>0.93843571668345083</v>
      </c>
      <c r="BK29" s="63">
        <v>0.86169070266953052</v>
      </c>
      <c r="BL29" s="63">
        <v>0.90985777091482212</v>
      </c>
      <c r="BM29" s="63">
        <v>0.59014591245252845</v>
      </c>
      <c r="BN29" s="63">
        <v>0.93459683478345168</v>
      </c>
      <c r="BO29" s="63">
        <v>0.34709256551569001</v>
      </c>
      <c r="BP29" s="63">
        <v>0.89151813153042414</v>
      </c>
      <c r="BQ29" s="63">
        <v>0.92488999061917943</v>
      </c>
      <c r="BR29" s="61">
        <v>0.92060824852450451</v>
      </c>
      <c r="BS29" s="39"/>
      <c r="BT29" s="39">
        <f t="shared" si="19"/>
        <v>8.5407388467503946E-3</v>
      </c>
      <c r="BU29" s="39">
        <f t="shared" si="20"/>
        <v>4.8943321630057211E-5</v>
      </c>
      <c r="BV29" s="39">
        <f t="shared" si="21"/>
        <v>2.2278675050145358E-2</v>
      </c>
      <c r="BW29" s="39">
        <f t="shared" si="22"/>
        <v>-2.5902929342801694E-3</v>
      </c>
      <c r="BX29" s="39">
        <f t="shared" si="23"/>
        <v>9.6370245015987947E-3</v>
      </c>
      <c r="BY29" s="39">
        <f t="shared" si="24"/>
        <v>0.23847955705275753</v>
      </c>
      <c r="BZ29" s="39">
        <f t="shared" si="25"/>
        <v>-8.3821140348929824E-6</v>
      </c>
      <c r="CA29" s="39">
        <f t="shared" si="26"/>
        <v>1.2831397434861281E-3</v>
      </c>
      <c r="CB29" s="40">
        <f t="shared" si="27"/>
        <v>2.2337915839149236E-2</v>
      </c>
      <c r="CD29" s="35">
        <v>5.4443761838330912E-6</v>
      </c>
      <c r="CE29" s="35">
        <v>9.7906168795205387E-4</v>
      </c>
      <c r="CF29" s="35">
        <v>4.0217545633910324E-3</v>
      </c>
      <c r="CG29" s="35">
        <v>2.0590240331073423E-6</v>
      </c>
      <c r="CH29" s="35">
        <v>1.2499012489244612E-2</v>
      </c>
      <c r="CI29" s="35">
        <v>1.0831201445603388E-6</v>
      </c>
      <c r="CJ29" s="35">
        <v>9.8528791539138887E-3</v>
      </c>
      <c r="CK29" s="35">
        <v>1.3670837436789809E-3</v>
      </c>
      <c r="CL29" s="38">
        <v>1.8893864113286643E-3</v>
      </c>
      <c r="CN29" s="35">
        <f t="shared" si="28"/>
        <v>10.121117798276895</v>
      </c>
      <c r="CO29" s="35">
        <f t="shared" si="29"/>
        <v>10.747324516901994</v>
      </c>
      <c r="CP29" s="35">
        <f t="shared" si="30"/>
        <v>10.994852115151547</v>
      </c>
      <c r="CQ29" s="35">
        <f t="shared" si="31"/>
        <v>10.022694853187193</v>
      </c>
      <c r="CR29" s="35">
        <f t="shared" si="32"/>
        <v>10.784319199769829</v>
      </c>
      <c r="CS29" s="35">
        <f t="shared" si="33"/>
        <v>10.390647776215653</v>
      </c>
      <c r="CT29" s="35">
        <f t="shared" si="34"/>
        <v>10.76992309127905</v>
      </c>
      <c r="CU29" s="35">
        <f t="shared" si="35"/>
        <v>10.842081606509053</v>
      </c>
      <c r="CV29" s="38">
        <f t="shared" si="36"/>
        <v>10.626703815191526</v>
      </c>
      <c r="CW29" s="60"/>
      <c r="CX29" s="60">
        <v>10.184043948156983</v>
      </c>
      <c r="CY29" s="60">
        <v>10.798982973066085</v>
      </c>
      <c r="CZ29" s="60">
        <v>11.023270705132798</v>
      </c>
      <c r="DA29" s="60">
        <v>10.135384596616227</v>
      </c>
      <c r="DB29" s="60">
        <v>10.795344954493558</v>
      </c>
      <c r="DC29" s="60">
        <v>10.445934792584641</v>
      </c>
      <c r="DD29" s="60">
        <v>10.800084176248259</v>
      </c>
      <c r="DE29" s="60">
        <v>10.857538547064818</v>
      </c>
      <c r="DF29" s="61">
        <v>10.698855655230007</v>
      </c>
      <c r="DG29" s="39"/>
      <c r="DH29" s="39">
        <f t="shared" si="37"/>
        <v>10.121117798276895</v>
      </c>
      <c r="DI29" s="39">
        <f t="shared" si="38"/>
        <v>10.747324516901994</v>
      </c>
      <c r="DJ29" s="39">
        <f t="shared" si="39"/>
        <v>10.994852115151547</v>
      </c>
      <c r="DK29" s="39">
        <f t="shared" si="40"/>
        <v>10.022694853187193</v>
      </c>
      <c r="DL29" s="39">
        <f t="shared" si="41"/>
        <v>10.784319199769829</v>
      </c>
      <c r="DM29" s="39">
        <f t="shared" si="42"/>
        <v>10.390647776215653</v>
      </c>
      <c r="DN29" s="39">
        <f t="shared" si="43"/>
        <v>10.76992309127905</v>
      </c>
      <c r="DO29" s="39">
        <f t="shared" si="44"/>
        <v>10.842081606509053</v>
      </c>
      <c r="DP29" s="40">
        <f t="shared" si="45"/>
        <v>10.626703815191526</v>
      </c>
      <c r="DQ29" s="64"/>
      <c r="DS29" s="64"/>
      <c r="DT29" s="45"/>
    </row>
    <row r="30" spans="1:135" x14ac:dyDescent="0.2">
      <c r="A30" s="51" t="s">
        <v>88</v>
      </c>
      <c r="B30" s="52" t="s">
        <v>100</v>
      </c>
      <c r="C30" s="53">
        <v>2016</v>
      </c>
      <c r="D30" s="54">
        <v>11400854267.718817</v>
      </c>
      <c r="E30" s="55">
        <f t="shared" si="0"/>
        <v>10.056937394306326</v>
      </c>
      <c r="F30" s="56">
        <f t="shared" si="1"/>
        <v>-5.4674395592920533E-2</v>
      </c>
      <c r="G30" s="57">
        <v>10</v>
      </c>
      <c r="H30" s="57">
        <v>4300</v>
      </c>
      <c r="I30" s="58">
        <v>557</v>
      </c>
      <c r="J30" s="59">
        <v>4875</v>
      </c>
      <c r="K30" s="115"/>
      <c r="L30" s="117">
        <v>175609</v>
      </c>
      <c r="M30" s="117">
        <v>24868041</v>
      </c>
      <c r="N30" s="117">
        <v>84832729</v>
      </c>
      <c r="O30" s="117">
        <v>41690</v>
      </c>
      <c r="P30" s="117">
        <v>277900703</v>
      </c>
      <c r="Q30" s="117">
        <v>141654</v>
      </c>
      <c r="R30" s="117">
        <v>324530551</v>
      </c>
      <c r="S30" s="117">
        <v>436213819</v>
      </c>
      <c r="T30" s="119">
        <v>63883137</v>
      </c>
      <c r="U30" s="60"/>
      <c r="V30" s="60">
        <v>-1.7242314434486872E-3</v>
      </c>
      <c r="W30" s="60">
        <v>1.6659967815628729E-2</v>
      </c>
      <c r="X30" s="60">
        <v>-4.8522941928759167E-3</v>
      </c>
      <c r="Y30" s="60">
        <v>-1.6647983849682468E-3</v>
      </c>
      <c r="Z30" s="60">
        <v>2.3813596844255103E-2</v>
      </c>
      <c r="AA30" s="60">
        <v>2.7991985593724955E-2</v>
      </c>
      <c r="AB30" s="60">
        <v>2.8231724536439354E-5</v>
      </c>
      <c r="AC30" s="60">
        <v>1.1036058006397953E-2</v>
      </c>
      <c r="AD30" s="61">
        <v>7.2087131987395026E-3</v>
      </c>
      <c r="AF30" s="39">
        <f t="shared" si="46"/>
        <v>1.9626953686033937E-2</v>
      </c>
      <c r="AG30" s="39">
        <f t="shared" si="47"/>
        <v>1.6524242260978143E-2</v>
      </c>
      <c r="AH30" s="39">
        <f t="shared" si="48"/>
        <v>2.5316857685991002E-2</v>
      </c>
      <c r="AI30" s="39">
        <f t="shared" si="49"/>
        <v>1.6413519144305663E-2</v>
      </c>
      <c r="AJ30" s="39">
        <f t="shared" si="50"/>
        <v>1.4510940107303716E-2</v>
      </c>
      <c r="AK30" s="39">
        <f t="shared" si="51"/>
        <v>0.61919689587289828</v>
      </c>
      <c r="AL30" s="39">
        <f t="shared" si="52"/>
        <v>5.8418118011048601E-5</v>
      </c>
      <c r="AM30" s="39">
        <f t="shared" si="53"/>
        <v>2.2774553698012803E-2</v>
      </c>
      <c r="AN30" s="40">
        <f t="shared" si="54"/>
        <v>2.7994851880776297E-2</v>
      </c>
      <c r="AO30" s="60"/>
      <c r="AP30" s="60">
        <v>-0.24445612203275857</v>
      </c>
      <c r="AQ30" s="60">
        <v>-1.4463448551259557</v>
      </c>
      <c r="AR30" s="60">
        <v>-1.9124213682995119</v>
      </c>
      <c r="AS30" s="60">
        <v>-0.14480089595954837</v>
      </c>
      <c r="AT30" s="60">
        <v>-1.4219974176365131</v>
      </c>
      <c r="AU30" s="60">
        <v>-0.73158019628529303</v>
      </c>
      <c r="AV30" s="60">
        <v>-1.4465316112829196</v>
      </c>
      <c r="AW30" s="60">
        <v>-1.5593975163367322</v>
      </c>
      <c r="AX30" s="61">
        <v>-1.2554011463409065</v>
      </c>
      <c r="AY30" s="39"/>
      <c r="AZ30" s="39">
        <f t="shared" si="55"/>
        <v>0.1357435209824733</v>
      </c>
      <c r="BA30" s="39">
        <f t="shared" si="11"/>
        <v>0.11770081862775748</v>
      </c>
      <c r="BB30" s="39">
        <f t="shared" si="12"/>
        <v>0.10971794075580293</v>
      </c>
      <c r="BC30" s="39">
        <f t="shared" si="13"/>
        <v>0.19362985479704806</v>
      </c>
      <c r="BD30" s="39">
        <f t="shared" si="14"/>
        <v>7.4306727551265703E-2</v>
      </c>
      <c r="BE30" s="39">
        <f t="shared" si="15"/>
        <v>0.13177016150163137</v>
      </c>
      <c r="BF30" s="39">
        <f t="shared" si="16"/>
        <v>9.7372690666689632E-2</v>
      </c>
      <c r="BG30" s="39">
        <f t="shared" si="17"/>
        <v>8.4194382978417998E-2</v>
      </c>
      <c r="BH30" s="39">
        <f t="shared" si="18"/>
        <v>0.1453273416804983</v>
      </c>
      <c r="BI30" s="62"/>
      <c r="BJ30" s="63">
        <v>0.9089935760171306</v>
      </c>
      <c r="BK30" s="63">
        <v>0.85602350636630753</v>
      </c>
      <c r="BL30" s="63">
        <v>0.92505607069929363</v>
      </c>
      <c r="BM30" s="63">
        <v>0.48311403508771927</v>
      </c>
      <c r="BN30" s="63">
        <v>0.94200433670061356</v>
      </c>
      <c r="BO30" s="63">
        <v>0.48784867712199209</v>
      </c>
      <c r="BP30" s="63">
        <v>0.91305359081095905</v>
      </c>
      <c r="BQ30" s="63">
        <v>0.9223836958545012</v>
      </c>
      <c r="BR30" s="61">
        <v>0.94491777621021078</v>
      </c>
      <c r="BS30" s="39"/>
      <c r="BT30" s="39">
        <f t="shared" si="19"/>
        <v>6.0221560902366635E-3</v>
      </c>
      <c r="BU30" s="39">
        <f t="shared" si="20"/>
        <v>2.7676813049257063E-3</v>
      </c>
      <c r="BV30" s="39">
        <f t="shared" si="21"/>
        <v>2.2252116384210339E-2</v>
      </c>
      <c r="BW30" s="39">
        <f t="shared" si="22"/>
        <v>-3.1908444904931608E-3</v>
      </c>
      <c r="BX30" s="39">
        <f t="shared" si="23"/>
        <v>1.1376086210582776E-2</v>
      </c>
      <c r="BY30" s="39">
        <f t="shared" si="24"/>
        <v>0.23398200590177046</v>
      </c>
      <c r="BZ30" s="39">
        <f t="shared" si="25"/>
        <v>-8.3381455667689951E-6</v>
      </c>
      <c r="CA30" s="39">
        <f t="shared" si="26"/>
        <v>2.9657991068189338E-3</v>
      </c>
      <c r="CB30" s="40">
        <f t="shared" si="27"/>
        <v>2.066398759576149E-2</v>
      </c>
      <c r="CD30" s="35">
        <v>8.5799973358855996E-5</v>
      </c>
      <c r="CE30" s="35">
        <v>1.1035649541820511E-3</v>
      </c>
      <c r="CF30" s="35">
        <v>3.768029482123137E-3</v>
      </c>
      <c r="CG30" s="35">
        <v>1.8283717614935228E-6</v>
      </c>
      <c r="CH30" s="35">
        <v>1.3037540251960415E-2</v>
      </c>
      <c r="CI30" s="35">
        <v>2.695372073406889E-5</v>
      </c>
      <c r="CJ30" s="35">
        <v>1.5436055660759536E-2</v>
      </c>
      <c r="CK30" s="35">
        <v>1.0552722285271136E-3</v>
      </c>
      <c r="CL30" s="38">
        <v>2.8505242685670749E-3</v>
      </c>
      <c r="CN30" s="35">
        <f t="shared" si="28"/>
        <v>10.142964398950772</v>
      </c>
      <c r="CO30" s="35">
        <f t="shared" si="29"/>
        <v>10.767054469993845</v>
      </c>
      <c r="CP30" s="35">
        <f t="shared" si="30"/>
        <v>11.015098344190672</v>
      </c>
      <c r="CQ30" s="35">
        <f t="shared" si="31"/>
        <v>10.055726535421911</v>
      </c>
      <c r="CR30" s="35">
        <f t="shared" si="32"/>
        <v>10.797565100096959</v>
      </c>
      <c r="CS30" s="35">
        <f t="shared" si="33"/>
        <v>10.421760176579237</v>
      </c>
      <c r="CT30" s="35">
        <f t="shared" si="34"/>
        <v>10.786358531097326</v>
      </c>
      <c r="CU30" s="35">
        <f t="shared" si="35"/>
        <v>10.855471735948113</v>
      </c>
      <c r="CV30" s="38">
        <f t="shared" si="36"/>
        <v>10.651088974613767</v>
      </c>
      <c r="CW30" s="60"/>
      <c r="CX30" s="60">
        <v>10.179165455322705</v>
      </c>
      <c r="CY30" s="60">
        <v>10.780109821869303</v>
      </c>
      <c r="CZ30" s="60">
        <v>11.013148078456082</v>
      </c>
      <c r="DA30" s="60">
        <v>10.1293378422861</v>
      </c>
      <c r="DB30" s="60">
        <v>10.767936103124583</v>
      </c>
      <c r="DC30" s="60">
        <v>10.422727492448972</v>
      </c>
      <c r="DD30" s="60">
        <v>10.780203199947785</v>
      </c>
      <c r="DE30" s="60">
        <v>10.836636152474693</v>
      </c>
      <c r="DF30" s="61">
        <v>10.684637967476778</v>
      </c>
      <c r="DG30" s="39"/>
      <c r="DH30" s="39">
        <f t="shared" si="37"/>
        <v>10.142964398950772</v>
      </c>
      <c r="DI30" s="39">
        <f t="shared" si="38"/>
        <v>10.767054469993845</v>
      </c>
      <c r="DJ30" s="39">
        <f t="shared" si="39"/>
        <v>11.015098344190672</v>
      </c>
      <c r="DK30" s="39">
        <f t="shared" si="40"/>
        <v>10.055726535421911</v>
      </c>
      <c r="DL30" s="39">
        <f t="shared" si="41"/>
        <v>10.797565100096959</v>
      </c>
      <c r="DM30" s="39">
        <f t="shared" si="42"/>
        <v>10.421760176579237</v>
      </c>
      <c r="DN30" s="39">
        <f t="shared" si="43"/>
        <v>10.786358531097326</v>
      </c>
      <c r="DO30" s="39">
        <f t="shared" si="44"/>
        <v>10.855471735948113</v>
      </c>
      <c r="DP30" s="40">
        <f t="shared" si="45"/>
        <v>10.651088974613767</v>
      </c>
      <c r="DQ30" s="64"/>
      <c r="DS30" s="64"/>
      <c r="DT30" s="45"/>
    </row>
    <row r="31" spans="1:135" x14ac:dyDescent="0.2">
      <c r="A31" s="51" t="s">
        <v>88</v>
      </c>
      <c r="B31" s="52" t="s">
        <v>100</v>
      </c>
      <c r="C31" s="53">
        <v>2017</v>
      </c>
      <c r="D31" s="54">
        <v>12128104859.14983</v>
      </c>
      <c r="E31" s="55">
        <f t="shared" si="0"/>
        <v>10.083792943198373</v>
      </c>
      <c r="F31" s="56">
        <f t="shared" si="1"/>
        <v>2.6855548892047665E-2</v>
      </c>
      <c r="G31" s="57">
        <v>13</v>
      </c>
      <c r="H31" s="57">
        <v>5004</v>
      </c>
      <c r="I31" s="58">
        <v>533</v>
      </c>
      <c r="J31" s="59">
        <v>5571</v>
      </c>
      <c r="K31" s="115"/>
      <c r="L31" s="117">
        <v>350924.22361088201</v>
      </c>
      <c r="M31" s="117">
        <v>43249799.188683502</v>
      </c>
      <c r="N31" s="117">
        <v>36636644.351942196</v>
      </c>
      <c r="O31" s="117">
        <v>5626.0188112511996</v>
      </c>
      <c r="P31" s="117">
        <v>625636237.1293</v>
      </c>
      <c r="Q31" s="117">
        <v>54286.907696901602</v>
      </c>
      <c r="R31" s="117">
        <v>425537509.94268501</v>
      </c>
      <c r="S31" s="117">
        <v>611505485.24279296</v>
      </c>
      <c r="T31" s="119">
        <v>44205710.0411736</v>
      </c>
      <c r="U31" s="60"/>
      <c r="V31" s="60">
        <v>-5.2253981143035588E-4</v>
      </c>
      <c r="W31" s="60">
        <v>2.5930450220486678E-2</v>
      </c>
      <c r="X31" s="60">
        <v>2.5731099919146239E-3</v>
      </c>
      <c r="Y31" s="60">
        <v>6.208195530889693E-3</v>
      </c>
      <c r="Z31" s="60">
        <v>1.6060616339899692E-2</v>
      </c>
      <c r="AA31" s="60">
        <v>4.1712587781107313E-2</v>
      </c>
      <c r="AB31" s="60">
        <v>4.3864115554555039E-5</v>
      </c>
      <c r="AC31" s="60">
        <v>-1.7099822403523701E-2</v>
      </c>
      <c r="AD31" s="61">
        <v>6.6408392547341322E-3</v>
      </c>
      <c r="AF31" s="39">
        <f t="shared" si="46"/>
        <v>1.9319262429005331E-2</v>
      </c>
      <c r="AG31" s="39">
        <f t="shared" si="47"/>
        <v>1.5039674584503528E-2</v>
      </c>
      <c r="AH31" s="39">
        <f t="shared" si="48"/>
        <v>2.6074486450803125E-2</v>
      </c>
      <c r="AI31" s="39">
        <f t="shared" si="49"/>
        <v>1.6596770333087409E-2</v>
      </c>
      <c r="AJ31" s="39">
        <f t="shared" si="50"/>
        <v>1.3304331914468481E-2</v>
      </c>
      <c r="AK31" s="39">
        <f t="shared" si="51"/>
        <v>0.61851791231895603</v>
      </c>
      <c r="AL31" s="39">
        <f t="shared" si="52"/>
        <v>5.6189808868142252E-5</v>
      </c>
      <c r="AM31" s="39">
        <f t="shared" si="53"/>
        <v>1.6687014388768004E-2</v>
      </c>
      <c r="AN31" s="40">
        <f t="shared" si="54"/>
        <v>2.8268557204680782E-2</v>
      </c>
      <c r="AO31" s="60"/>
      <c r="AP31" s="60">
        <v>-0.26211377989942619</v>
      </c>
      <c r="AQ31" s="60">
        <v>-1.432717135305893</v>
      </c>
      <c r="AR31" s="60">
        <v>-1.9229377636919693</v>
      </c>
      <c r="AS31" s="60">
        <v>-0.14847014263031433</v>
      </c>
      <c r="AT31" s="60">
        <v>-1.42015037849586</v>
      </c>
      <c r="AU31" s="60">
        <v>-0.74321896163010415</v>
      </c>
      <c r="AV31" s="60">
        <v>-1.4519286144880592</v>
      </c>
      <c r="AW31" s="60">
        <v>-1.5755117366123201</v>
      </c>
      <c r="AX31" s="61">
        <v>-1.2660280658986842</v>
      </c>
      <c r="AY31" s="39"/>
      <c r="AZ31" s="39">
        <f t="shared" si="55"/>
        <v>0.15847651385339062</v>
      </c>
      <c r="BA31" s="39">
        <f t="shared" si="11"/>
        <v>0.13017877222838001</v>
      </c>
      <c r="BB31" s="39">
        <f t="shared" si="12"/>
        <v>0.11361368677735971</v>
      </c>
      <c r="BC31" s="39">
        <f t="shared" si="13"/>
        <v>0.20224733360120981</v>
      </c>
      <c r="BD31" s="39">
        <f t="shared" si="14"/>
        <v>8.2866340553196985E-2</v>
      </c>
      <c r="BE31" s="39">
        <f t="shared" si="15"/>
        <v>0.12797637253783722</v>
      </c>
      <c r="BF31" s="39">
        <f t="shared" si="16"/>
        <v>0.11176854121519468</v>
      </c>
      <c r="BG31" s="39">
        <f t="shared" si="17"/>
        <v>0.10023650598444732</v>
      </c>
      <c r="BH31" s="39">
        <f t="shared" si="18"/>
        <v>0.15631554810704557</v>
      </c>
      <c r="BI31" s="62"/>
      <c r="BJ31" s="63">
        <v>0.91679031396522048</v>
      </c>
      <c r="BK31" s="63">
        <v>0.83599429217597332</v>
      </c>
      <c r="BL31" s="63">
        <v>0.9251069491117202</v>
      </c>
      <c r="BM31" s="63">
        <v>0.40176177709689775</v>
      </c>
      <c r="BN31" s="63">
        <v>0.93970076128403535</v>
      </c>
      <c r="BO31" s="63">
        <v>0.49994858611825194</v>
      </c>
      <c r="BP31" s="63">
        <v>0.88252241983868795</v>
      </c>
      <c r="BQ31" s="63">
        <v>0.92991090228978635</v>
      </c>
      <c r="BR31" s="61">
        <v>0.94871818119999096</v>
      </c>
      <c r="BS31" s="39"/>
      <c r="BT31" s="39">
        <f t="shared" si="19"/>
        <v>4.2719984963585757E-3</v>
      </c>
      <c r="BU31" s="39">
        <f t="shared" si="20"/>
        <v>7.7487828984329262E-3</v>
      </c>
      <c r="BV31" s="39">
        <f t="shared" si="21"/>
        <v>2.0341106358866722E-2</v>
      </c>
      <c r="BW31" s="39">
        <f t="shared" si="22"/>
        <v>-2.8213257927302226E-3</v>
      </c>
      <c r="BX31" s="39">
        <f t="shared" si="23"/>
        <v>1.3512904087951371E-2</v>
      </c>
      <c r="BY31" s="39">
        <f t="shared" si="24"/>
        <v>0.23584917650923526</v>
      </c>
      <c r="BZ31" s="39">
        <f t="shared" si="25"/>
        <v>2.9966094517546474E-6</v>
      </c>
      <c r="CA31" s="39">
        <f t="shared" si="26"/>
        <v>5.9356262648187384E-3</v>
      </c>
      <c r="CB31" s="40">
        <f t="shared" si="27"/>
        <v>1.8784814180226393E-2</v>
      </c>
      <c r="CD31" s="35">
        <v>5.6255922415542463E-5</v>
      </c>
      <c r="CE31" s="35">
        <v>1.7945816416733622E-3</v>
      </c>
      <c r="CF31" s="35">
        <v>1.5421845212783849E-3</v>
      </c>
      <c r="CG31" s="35">
        <v>4.3368511731065043E-7</v>
      </c>
      <c r="CH31" s="35">
        <v>2.6635063145540958E-2</v>
      </c>
      <c r="CI31" s="35">
        <v>2.1543259196865306E-5</v>
      </c>
      <c r="CJ31" s="35">
        <v>1.8647498885077177E-2</v>
      </c>
      <c r="CK31" s="35">
        <v>1.3399718573560214E-3</v>
      </c>
      <c r="CL31" s="38">
        <v>1.8705434618594887E-3</v>
      </c>
      <c r="CN31" s="35">
        <f>AVERAGE(CX22:CX31)</f>
        <v>10.163222898965255</v>
      </c>
      <c r="CO31" s="35">
        <f t="shared" si="29"/>
        <v>10.783013405817838</v>
      </c>
      <c r="CP31" s="35">
        <f t="shared" si="30"/>
        <v>11.033436730837101</v>
      </c>
      <c r="CQ31" s="35">
        <f t="shared" si="31"/>
        <v>10.085844783300134</v>
      </c>
      <c r="CR31" s="35">
        <f t="shared" si="32"/>
        <v>10.808209781879937</v>
      </c>
      <c r="CS31" s="35">
        <f t="shared" si="33"/>
        <v>10.442626130465813</v>
      </c>
      <c r="CT31" s="35">
        <f t="shared" si="34"/>
        <v>10.800054577043351</v>
      </c>
      <c r="CU31" s="35">
        <f t="shared" si="35"/>
        <v>10.867230862828658</v>
      </c>
      <c r="CV31" s="38">
        <f t="shared" si="36"/>
        <v>10.673925860657155</v>
      </c>
      <c r="CW31" s="60"/>
      <c r="CX31" s="60">
        <v>10.214849833148087</v>
      </c>
      <c r="CY31" s="60">
        <v>10.80015151085132</v>
      </c>
      <c r="CZ31" s="60">
        <v>11.045261825044358</v>
      </c>
      <c r="DA31" s="60">
        <v>10.15802801451353</v>
      </c>
      <c r="DB31" s="60">
        <v>10.793868132446303</v>
      </c>
      <c r="DC31" s="60">
        <v>10.455402424013425</v>
      </c>
      <c r="DD31" s="60">
        <v>10.809757250442402</v>
      </c>
      <c r="DE31" s="60">
        <v>10.871548811504534</v>
      </c>
      <c r="DF31" s="61">
        <v>10.716806976147716</v>
      </c>
      <c r="DG31" s="39"/>
      <c r="DH31" s="39">
        <f t="shared" si="37"/>
        <v>10.163222898965255</v>
      </c>
      <c r="DI31" s="39">
        <f t="shared" si="38"/>
        <v>10.783013405817838</v>
      </c>
      <c r="DJ31" s="39">
        <f t="shared" si="39"/>
        <v>11.033436730837101</v>
      </c>
      <c r="DK31" s="39">
        <f t="shared" si="40"/>
        <v>10.085844783300134</v>
      </c>
      <c r="DL31" s="39">
        <f t="shared" si="41"/>
        <v>10.808209781879937</v>
      </c>
      <c r="DM31" s="39">
        <f t="shared" si="42"/>
        <v>10.442626130465813</v>
      </c>
      <c r="DN31" s="39">
        <f t="shared" si="43"/>
        <v>10.800054577043351</v>
      </c>
      <c r="DO31" s="39">
        <f t="shared" si="44"/>
        <v>10.867230862828658</v>
      </c>
      <c r="DP31" s="40">
        <f t="shared" si="45"/>
        <v>10.673925860657155</v>
      </c>
      <c r="DQ31" s="64"/>
      <c r="DS31" s="64"/>
      <c r="DT31" s="45"/>
    </row>
    <row r="32" spans="1:135" x14ac:dyDescent="0.2">
      <c r="A32" s="51" t="s">
        <v>88</v>
      </c>
      <c r="B32" s="52" t="s">
        <v>100</v>
      </c>
      <c r="C32" s="53">
        <v>2018</v>
      </c>
      <c r="D32" s="54">
        <v>13567351175.031507</v>
      </c>
      <c r="E32" s="55">
        <f t="shared" si="0"/>
        <v>10.132495066351231</v>
      </c>
      <c r="F32" s="56">
        <f t="shared" si="1"/>
        <v>4.8702123152857268E-2</v>
      </c>
      <c r="G32" s="57">
        <v>16</v>
      </c>
      <c r="H32" s="57">
        <v>6001</v>
      </c>
      <c r="I32" s="58">
        <v>547</v>
      </c>
      <c r="J32" s="59">
        <v>6574</v>
      </c>
      <c r="K32" s="115"/>
      <c r="L32" s="117">
        <v>21616.618877242501</v>
      </c>
      <c r="M32" s="117">
        <v>36542482.041848198</v>
      </c>
      <c r="N32" s="117">
        <v>43876108.630781703</v>
      </c>
      <c r="O32" s="117">
        <v>20299.804056118799</v>
      </c>
      <c r="P32" s="117">
        <v>499837109.67761201</v>
      </c>
      <c r="Q32" s="117">
        <v>139073.550312557</v>
      </c>
      <c r="R32" s="117">
        <v>556908262.20170999</v>
      </c>
      <c r="S32" s="117">
        <v>689784424.54016697</v>
      </c>
      <c r="T32" s="119">
        <v>24402853.168104399</v>
      </c>
      <c r="U32" s="60"/>
      <c r="V32" s="60">
        <v>4.5661695118064394E-3</v>
      </c>
      <c r="W32" s="60">
        <v>2.4129188339974794E-2</v>
      </c>
      <c r="X32" s="60">
        <v>3.1735449231725887E-2</v>
      </c>
      <c r="Y32" s="60">
        <v>1.3896028104686486E-2</v>
      </c>
      <c r="Z32" s="60">
        <v>-2.2458891233907041E-2</v>
      </c>
      <c r="AA32" s="60">
        <v>2.8811484160039758E-2</v>
      </c>
      <c r="AB32" s="60">
        <v>-5.0072986236603268E-3</v>
      </c>
      <c r="AC32" s="60">
        <v>-1.5843115948283248E-2</v>
      </c>
      <c r="AD32" s="61">
        <v>1.1077437631598741E-2</v>
      </c>
      <c r="AF32" s="39">
        <f>STDEV(V23:V32)</f>
        <v>1.7135885382022802E-2</v>
      </c>
      <c r="AG32" s="39">
        <f t="shared" ref="AG32:AN32" si="56">STDEV(W23:W32)</f>
        <v>1.5885367198485253E-2</v>
      </c>
      <c r="AH32" s="39">
        <f t="shared" si="56"/>
        <v>2.4110003778370973E-2</v>
      </c>
      <c r="AI32" s="39">
        <f t="shared" si="56"/>
        <v>1.6975685606789154E-2</v>
      </c>
      <c r="AJ32" s="39">
        <f t="shared" si="56"/>
        <v>1.7491712071486105E-2</v>
      </c>
      <c r="AK32" s="39">
        <f t="shared" si="56"/>
        <v>0.61847640979043184</v>
      </c>
      <c r="AL32" s="39">
        <f t="shared" si="56"/>
        <v>1.5827958194719171E-3</v>
      </c>
      <c r="AM32" s="39">
        <f t="shared" si="56"/>
        <v>1.3825691591785811E-2</v>
      </c>
      <c r="AN32" s="40">
        <f t="shared" si="56"/>
        <v>2.7593417221215357E-2</v>
      </c>
      <c r="AO32" s="60"/>
      <c r="AP32" s="60">
        <v>-0.25794108501930602</v>
      </c>
      <c r="AQ32" s="60">
        <v>-1.4076367334054272</v>
      </c>
      <c r="AR32" s="60">
        <v>-1.8854858090979683</v>
      </c>
      <c r="AS32" s="60">
        <v>-0.12618175072686277</v>
      </c>
      <c r="AT32" s="60">
        <v>-1.4223472049241188</v>
      </c>
      <c r="AU32" s="60">
        <v>-0.70444750603695994</v>
      </c>
      <c r="AV32" s="60">
        <v>-1.4426714550554447</v>
      </c>
      <c r="AW32" s="60">
        <v>-1.5721796091727622</v>
      </c>
      <c r="AX32" s="61">
        <v>-1.2570496399059223</v>
      </c>
      <c r="AZ32" s="39">
        <f>STDEV(AP23:AP32)</f>
        <v>0.1678058068209361</v>
      </c>
      <c r="BA32" s="39">
        <f t="shared" si="11"/>
        <v>0.12918567299712885</v>
      </c>
      <c r="BB32" s="39">
        <f t="shared" si="12"/>
        <v>9.8530620588448595E-2</v>
      </c>
      <c r="BC32" s="39">
        <f t="shared" si="13"/>
        <v>0.19495301044988345</v>
      </c>
      <c r="BD32" s="39">
        <f t="shared" si="14"/>
        <v>8.5643732231264202E-2</v>
      </c>
      <c r="BE32" s="39">
        <f t="shared" si="15"/>
        <v>0.10930531364042673</v>
      </c>
      <c r="BF32" s="39">
        <f t="shared" si="16"/>
        <v>0.10961645538968567</v>
      </c>
      <c r="BG32" s="39">
        <f t="shared" si="17"/>
        <v>0.10448987423216492</v>
      </c>
      <c r="BH32" s="39">
        <f t="shared" si="18"/>
        <v>0.15690952733865812</v>
      </c>
      <c r="BI32" s="62"/>
      <c r="BJ32" s="63">
        <v>0.93561274255473692</v>
      </c>
      <c r="BK32" s="63">
        <v>0.82589844625136732</v>
      </c>
      <c r="BL32" s="63">
        <v>0.91894931922141643</v>
      </c>
      <c r="BM32" s="63">
        <v>0.45610081789350693</v>
      </c>
      <c r="BN32" s="63">
        <v>0.94088470214030684</v>
      </c>
      <c r="BO32" s="63">
        <v>0.55911160752641975</v>
      </c>
      <c r="BP32" s="63">
        <v>0.87518383711257153</v>
      </c>
      <c r="BQ32" s="63">
        <v>0.93018945713614176</v>
      </c>
      <c r="BR32" s="61">
        <v>0.9319343277141362</v>
      </c>
      <c r="BT32" s="39">
        <f t="shared" si="19"/>
        <v>1.7466714494201341E-3</v>
      </c>
      <c r="BU32" s="39">
        <f t="shared" si="20"/>
        <v>8.9591561136895363E-3</v>
      </c>
      <c r="BV32" s="39">
        <f t="shared" si="21"/>
        <v>1.8353851827151723E-2</v>
      </c>
      <c r="BW32" s="39">
        <f t="shared" si="22"/>
        <v>-1.7513385401164429E-4</v>
      </c>
      <c r="BX32" s="39">
        <f t="shared" si="23"/>
        <v>9.8644225228758375E-3</v>
      </c>
      <c r="BY32" s="39">
        <f t="shared" si="24"/>
        <v>0.23596043256937832</v>
      </c>
      <c r="BZ32" s="39">
        <f t="shared" si="25"/>
        <v>-5.0489871419883488E-4</v>
      </c>
      <c r="CA32" s="39">
        <f t="shared" si="26"/>
        <v>6.2959828438584613E-4</v>
      </c>
      <c r="CB32" s="40">
        <f t="shared" si="27"/>
        <v>1.6192931386909228E-2</v>
      </c>
      <c r="CD32" s="35">
        <v>1.9708204187061779E-4</v>
      </c>
      <c r="CE32" s="35">
        <v>1.3551903886637028E-3</v>
      </c>
      <c r="CF32" s="35">
        <v>1.6463238520984449E-3</v>
      </c>
      <c r="CG32" s="35">
        <v>7.4811228051195694E-7</v>
      </c>
      <c r="CH32" s="35">
        <v>1.9184310354745875E-2</v>
      </c>
      <c r="CI32" s="35">
        <v>6.5750048558538916E-5</v>
      </c>
      <c r="CJ32" s="35">
        <v>2.1696230491294381E-2</v>
      </c>
      <c r="CK32" s="35">
        <v>1.3615660318747089E-3</v>
      </c>
      <c r="CL32" s="38">
        <v>9.3697208055301782E-4</v>
      </c>
      <c r="CN32" s="35">
        <f>AVERAGE(CX23:CX32)</f>
        <v>10.180710711153155</v>
      </c>
      <c r="CO32" s="35">
        <f t="shared" si="29"/>
        <v>10.795778302578688</v>
      </c>
      <c r="CP32" s="35">
        <f t="shared" si="30"/>
        <v>11.04766457077408</v>
      </c>
      <c r="CQ32" s="35">
        <f t="shared" si="31"/>
        <v>10.110690049350774</v>
      </c>
      <c r="CR32" s="35">
        <f t="shared" si="32"/>
        <v>10.816505835281591</v>
      </c>
      <c r="CS32" s="35">
        <f t="shared" si="33"/>
        <v>10.45804762412568</v>
      </c>
      <c r="CT32" s="35">
        <f t="shared" si="34"/>
        <v>10.813183328626669</v>
      </c>
      <c r="CU32" s="35">
        <f t="shared" si="35"/>
        <v>10.877958424327643</v>
      </c>
      <c r="CV32" s="38">
        <f t="shared" si="36"/>
        <v>10.692309811631004</v>
      </c>
      <c r="CW32" s="60"/>
      <c r="CX32" s="60">
        <v>10.261465608860885</v>
      </c>
      <c r="CY32" s="60">
        <v>10.836313433053945</v>
      </c>
      <c r="CZ32" s="60">
        <v>11.075237970900215</v>
      </c>
      <c r="DA32" s="60">
        <v>10.195585941714661</v>
      </c>
      <c r="DB32" s="60">
        <v>10.84366866881329</v>
      </c>
      <c r="DC32" s="60">
        <v>10.484718819369711</v>
      </c>
      <c r="DD32" s="60">
        <v>10.853830793878952</v>
      </c>
      <c r="DE32" s="60">
        <v>10.918584870937611</v>
      </c>
      <c r="DF32" s="61">
        <v>10.761019886304192</v>
      </c>
      <c r="DH32" s="39">
        <f t="shared" si="37"/>
        <v>10.180710711153155</v>
      </c>
      <c r="DI32" s="39">
        <f t="shared" si="38"/>
        <v>10.795778302578688</v>
      </c>
      <c r="DJ32" s="39">
        <f t="shared" si="39"/>
        <v>11.04766457077408</v>
      </c>
      <c r="DK32" s="39">
        <f t="shared" si="40"/>
        <v>10.110690049350774</v>
      </c>
      <c r="DL32" s="39">
        <f t="shared" si="41"/>
        <v>10.816505835281591</v>
      </c>
      <c r="DM32" s="39">
        <f t="shared" si="42"/>
        <v>10.45804762412568</v>
      </c>
      <c r="DN32" s="39">
        <f t="shared" si="43"/>
        <v>10.813183328626669</v>
      </c>
      <c r="DO32" s="39">
        <f t="shared" si="44"/>
        <v>10.877958424327643</v>
      </c>
      <c r="DP32" s="40">
        <f t="shared" si="45"/>
        <v>10.692309811631004</v>
      </c>
      <c r="DQ32" s="64"/>
      <c r="DS32" s="64"/>
      <c r="DT32" s="45"/>
    </row>
    <row r="33" spans="1:124" s="37" customFormat="1" x14ac:dyDescent="0.2">
      <c r="A33" s="66" t="s">
        <v>88</v>
      </c>
      <c r="B33" s="67" t="s">
        <v>100</v>
      </c>
      <c r="C33" s="50">
        <v>2019</v>
      </c>
      <c r="D33" s="68">
        <v>13469422958.510481</v>
      </c>
      <c r="E33" s="69">
        <f t="shared" si="0"/>
        <v>10.129348990578016</v>
      </c>
      <c r="F33" s="70">
        <f t="shared" si="1"/>
        <v>-3.1460757732144629E-3</v>
      </c>
      <c r="G33" s="71">
        <v>13</v>
      </c>
      <c r="H33" s="71">
        <v>6435</v>
      </c>
      <c r="I33" s="72">
        <v>585</v>
      </c>
      <c r="J33" s="73">
        <v>7039</v>
      </c>
      <c r="K33" s="124"/>
      <c r="L33" s="125">
        <v>7328.09</v>
      </c>
      <c r="M33" s="125">
        <v>119006449.94</v>
      </c>
      <c r="N33" s="125">
        <v>38537555.659999996</v>
      </c>
      <c r="O33" s="125">
        <v>1530.34</v>
      </c>
      <c r="P33" s="125">
        <v>611525035.32000005</v>
      </c>
      <c r="Q33" s="125">
        <v>18959.95</v>
      </c>
      <c r="R33" s="125">
        <v>966886291.51000094</v>
      </c>
      <c r="S33" s="125">
        <v>552123940.77999997</v>
      </c>
      <c r="T33" s="126">
        <v>198742894.5</v>
      </c>
      <c r="U33" s="74"/>
      <c r="V33" s="74">
        <v>-1.740324670100879E-3</v>
      </c>
      <c r="W33" s="74">
        <v>-7.2216575190686694E-3</v>
      </c>
      <c r="X33" s="74">
        <v>-2.3884998548568959E-3</v>
      </c>
      <c r="Y33" s="74">
        <v>1.4889101102089519E-2</v>
      </c>
      <c r="Z33" s="74">
        <v>1.1692648900168801E-2</v>
      </c>
      <c r="AA33" s="74">
        <v>2.4603293901177548E-2</v>
      </c>
      <c r="AB33" s="74">
        <v>5.1210640971427234E-3</v>
      </c>
      <c r="AC33" s="74">
        <v>-1.7394942305855476E-2</v>
      </c>
      <c r="AD33" s="75">
        <v>3.9356291164933666E-3</v>
      </c>
      <c r="AF33" s="42">
        <f>STDEV(V24:V33)</f>
        <v>1.7170639870199539E-2</v>
      </c>
      <c r="AG33" s="42">
        <f t="shared" ref="AG33" si="57">STDEV(W24:W33)</f>
        <v>1.6269346439847589E-2</v>
      </c>
      <c r="AH33" s="42">
        <f t="shared" ref="AH33" si="58">STDEV(X24:X33)</f>
        <v>2.497639008965433E-2</v>
      </c>
      <c r="AI33" s="42">
        <f t="shared" ref="AI33" si="59">STDEV(Y24:Y33)</f>
        <v>1.5346443217814917E-2</v>
      </c>
      <c r="AJ33" s="42">
        <f t="shared" ref="AJ33" si="60">STDEV(Z24:Z33)</f>
        <v>1.7479912761447659E-2</v>
      </c>
      <c r="AK33" s="42">
        <f t="shared" ref="AK33" si="61">STDEV(AA24:AA33)</f>
        <v>0.616965069759424</v>
      </c>
      <c r="AL33" s="42">
        <f t="shared" ref="AL33" si="62">STDEV(AB24:AB33)</f>
        <v>2.3879612069403443E-3</v>
      </c>
      <c r="AM33" s="42">
        <f t="shared" ref="AM33" si="63">STDEV(AC24:AC33)</f>
        <v>1.4820409315800576E-2</v>
      </c>
      <c r="AN33" s="43">
        <f t="shared" ref="AN33" si="64">STDEV(AD24:AD33)</f>
        <v>2.7787058448806631E-2</v>
      </c>
      <c r="AO33" s="74"/>
      <c r="AP33" s="74">
        <v>-0.3034502316890908</v>
      </c>
      <c r="AQ33" s="74">
        <v>-1.4467887332621654</v>
      </c>
      <c r="AR33" s="74">
        <v>-1.9195165130160081</v>
      </c>
      <c r="AS33" s="74">
        <v>-0.14704966931046926</v>
      </c>
      <c r="AT33" s="74">
        <v>-1.4332724836031385</v>
      </c>
      <c r="AU33" s="74">
        <v>-0.77289489615484186</v>
      </c>
      <c r="AV33" s="74">
        <v>-1.4439709656577033</v>
      </c>
      <c r="AW33" s="74">
        <v>-1.6064604909131877</v>
      </c>
      <c r="AX33" s="75">
        <v>-1.2888217355828395</v>
      </c>
      <c r="AZ33" s="42">
        <f>STDEV(AP24:AP33)</f>
        <v>0.18493766060193742</v>
      </c>
      <c r="BA33" s="42">
        <f t="shared" ref="BA33:BH33" si="65">STDEV(AQ24:AQ33)</f>
        <v>0.13801066267582893</v>
      </c>
      <c r="BB33" s="42">
        <f t="shared" si="65"/>
        <v>0.10387620875604583</v>
      </c>
      <c r="BC33" s="42">
        <f t="shared" si="65"/>
        <v>0.19899218345794087</v>
      </c>
      <c r="BD33" s="42">
        <f t="shared" si="65"/>
        <v>9.1865626434145364E-2</v>
      </c>
      <c r="BE33" s="42">
        <f t="shared" si="65"/>
        <v>0.12244781530629774</v>
      </c>
      <c r="BF33" s="42">
        <f t="shared" si="65"/>
        <v>0.11571140365546545</v>
      </c>
      <c r="BG33" s="42">
        <f t="shared" si="65"/>
        <v>0.11683326177633918</v>
      </c>
      <c r="BH33" s="42">
        <f t="shared" si="65"/>
        <v>0.16904924836753421</v>
      </c>
      <c r="BI33" s="76"/>
      <c r="BJ33" s="74">
        <v>0.92050859860958656</v>
      </c>
      <c r="BK33" s="74">
        <v>0.84531718954416024</v>
      </c>
      <c r="BL33" s="74">
        <v>0.8986790444248578</v>
      </c>
      <c r="BM33" s="74">
        <v>0.50759050214091084</v>
      </c>
      <c r="BN33" s="74">
        <v>0.93620378903414703</v>
      </c>
      <c r="BO33" s="74">
        <v>0.52005112637801565</v>
      </c>
      <c r="BP33" s="74">
        <v>0.87727814339797183</v>
      </c>
      <c r="BQ33" s="74">
        <v>0.85577241934719783</v>
      </c>
      <c r="BR33" s="75">
        <v>0.93286203452177796</v>
      </c>
      <c r="BT33" s="42">
        <f t="shared" si="19"/>
        <v>1.4838611890592545E-3</v>
      </c>
      <c r="BU33" s="42">
        <f t="shared" si="20"/>
        <v>6.4141138730765103E-3</v>
      </c>
      <c r="BV33" s="42">
        <f t="shared" si="21"/>
        <v>1.619214100412809E-2</v>
      </c>
      <c r="BW33" s="42">
        <f t="shared" si="22"/>
        <v>3.6811185506371745E-3</v>
      </c>
      <c r="BX33" s="42">
        <f t="shared" si="23"/>
        <v>9.7828654062832691E-3</v>
      </c>
      <c r="BY33" s="42">
        <f t="shared" si="24"/>
        <v>0.2395925340941599</v>
      </c>
      <c r="BZ33" s="42">
        <f t="shared" si="25"/>
        <v>6.2958125180301135E-6</v>
      </c>
      <c r="CA33" s="42">
        <f t="shared" si="26"/>
        <v>-1.603639752246666E-3</v>
      </c>
      <c r="CB33" s="43">
        <f t="shared" si="27"/>
        <v>1.4475098739122404E-2</v>
      </c>
      <c r="CD33" s="37">
        <v>6.5061962666478006E-5</v>
      </c>
      <c r="CE33" s="37">
        <v>4.424626528026351E-3</v>
      </c>
      <c r="CF33" s="37">
        <v>1.4766451623172872E-3</v>
      </c>
      <c r="CG33" s="37">
        <v>5.6807927285150487E-8</v>
      </c>
      <c r="CH33" s="37">
        <v>2.3456482316994716E-2</v>
      </c>
      <c r="CI33" s="37">
        <v>1.0759954730285116E-4</v>
      </c>
      <c r="CJ33" s="37">
        <v>3.7380780281950896E-2</v>
      </c>
      <c r="CK33" s="37">
        <v>2.0598248889435802E-2</v>
      </c>
      <c r="CL33" s="41">
        <v>7.5047480257779122E-3</v>
      </c>
      <c r="CN33" s="37">
        <f>AVERAGE(CX24:CX33)</f>
        <v>10.206427814278181</v>
      </c>
      <c r="CO33" s="37">
        <f t="shared" si="29"/>
        <v>10.817245350877338</v>
      </c>
      <c r="CP33" s="37">
        <f t="shared" si="30"/>
        <v>11.0684377255303</v>
      </c>
      <c r="CQ33" s="37">
        <f t="shared" si="31"/>
        <v>10.141136379455562</v>
      </c>
      <c r="CR33" s="37">
        <f t="shared" si="32"/>
        <v>10.834274339018773</v>
      </c>
      <c r="CS33" s="37">
        <f t="shared" si="33"/>
        <v>10.476819643670749</v>
      </c>
      <c r="CT33" s="37">
        <f t="shared" si="34"/>
        <v>10.832374876228721</v>
      </c>
      <c r="CU33" s="37">
        <f t="shared" si="35"/>
        <v>10.897191428323632</v>
      </c>
      <c r="CV33" s="41">
        <f t="shared" si="36"/>
        <v>10.716882726954951</v>
      </c>
      <c r="CW33" s="74"/>
      <c r="CX33" s="74">
        <v>10.281074106422562</v>
      </c>
      <c r="CY33" s="74">
        <v>10.8527433572091</v>
      </c>
      <c r="CZ33" s="74">
        <v>11.089107247086019</v>
      </c>
      <c r="DA33" s="74">
        <v>10.202873825233251</v>
      </c>
      <c r="DB33" s="74">
        <v>10.845985232379586</v>
      </c>
      <c r="DC33" s="74">
        <v>10.515796438655437</v>
      </c>
      <c r="DD33" s="74">
        <v>10.851334473406869</v>
      </c>
      <c r="DE33" s="74">
        <v>10.932579236034609</v>
      </c>
      <c r="DF33" s="75">
        <v>10.773759858369436</v>
      </c>
      <c r="DH33" s="42">
        <f t="shared" si="37"/>
        <v>10.206427814278181</v>
      </c>
      <c r="DI33" s="42">
        <f t="shared" si="38"/>
        <v>10.817245350877338</v>
      </c>
      <c r="DJ33" s="42">
        <f t="shared" si="39"/>
        <v>11.0684377255303</v>
      </c>
      <c r="DK33" s="42">
        <f t="shared" si="40"/>
        <v>10.141136379455562</v>
      </c>
      <c r="DL33" s="42">
        <f t="shared" si="41"/>
        <v>10.834274339018773</v>
      </c>
      <c r="DM33" s="42">
        <f t="shared" si="42"/>
        <v>10.476819643670749</v>
      </c>
      <c r="DN33" s="42">
        <f t="shared" si="43"/>
        <v>10.832374876228721</v>
      </c>
      <c r="DO33" s="42">
        <f t="shared" si="44"/>
        <v>10.897191428323632</v>
      </c>
      <c r="DP33" s="43">
        <f t="shared" si="45"/>
        <v>10.716882726954951</v>
      </c>
      <c r="DQ33" s="77"/>
      <c r="DR33" s="49"/>
      <c r="DS33" s="77"/>
      <c r="DT33" s="49"/>
    </row>
    <row r="34" spans="1:124" x14ac:dyDescent="0.2">
      <c r="A34" s="51" t="s">
        <v>91</v>
      </c>
      <c r="B34" s="78" t="s">
        <v>101</v>
      </c>
      <c r="C34" s="53">
        <v>1990</v>
      </c>
      <c r="D34" s="79"/>
      <c r="E34" s="55"/>
      <c r="F34" s="55"/>
      <c r="G34" s="58"/>
      <c r="H34" s="58"/>
      <c r="I34" s="11"/>
      <c r="J34" s="59">
        <v>86</v>
      </c>
      <c r="K34" s="117"/>
      <c r="L34" s="117"/>
      <c r="M34" s="117"/>
      <c r="N34" s="117"/>
      <c r="O34" s="117"/>
      <c r="P34" s="117"/>
      <c r="Q34" s="117"/>
      <c r="R34" s="117"/>
      <c r="S34" s="117"/>
      <c r="T34" s="119"/>
      <c r="U34" s="60"/>
      <c r="V34" s="60"/>
      <c r="W34" s="60"/>
      <c r="X34" s="60"/>
      <c r="Y34" s="60"/>
      <c r="Z34" s="60"/>
      <c r="AA34" s="60"/>
      <c r="AB34" s="60"/>
      <c r="AC34" s="60"/>
      <c r="AD34" s="61"/>
      <c r="AO34" s="60"/>
      <c r="AP34" s="60"/>
      <c r="AQ34" s="60"/>
      <c r="AR34" s="60"/>
      <c r="AS34" s="60"/>
      <c r="AT34" s="60"/>
      <c r="AU34" s="60"/>
      <c r="AV34" s="60"/>
      <c r="AW34" s="60"/>
      <c r="AX34" s="61"/>
      <c r="BI34" s="62"/>
      <c r="BJ34" s="63"/>
      <c r="BK34" s="63"/>
      <c r="BL34" s="63"/>
      <c r="BM34" s="63"/>
      <c r="BN34" s="63"/>
      <c r="BO34" s="63"/>
      <c r="BP34" s="63"/>
      <c r="BQ34" s="63"/>
      <c r="BR34" s="61"/>
      <c r="CW34" s="60"/>
      <c r="CX34" s="60"/>
      <c r="CY34" s="60"/>
      <c r="CZ34" s="60"/>
      <c r="DA34" s="60"/>
      <c r="DB34" s="60"/>
      <c r="DC34" s="60"/>
      <c r="DD34" s="60"/>
      <c r="DE34" s="60"/>
      <c r="DF34" s="61"/>
      <c r="DQ34" s="64"/>
      <c r="DS34" s="64"/>
      <c r="DT34" s="45"/>
    </row>
    <row r="35" spans="1:124" x14ac:dyDescent="0.2">
      <c r="A35" s="51" t="s">
        <v>91</v>
      </c>
      <c r="B35" s="78" t="s">
        <v>101</v>
      </c>
      <c r="C35" s="53">
        <v>1991</v>
      </c>
      <c r="D35" s="79"/>
      <c r="E35" s="55"/>
      <c r="F35" s="55"/>
      <c r="G35" s="58"/>
      <c r="H35" s="58"/>
      <c r="I35" s="11"/>
      <c r="J35" s="59">
        <v>213</v>
      </c>
      <c r="K35" s="117"/>
      <c r="L35" s="117"/>
      <c r="M35" s="117"/>
      <c r="N35" s="117"/>
      <c r="O35" s="117"/>
      <c r="P35" s="117"/>
      <c r="Q35" s="117"/>
      <c r="R35" s="117"/>
      <c r="S35" s="117"/>
      <c r="T35" s="119"/>
      <c r="U35" s="60">
        <v>-0.24747817514140857</v>
      </c>
      <c r="V35" s="60"/>
      <c r="W35" s="60">
        <v>-0.17346071609832903</v>
      </c>
      <c r="X35" s="60">
        <v>-0.20203770863556031</v>
      </c>
      <c r="Y35" s="60">
        <v>-0.2301530426792274</v>
      </c>
      <c r="Z35" s="60">
        <v>-0.28810662755180383</v>
      </c>
      <c r="AA35" s="60">
        <v>-0.23042827348649708</v>
      </c>
      <c r="AB35" s="60">
        <v>-0.31585910051882227</v>
      </c>
      <c r="AC35" s="60">
        <v>-0.29669019182109557</v>
      </c>
      <c r="AD35" s="61">
        <v>-3.6818544940341535E-2</v>
      </c>
      <c r="AO35" s="60"/>
      <c r="AP35" s="60"/>
      <c r="AQ35" s="60"/>
      <c r="AR35" s="60"/>
      <c r="AS35" s="60"/>
      <c r="AT35" s="60"/>
      <c r="AU35" s="60"/>
      <c r="AV35" s="60"/>
      <c r="AW35" s="60"/>
      <c r="AX35" s="61"/>
      <c r="BI35" s="62"/>
      <c r="BJ35" s="63"/>
      <c r="BK35" s="63"/>
      <c r="BL35" s="63"/>
      <c r="BM35" s="63"/>
      <c r="BN35" s="63"/>
      <c r="BO35" s="63"/>
      <c r="BP35" s="63"/>
      <c r="BQ35" s="63"/>
      <c r="BR35" s="61"/>
      <c r="CW35" s="60"/>
      <c r="CX35" s="60"/>
      <c r="CY35" s="60"/>
      <c r="CZ35" s="60"/>
      <c r="DA35" s="60"/>
      <c r="DB35" s="60"/>
      <c r="DC35" s="60"/>
      <c r="DD35" s="60"/>
      <c r="DE35" s="60"/>
      <c r="DF35" s="61"/>
      <c r="DQ35" s="64"/>
      <c r="DS35" s="64"/>
      <c r="DT35" s="45"/>
    </row>
    <row r="36" spans="1:124" x14ac:dyDescent="0.2">
      <c r="A36" s="51" t="s">
        <v>91</v>
      </c>
      <c r="B36" s="78" t="s">
        <v>101</v>
      </c>
      <c r="C36" s="53">
        <v>1992</v>
      </c>
      <c r="D36" s="79"/>
      <c r="E36" s="55"/>
      <c r="F36" s="55"/>
      <c r="G36" s="58"/>
      <c r="H36" s="58"/>
      <c r="I36" s="11"/>
      <c r="J36" s="59">
        <v>265</v>
      </c>
      <c r="K36" s="117"/>
      <c r="L36" s="117"/>
      <c r="M36" s="117"/>
      <c r="N36" s="117"/>
      <c r="O36" s="117"/>
      <c r="P36" s="117"/>
      <c r="Q36" s="117"/>
      <c r="R36" s="117"/>
      <c r="S36" s="117"/>
      <c r="T36" s="119"/>
      <c r="U36" s="60">
        <v>-0.27187411212164747</v>
      </c>
      <c r="V36" s="60"/>
      <c r="W36" s="60">
        <v>-0.27854134773332628</v>
      </c>
      <c r="X36" s="60">
        <v>-0.22893380907336272</v>
      </c>
      <c r="Y36" s="60">
        <v>-0.23773287185715802</v>
      </c>
      <c r="Z36" s="60">
        <v>-0.25275816815733299</v>
      </c>
      <c r="AA36" s="60">
        <v>-0.25895862204145681</v>
      </c>
      <c r="AB36" s="60">
        <v>-0.24592572182083172</v>
      </c>
      <c r="AC36" s="60">
        <v>-0.22127516319343132</v>
      </c>
      <c r="AD36" s="61">
        <v>-0.19861019153691883</v>
      </c>
      <c r="AO36" s="60"/>
      <c r="AP36" s="60"/>
      <c r="AQ36" s="60"/>
      <c r="AR36" s="60"/>
      <c r="AS36" s="60"/>
      <c r="AT36" s="60"/>
      <c r="AU36" s="60"/>
      <c r="AV36" s="60"/>
      <c r="AW36" s="60"/>
      <c r="AX36" s="61"/>
      <c r="BI36" s="62"/>
      <c r="BJ36" s="63"/>
      <c r="BK36" s="63"/>
      <c r="BL36" s="63"/>
      <c r="BM36" s="63"/>
      <c r="BN36" s="63"/>
      <c r="BO36" s="63"/>
      <c r="BP36" s="63"/>
      <c r="BQ36" s="63"/>
      <c r="BR36" s="61"/>
      <c r="CW36" s="60"/>
      <c r="CX36" s="60"/>
      <c r="CY36" s="60"/>
      <c r="CZ36" s="60"/>
      <c r="DA36" s="60"/>
      <c r="DB36" s="60"/>
      <c r="DC36" s="60"/>
      <c r="DD36" s="60"/>
      <c r="DE36" s="60"/>
      <c r="DF36" s="61"/>
      <c r="DQ36" s="64"/>
      <c r="DS36" s="64"/>
      <c r="DT36" s="45"/>
    </row>
    <row r="37" spans="1:124" x14ac:dyDescent="0.2">
      <c r="A37" s="51" t="s">
        <v>91</v>
      </c>
      <c r="B37" s="78" t="s">
        <v>101</v>
      </c>
      <c r="C37" s="53">
        <v>1993</v>
      </c>
      <c r="D37" s="54">
        <v>2533727592.0416512</v>
      </c>
      <c r="E37" s="55">
        <f t="shared" ref="E37:E100" si="66">LOG(D37)</f>
        <v>9.403759920873954</v>
      </c>
      <c r="F37" s="56">
        <f t="shared" ref="F37:F100" si="67">E37-E36</f>
        <v>9.403759920873954</v>
      </c>
      <c r="G37" s="58"/>
      <c r="H37" s="58"/>
      <c r="I37" s="11"/>
      <c r="J37" s="59">
        <v>284</v>
      </c>
      <c r="K37" s="117"/>
      <c r="L37" s="117"/>
      <c r="M37" s="117"/>
      <c r="N37" s="117"/>
      <c r="O37" s="117"/>
      <c r="P37" s="117"/>
      <c r="Q37" s="117"/>
      <c r="R37" s="117"/>
      <c r="S37" s="117"/>
      <c r="T37" s="119"/>
      <c r="U37" s="60">
        <v>-0.33036649658546358</v>
      </c>
      <c r="V37" s="60"/>
      <c r="W37" s="60">
        <v>-0.30044825018412502</v>
      </c>
      <c r="X37" s="60">
        <v>-0.31489196700983901</v>
      </c>
      <c r="Y37" s="60">
        <v>-0.32685578969123819</v>
      </c>
      <c r="Z37" s="60">
        <v>-0.32208527390832176</v>
      </c>
      <c r="AA37" s="60">
        <v>-0.32334951103154808</v>
      </c>
      <c r="AB37" s="60">
        <v>-0.32994546345023057</v>
      </c>
      <c r="AC37" s="60">
        <v>-0.32795550245249183</v>
      </c>
      <c r="AD37" s="61">
        <v>-0.34927923481043111</v>
      </c>
      <c r="AO37" s="60">
        <v>0.20962794251435568</v>
      </c>
      <c r="AP37" s="60"/>
      <c r="AQ37" s="60">
        <v>1.3888882433980392</v>
      </c>
      <c r="AR37" s="60">
        <v>1.7949155828037888</v>
      </c>
      <c r="AS37" s="60">
        <v>-0.28064405083110877</v>
      </c>
      <c r="AT37" s="60">
        <v>1.4216326791700098</v>
      </c>
      <c r="AU37" s="60">
        <v>0.30745056711536911</v>
      </c>
      <c r="AV37" s="60">
        <v>1.3787376290251814</v>
      </c>
      <c r="AW37" s="60">
        <v>1.7064570080018822</v>
      </c>
      <c r="AX37" s="61">
        <v>0.71618691028256443</v>
      </c>
      <c r="BI37" s="62"/>
      <c r="BJ37" s="63"/>
      <c r="BK37" s="63"/>
      <c r="BL37" s="63"/>
      <c r="BM37" s="63"/>
      <c r="BN37" s="63"/>
      <c r="BO37" s="63"/>
      <c r="BP37" s="63"/>
      <c r="BQ37" s="63"/>
      <c r="BR37" s="61"/>
      <c r="CF37" s="35">
        <v>7.8237810813855356E-3</v>
      </c>
      <c r="CH37" s="35">
        <v>9.2392249900983783E-5</v>
      </c>
      <c r="CJ37" s="35">
        <v>3.0448752715712631E-3</v>
      </c>
      <c r="CK37" s="35">
        <v>6.954579070834148E-4</v>
      </c>
      <c r="CM37" s="39"/>
      <c r="CN37" s="39"/>
      <c r="CO37" s="39"/>
      <c r="CP37" s="39"/>
      <c r="CQ37" s="39"/>
      <c r="CR37" s="39"/>
      <c r="CS37" s="39"/>
      <c r="CT37" s="39"/>
      <c r="CU37" s="39"/>
      <c r="CV37" s="40"/>
      <c r="CW37" s="60">
        <v>9.5085738921311318</v>
      </c>
      <c r="CX37" s="60"/>
      <c r="CY37" s="60">
        <v>10.098204042572974</v>
      </c>
      <c r="CZ37" s="60">
        <v>10.301217712275848</v>
      </c>
      <c r="DA37" s="60">
        <v>9.2634378954583987</v>
      </c>
      <c r="DB37" s="60">
        <v>10.114576260458959</v>
      </c>
      <c r="DC37" s="60">
        <v>9.5574852044316394</v>
      </c>
      <c r="DD37" s="60">
        <v>10.093128735386545</v>
      </c>
      <c r="DE37" s="60">
        <v>10.256988424874894</v>
      </c>
      <c r="DF37" s="61">
        <v>9.7618533760152353</v>
      </c>
      <c r="DQ37" s="64"/>
      <c r="DS37" s="64"/>
      <c r="DT37" s="45"/>
    </row>
    <row r="38" spans="1:124" x14ac:dyDescent="0.2">
      <c r="A38" s="51" t="s">
        <v>91</v>
      </c>
      <c r="B38" s="78" t="s">
        <v>101</v>
      </c>
      <c r="C38" s="53">
        <v>1994</v>
      </c>
      <c r="D38" s="54">
        <v>2791435272.26653</v>
      </c>
      <c r="E38" s="55">
        <f t="shared" si="66"/>
        <v>9.4458275618932763</v>
      </c>
      <c r="F38" s="56">
        <f t="shared" si="67"/>
        <v>4.2067641019322366E-2</v>
      </c>
      <c r="G38" s="58"/>
      <c r="H38" s="58"/>
      <c r="I38" s="11"/>
      <c r="J38" s="59">
        <v>490</v>
      </c>
      <c r="K38" s="117"/>
      <c r="L38" s="117"/>
      <c r="M38" s="117"/>
      <c r="N38" s="117"/>
      <c r="O38" s="117"/>
      <c r="P38" s="117"/>
      <c r="Q38" s="117"/>
      <c r="R38" s="117"/>
      <c r="S38" s="117"/>
      <c r="T38" s="119"/>
      <c r="U38" s="60">
        <v>-7.2322161909621485E-4</v>
      </c>
      <c r="V38" s="60"/>
      <c r="W38" s="60">
        <v>1.2479609402670233E-2</v>
      </c>
      <c r="X38" s="60">
        <v>3.8921455228341437E-2</v>
      </c>
      <c r="Y38" s="60">
        <v>2.4718225049715548E-2</v>
      </c>
      <c r="Z38" s="60">
        <v>7.3595640892777148E-2</v>
      </c>
      <c r="AA38" s="60">
        <v>1.3212932912983533E-2</v>
      </c>
      <c r="AB38" s="60">
        <v>3.9963299945019681E-2</v>
      </c>
      <c r="AC38" s="60">
        <v>6.2795411194018769E-2</v>
      </c>
      <c r="AD38" s="61">
        <v>3.6914650601961863E-2</v>
      </c>
      <c r="AO38" s="60">
        <v>0.16561298677143377</v>
      </c>
      <c r="AP38" s="60"/>
      <c r="AQ38" s="60">
        <v>1.4184416561487865</v>
      </c>
      <c r="AR38" s="60">
        <v>1.8018809837187728</v>
      </c>
      <c r="AS38" s="60">
        <v>-0.25729100678818639</v>
      </c>
      <c r="AT38" s="60">
        <v>1.4262025253598143</v>
      </c>
      <c r="AU38" s="60">
        <v>0.29387284261793667</v>
      </c>
      <c r="AV38" s="60">
        <v>1.4215859875511345</v>
      </c>
      <c r="AW38" s="60">
        <v>1.7205536992320614</v>
      </c>
      <c r="AX38" s="61">
        <v>0.76599842932885132</v>
      </c>
      <c r="BI38" s="62"/>
      <c r="BJ38" s="63"/>
      <c r="BK38" s="63"/>
      <c r="BL38" s="63"/>
      <c r="BM38" s="63"/>
      <c r="BN38" s="63"/>
      <c r="BO38" s="63"/>
      <c r="BP38" s="63"/>
      <c r="BQ38" s="63"/>
      <c r="BR38" s="61"/>
      <c r="CF38" s="35">
        <v>7.9170927657067503E-3</v>
      </c>
      <c r="CH38" s="35">
        <v>3.093032518568922E-4</v>
      </c>
      <c r="CJ38" s="35">
        <v>2.6101905369693506E-3</v>
      </c>
      <c r="CK38" s="35">
        <v>8.8669703737235997E-4</v>
      </c>
      <c r="CM38" s="39"/>
      <c r="CN38" s="39"/>
      <c r="CO38" s="39"/>
      <c r="CP38" s="39"/>
      <c r="CQ38" s="39"/>
      <c r="CR38" s="39"/>
      <c r="CS38" s="39"/>
      <c r="CT38" s="39"/>
      <c r="CU38" s="39"/>
      <c r="CV38" s="40"/>
      <c r="CW38" s="60">
        <v>9.5286340552789923</v>
      </c>
      <c r="CX38" s="60"/>
      <c r="CY38" s="60">
        <v>10.15504838996767</v>
      </c>
      <c r="CZ38" s="60">
        <v>10.346768053752662</v>
      </c>
      <c r="DA38" s="60">
        <v>9.3171820584991831</v>
      </c>
      <c r="DB38" s="60">
        <v>10.158928824573184</v>
      </c>
      <c r="DC38" s="60">
        <v>9.5927639832022447</v>
      </c>
      <c r="DD38" s="60">
        <v>10.156620555668844</v>
      </c>
      <c r="DE38" s="60">
        <v>10.306104411509306</v>
      </c>
      <c r="DF38" s="61">
        <v>9.8288267765577011</v>
      </c>
      <c r="DQ38" s="64"/>
      <c r="DS38" s="64"/>
      <c r="DT38" s="45"/>
    </row>
    <row r="39" spans="1:124" x14ac:dyDescent="0.2">
      <c r="A39" s="51" t="s">
        <v>91</v>
      </c>
      <c r="B39" s="78" t="s">
        <v>101</v>
      </c>
      <c r="C39" s="53">
        <v>1995</v>
      </c>
      <c r="D39" s="54">
        <v>3441205692.9165983</v>
      </c>
      <c r="E39" s="55">
        <f t="shared" si="66"/>
        <v>9.5367106326990374</v>
      </c>
      <c r="F39" s="56">
        <f t="shared" si="67"/>
        <v>9.0883070805761079E-2</v>
      </c>
      <c r="G39" s="58"/>
      <c r="H39" s="58"/>
      <c r="I39" s="11"/>
      <c r="J39" s="59">
        <v>855</v>
      </c>
      <c r="K39" s="117"/>
      <c r="L39" s="117"/>
      <c r="M39" s="117"/>
      <c r="N39" s="117"/>
      <c r="O39" s="117"/>
      <c r="P39" s="117"/>
      <c r="Q39" s="117"/>
      <c r="R39" s="117"/>
      <c r="S39" s="117"/>
      <c r="T39" s="119"/>
      <c r="U39" s="60">
        <v>-1.6223411963114387E-2</v>
      </c>
      <c r="V39" s="60"/>
      <c r="W39" s="60">
        <v>4.7027699668613643E-3</v>
      </c>
      <c r="X39" s="60">
        <v>3.3724968714801427E-2</v>
      </c>
      <c r="Y39" s="60">
        <v>6.6122412188870106E-2</v>
      </c>
      <c r="Z39" s="60">
        <v>-3.5777322125500888E-3</v>
      </c>
      <c r="AA39" s="60">
        <v>-8.8270457658188306E-3</v>
      </c>
      <c r="AB39" s="60">
        <v>-2.0235853062615217E-2</v>
      </c>
      <c r="AC39" s="60">
        <v>1.147443959009653E-2</v>
      </c>
      <c r="AD39" s="61">
        <v>1.928179861560142E-2</v>
      </c>
      <c r="AO39" s="60">
        <v>0.13851945904445628</v>
      </c>
      <c r="AP39" s="60"/>
      <c r="AQ39" s="60">
        <v>1.3908866751271702</v>
      </c>
      <c r="AR39" s="60">
        <v>1.768924502170103</v>
      </c>
      <c r="AS39" s="60">
        <v>-0.29032622812340492</v>
      </c>
      <c r="AT39" s="60">
        <v>1.4112391463579712</v>
      </c>
      <c r="AU39" s="60">
        <v>0.23319671076235515</v>
      </c>
      <c r="AV39" s="60">
        <v>1.4068382504908996</v>
      </c>
      <c r="AW39" s="60">
        <v>1.6918918197816701</v>
      </c>
      <c r="AX39" s="61">
        <v>0.7800177959036656</v>
      </c>
      <c r="BI39" s="62"/>
      <c r="BJ39" s="63"/>
      <c r="BK39" s="63"/>
      <c r="BL39" s="63"/>
      <c r="BM39" s="63"/>
      <c r="BN39" s="63"/>
      <c r="BO39" s="63"/>
      <c r="BP39" s="63"/>
      <c r="BQ39" s="63"/>
      <c r="BR39" s="61"/>
      <c r="CF39" s="35">
        <v>1.1621309380697121E-2</v>
      </c>
      <c r="CH39" s="35">
        <v>4.3094238463094398E-4</v>
      </c>
      <c r="CJ39" s="35">
        <v>2.8497545742592395E-3</v>
      </c>
      <c r="CK39" s="35">
        <v>9.8659611153415166E-4</v>
      </c>
      <c r="CM39" s="39"/>
      <c r="CN39" s="39"/>
      <c r="CO39" s="39"/>
      <c r="CP39" s="39"/>
      <c r="CQ39" s="39"/>
      <c r="CR39" s="39"/>
      <c r="CS39" s="39"/>
      <c r="CT39" s="39"/>
      <c r="CU39" s="39"/>
      <c r="CV39" s="40"/>
      <c r="CW39" s="60">
        <v>9.6059703622212655</v>
      </c>
      <c r="CX39" s="60"/>
      <c r="CY39" s="60">
        <v>10.232153970262623</v>
      </c>
      <c r="CZ39" s="60">
        <v>10.421172883784088</v>
      </c>
      <c r="DA39" s="60">
        <v>9.3915475186373349</v>
      </c>
      <c r="DB39" s="60">
        <v>10.242330205878023</v>
      </c>
      <c r="DC39" s="60">
        <v>9.6533089880802159</v>
      </c>
      <c r="DD39" s="60">
        <v>10.240129757944487</v>
      </c>
      <c r="DE39" s="60">
        <v>10.382656542589872</v>
      </c>
      <c r="DF39" s="61">
        <v>9.9267195306508711</v>
      </c>
      <c r="DQ39" s="64"/>
      <c r="DS39" s="64"/>
      <c r="DT39" s="45"/>
    </row>
    <row r="40" spans="1:124" x14ac:dyDescent="0.2">
      <c r="A40" s="51" t="s">
        <v>91</v>
      </c>
      <c r="B40" s="78" t="s">
        <v>101</v>
      </c>
      <c r="C40" s="53">
        <v>1996</v>
      </c>
      <c r="D40" s="54">
        <v>3506695719.572588</v>
      </c>
      <c r="E40" s="55">
        <f t="shared" si="66"/>
        <v>9.54489808323431</v>
      </c>
      <c r="F40" s="56">
        <f t="shared" si="67"/>
        <v>8.187450535272589E-3</v>
      </c>
      <c r="G40" s="58"/>
      <c r="H40" s="58"/>
      <c r="I40" s="11"/>
      <c r="J40" s="59">
        <v>644</v>
      </c>
      <c r="K40" s="117"/>
      <c r="L40" s="117"/>
      <c r="M40" s="117"/>
      <c r="N40" s="117"/>
      <c r="O40" s="117"/>
      <c r="P40" s="117"/>
      <c r="Q40" s="117"/>
      <c r="R40" s="117"/>
      <c r="S40" s="117"/>
      <c r="T40" s="119"/>
      <c r="U40" s="60">
        <v>-3.1953552720973555E-2</v>
      </c>
      <c r="V40" s="60"/>
      <c r="W40" s="60">
        <v>-2.124932294689863E-2</v>
      </c>
      <c r="X40" s="60">
        <v>-1.1935738696855498E-2</v>
      </c>
      <c r="Y40" s="60">
        <v>2.897773366779488E-2</v>
      </c>
      <c r="Z40" s="60">
        <v>-7.0017908680227059E-2</v>
      </c>
      <c r="AA40" s="60">
        <v>-1.0562623894952772E-2</v>
      </c>
      <c r="AB40" s="60">
        <v>-7.4633618296904292E-2</v>
      </c>
      <c r="AC40" s="60">
        <v>-6.391220149001331E-2</v>
      </c>
      <c r="AD40" s="61">
        <v>-2.9886839383431951E-2</v>
      </c>
      <c r="AO40" s="60">
        <v>0.16399873630037654</v>
      </c>
      <c r="AP40" s="60"/>
      <c r="AQ40" s="60">
        <v>1.4312137455207594</v>
      </c>
      <c r="AR40" s="60">
        <v>1.811834466131895</v>
      </c>
      <c r="AS40" s="60">
        <v>-0.272204620681471</v>
      </c>
      <c r="AT40" s="60">
        <v>1.4588010467107768</v>
      </c>
      <c r="AU40" s="60">
        <v>0.2531207633232686</v>
      </c>
      <c r="AV40" s="60">
        <v>1.4387096525119638</v>
      </c>
      <c r="AW40" s="60">
        <v>1.71763633237099</v>
      </c>
      <c r="AX40" s="61">
        <v>0.8470504402917971</v>
      </c>
      <c r="BI40" s="62"/>
      <c r="BJ40" s="63"/>
      <c r="BK40" s="63"/>
      <c r="BL40" s="63"/>
      <c r="BM40" s="63"/>
      <c r="BN40" s="63"/>
      <c r="BO40" s="63"/>
      <c r="BP40" s="63"/>
      <c r="BQ40" s="63"/>
      <c r="BR40" s="61"/>
      <c r="CE40" s="35">
        <v>1.4730752433225243E-5</v>
      </c>
      <c r="CF40" s="35">
        <v>8.6075834385992821E-3</v>
      </c>
      <c r="CH40" s="35">
        <v>2.6053319491589551E-4</v>
      </c>
      <c r="CJ40" s="35">
        <v>2.6844037614562675E-3</v>
      </c>
      <c r="CK40" s="35">
        <v>9.9051026546607556E-4</v>
      </c>
      <c r="CM40" s="39"/>
      <c r="CN40" s="39"/>
      <c r="CO40" s="39"/>
      <c r="CP40" s="39"/>
      <c r="CQ40" s="39"/>
      <c r="CR40" s="39"/>
      <c r="CS40" s="39"/>
      <c r="CT40" s="39"/>
      <c r="CU40" s="39"/>
      <c r="CV40" s="40"/>
      <c r="CW40" s="60">
        <v>9.6268974513844974</v>
      </c>
      <c r="CX40" s="60"/>
      <c r="CY40" s="60">
        <v>10.260504955994691</v>
      </c>
      <c r="CZ40" s="60">
        <v>10.450815316300258</v>
      </c>
      <c r="DA40" s="60">
        <v>9.4087957728935745</v>
      </c>
      <c r="DB40" s="60">
        <v>10.274298606589699</v>
      </c>
      <c r="DC40" s="60">
        <v>9.6714584648959452</v>
      </c>
      <c r="DD40" s="60">
        <v>10.264252909490292</v>
      </c>
      <c r="DE40" s="60">
        <v>10.403716249419805</v>
      </c>
      <c r="DF40" s="61">
        <v>9.9684233033802094</v>
      </c>
      <c r="DQ40" s="64"/>
      <c r="DS40" s="64"/>
      <c r="DT40" s="45"/>
    </row>
    <row r="41" spans="1:124" x14ac:dyDescent="0.2">
      <c r="A41" s="51" t="s">
        <v>91</v>
      </c>
      <c r="B41" s="78" t="s">
        <v>101</v>
      </c>
      <c r="C41" s="53">
        <v>1997</v>
      </c>
      <c r="D41" s="54">
        <v>3443413388.6909003</v>
      </c>
      <c r="E41" s="55">
        <f t="shared" si="66"/>
        <v>9.5369891637590722</v>
      </c>
      <c r="F41" s="56">
        <f t="shared" si="67"/>
        <v>-7.9089194752377523E-3</v>
      </c>
      <c r="G41" s="58"/>
      <c r="H41" s="58"/>
      <c r="I41" s="11"/>
      <c r="J41" s="59">
        <v>736</v>
      </c>
      <c r="K41" s="117"/>
      <c r="L41" s="117"/>
      <c r="M41" s="117"/>
      <c r="N41" s="117"/>
      <c r="O41" s="117"/>
      <c r="P41" s="117"/>
      <c r="Q41" s="117"/>
      <c r="R41" s="117"/>
      <c r="S41" s="117"/>
      <c r="T41" s="119"/>
      <c r="U41" s="60">
        <v>-2.7543749254030025E-2</v>
      </c>
      <c r="V41" s="60"/>
      <c r="W41" s="60">
        <v>5.2130983380993534E-4</v>
      </c>
      <c r="X41" s="60">
        <v>4.3866766476146409E-2</v>
      </c>
      <c r="Y41" s="60">
        <v>8.5801285484021272E-2</v>
      </c>
      <c r="Z41" s="60">
        <v>-2.9594879217119896E-2</v>
      </c>
      <c r="AA41" s="60">
        <v>-2.707073019718953E-2</v>
      </c>
      <c r="AB41" s="60">
        <v>-5.1258564318718225E-2</v>
      </c>
      <c r="AC41" s="60">
        <v>9.115270737058534E-3</v>
      </c>
      <c r="AD41" s="61">
        <v>-2.5402398112138402E-2</v>
      </c>
      <c r="AO41" s="60">
        <v>0.1787913776160952</v>
      </c>
      <c r="AP41" s="60"/>
      <c r="AQ41" s="60">
        <v>1.4366289968637442</v>
      </c>
      <c r="AR41" s="60">
        <v>1.7969596248723505</v>
      </c>
      <c r="AS41" s="60">
        <v>-0.29469331111959995</v>
      </c>
      <c r="AT41" s="60">
        <v>1.4630339544318698</v>
      </c>
      <c r="AU41" s="60">
        <v>0.28647892351548698</v>
      </c>
      <c r="AV41" s="60">
        <v>1.463549859777924</v>
      </c>
      <c r="AW41" s="60">
        <v>1.639624727329771</v>
      </c>
      <c r="AX41" s="61">
        <v>0.89185321996480837</v>
      </c>
      <c r="BI41" s="62"/>
      <c r="BJ41" s="63"/>
      <c r="BK41" s="63"/>
      <c r="BL41" s="63"/>
      <c r="BM41" s="63"/>
      <c r="BN41" s="63"/>
      <c r="BO41" s="63"/>
      <c r="BP41" s="63"/>
      <c r="BQ41" s="63"/>
      <c r="BR41" s="61"/>
      <c r="CC41" s="35">
        <v>1.5535852792535956E-6</v>
      </c>
      <c r="CE41" s="35">
        <v>7.267572383927717E-6</v>
      </c>
      <c r="CF41" s="35">
        <v>1.0147483341604846E-2</v>
      </c>
      <c r="CH41" s="35">
        <v>4.7744782401107193E-4</v>
      </c>
      <c r="CJ41" s="35">
        <v>2.1454243586494144E-3</v>
      </c>
      <c r="CK41" s="35">
        <v>1.0329382889367367E-3</v>
      </c>
      <c r="CM41" s="39"/>
      <c r="CN41" s="39"/>
      <c r="CO41" s="39"/>
      <c r="CP41" s="39"/>
      <c r="CQ41" s="39"/>
      <c r="CR41" s="39"/>
      <c r="CS41" s="39"/>
      <c r="CT41" s="39"/>
      <c r="CU41" s="39"/>
      <c r="CV41" s="40"/>
      <c r="CW41" s="60">
        <v>9.6263848525671207</v>
      </c>
      <c r="CX41" s="60"/>
      <c r="CY41" s="60">
        <v>10.255303662190943</v>
      </c>
      <c r="CZ41" s="60">
        <v>10.435468976195247</v>
      </c>
      <c r="DA41" s="60">
        <v>9.3896425081992732</v>
      </c>
      <c r="DB41" s="60">
        <v>10.268506140975006</v>
      </c>
      <c r="DC41" s="60">
        <v>9.6802286255168148</v>
      </c>
      <c r="DD41" s="60">
        <v>10.268764093648034</v>
      </c>
      <c r="DE41" s="60">
        <v>10.356801527423958</v>
      </c>
      <c r="DF41" s="61">
        <v>9.9829157737414764</v>
      </c>
      <c r="DQ41" s="64"/>
      <c r="DS41" s="64"/>
      <c r="DT41" s="45"/>
    </row>
    <row r="42" spans="1:124" x14ac:dyDescent="0.2">
      <c r="A42" s="51" t="s">
        <v>91</v>
      </c>
      <c r="B42" s="78" t="s">
        <v>101</v>
      </c>
      <c r="C42" s="53">
        <v>1998</v>
      </c>
      <c r="D42" s="54">
        <v>3120425502.5825348</v>
      </c>
      <c r="E42" s="55">
        <f t="shared" si="66"/>
        <v>9.4942138186414553</v>
      </c>
      <c r="F42" s="56">
        <f t="shared" si="67"/>
        <v>-4.2775345117616936E-2</v>
      </c>
      <c r="G42" s="58"/>
      <c r="H42" s="58"/>
      <c r="I42" s="11"/>
      <c r="J42" s="59">
        <v>800</v>
      </c>
      <c r="K42" s="117"/>
      <c r="L42" s="117"/>
      <c r="M42" s="117"/>
      <c r="N42" s="117"/>
      <c r="O42" s="117"/>
      <c r="P42" s="117"/>
      <c r="Q42" s="117"/>
      <c r="R42" s="117"/>
      <c r="S42" s="117"/>
      <c r="T42" s="119"/>
      <c r="U42" s="60">
        <v>-5.2123013313588817E-2</v>
      </c>
      <c r="V42" s="60"/>
      <c r="W42" s="60">
        <v>3.8132138299557194E-2</v>
      </c>
      <c r="X42" s="60">
        <v>0.43267609163540699</v>
      </c>
      <c r="Y42" s="60">
        <v>0.31381678625612186</v>
      </c>
      <c r="Z42" s="60">
        <v>8.951715705848251E-2</v>
      </c>
      <c r="AA42" s="60">
        <v>-9.7738424288142944E-2</v>
      </c>
      <c r="AB42" s="60">
        <v>-9.5554380000884009E-4</v>
      </c>
      <c r="AC42" s="60">
        <v>6.8551331719040931E-2</v>
      </c>
      <c r="AD42" s="61">
        <v>-4.8875903671340426E-2</v>
      </c>
      <c r="AO42" s="60">
        <v>0.11336420803842806</v>
      </c>
      <c r="AP42" s="60"/>
      <c r="AQ42" s="60">
        <v>1.37789771216665</v>
      </c>
      <c r="AR42" s="60">
        <v>1.485541856577413</v>
      </c>
      <c r="AS42" s="60">
        <v>-0.38694351382990355</v>
      </c>
      <c r="AT42" s="60">
        <v>1.364127836113969</v>
      </c>
      <c r="AU42" s="60">
        <v>0.35358392352761037</v>
      </c>
      <c r="AV42" s="60">
        <v>1.4389104448932812</v>
      </c>
      <c r="AW42" s="60">
        <v>1.5614532877462111</v>
      </c>
      <c r="AX42" s="61">
        <v>0.94050837147592681</v>
      </c>
      <c r="BI42" s="62"/>
      <c r="BJ42" s="63"/>
      <c r="BK42" s="63"/>
      <c r="BL42" s="63"/>
      <c r="BM42" s="63"/>
      <c r="BN42" s="63"/>
      <c r="BO42" s="63"/>
      <c r="BP42" s="63"/>
      <c r="BQ42" s="63"/>
      <c r="BR42" s="61"/>
      <c r="CC42" s="35">
        <v>1.0861120943952801E-7</v>
      </c>
      <c r="CE42" s="35">
        <v>8.1251323272908834E-6</v>
      </c>
      <c r="CF42" s="35">
        <v>1.0637401364823017E-2</v>
      </c>
      <c r="CH42" s="35">
        <v>2.5367042309253887E-4</v>
      </c>
      <c r="CJ42" s="35">
        <v>4.6537515350778807E-3</v>
      </c>
      <c r="CK42" s="35">
        <v>1.3231218091280903E-3</v>
      </c>
      <c r="CM42" s="39"/>
      <c r="CN42" s="39"/>
      <c r="CO42" s="39"/>
      <c r="CP42" s="39"/>
      <c r="CQ42" s="39"/>
      <c r="CR42" s="39"/>
      <c r="CS42" s="39"/>
      <c r="CT42" s="39"/>
      <c r="CU42" s="39"/>
      <c r="CV42" s="40"/>
      <c r="CW42" s="60">
        <v>9.5508959226606684</v>
      </c>
      <c r="CX42" s="60"/>
      <c r="CY42" s="60">
        <v>10.18316267472478</v>
      </c>
      <c r="CZ42" s="60">
        <v>10.236984746930162</v>
      </c>
      <c r="DA42" s="60">
        <v>9.3007420617265026</v>
      </c>
      <c r="DB42" s="60">
        <v>10.17627773669844</v>
      </c>
      <c r="DC42" s="60">
        <v>9.6710057804052596</v>
      </c>
      <c r="DD42" s="60">
        <v>10.213669041088096</v>
      </c>
      <c r="DE42" s="60">
        <v>10.274940462514561</v>
      </c>
      <c r="DF42" s="61">
        <v>9.9644680043794196</v>
      </c>
      <c r="DG42" s="39"/>
      <c r="DH42" s="39"/>
      <c r="DI42" s="39"/>
      <c r="DJ42" s="39"/>
      <c r="DK42" s="39"/>
      <c r="DL42" s="39"/>
      <c r="DM42" s="39"/>
      <c r="DN42" s="39"/>
      <c r="DO42" s="39"/>
      <c r="DP42" s="40"/>
      <c r="DQ42" s="64"/>
      <c r="DS42" s="64"/>
      <c r="DT42" s="45"/>
    </row>
    <row r="43" spans="1:124" x14ac:dyDescent="0.2">
      <c r="A43" s="51" t="s">
        <v>91</v>
      </c>
      <c r="B43" s="78" t="s">
        <v>101</v>
      </c>
      <c r="C43" s="53">
        <v>1999</v>
      </c>
      <c r="D43" s="54">
        <v>3517242477.2285037</v>
      </c>
      <c r="E43" s="55">
        <f t="shared" si="66"/>
        <v>9.5462023094293542</v>
      </c>
      <c r="F43" s="56">
        <f t="shared" si="67"/>
        <v>5.1988490787898911E-2</v>
      </c>
      <c r="G43" s="58"/>
      <c r="H43" s="58"/>
      <c r="I43" s="11"/>
      <c r="J43" s="59">
        <v>1129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9"/>
      <c r="U43" s="60">
        <v>-1.9475121510050819E-3</v>
      </c>
      <c r="V43" s="60"/>
      <c r="W43" s="60">
        <v>-2.6903453398173571E-2</v>
      </c>
      <c r="X43" s="60">
        <v>-0.11273054715255487</v>
      </c>
      <c r="Y43" s="60">
        <v>0.32579387748389854</v>
      </c>
      <c r="Z43" s="60">
        <v>-6.6538426194880707E-2</v>
      </c>
      <c r="AA43" s="60">
        <v>-1.1021962097860882E-2</v>
      </c>
      <c r="AB43" s="60">
        <v>-4.7461443631883871E-2</v>
      </c>
      <c r="AC43" s="60">
        <v>-8.9360396688678456E-2</v>
      </c>
      <c r="AD43" s="61">
        <v>1.4262187754589206E-2</v>
      </c>
      <c r="AE43" s="39">
        <f t="shared" ref="AE43" si="68">STDEV(U34:U43)</f>
        <v>0.13337217686521344</v>
      </c>
      <c r="AF43" s="39"/>
      <c r="AG43" s="39">
        <f>STDEV(W34:W43)</f>
        <v>0.13187098424735791</v>
      </c>
      <c r="AH43" s="39">
        <f t="shared" ref="AH43" si="69">STDEV(X34:X43)</f>
        <v>0.2195305671365286</v>
      </c>
      <c r="AI43" s="39">
        <f t="shared" ref="AI43" si="70">STDEV(Y34:Y43)</f>
        <v>0.23287501339898733</v>
      </c>
      <c r="AJ43" s="39">
        <f t="shared" ref="AJ43" si="71">STDEV(Z34:Z43)</f>
        <v>0.15421699574084852</v>
      </c>
      <c r="AK43" s="39">
        <f t="shared" ref="AK43" si="72">STDEV(AA34:AA43)</f>
        <v>0.12951881804058749</v>
      </c>
      <c r="AL43" s="39">
        <f t="shared" ref="AL43" si="73">STDEV(AB34:AB43)</f>
        <v>0.1413891505115937</v>
      </c>
      <c r="AM43" s="39">
        <f t="shared" ref="AM43" si="74">STDEV(AC34:AC43)</f>
        <v>0.15236036107356385</v>
      </c>
      <c r="AN43" s="40">
        <f t="shared" ref="AN43" si="75">STDEV(AD34:AD43)</f>
        <v>0.12558359022011495</v>
      </c>
      <c r="AO43" s="60">
        <v>0.1165555222522201</v>
      </c>
      <c r="AP43" s="60"/>
      <c r="AQ43" s="60">
        <v>1.3864750277132156</v>
      </c>
      <c r="AR43" s="60">
        <v>1.5999299178387911</v>
      </c>
      <c r="AS43" s="60">
        <v>-0.38350929357557817</v>
      </c>
      <c r="AT43" s="60">
        <v>1.352239946029675</v>
      </c>
      <c r="AU43" s="60">
        <v>0.33693710228472362</v>
      </c>
      <c r="AV43" s="60">
        <v>1.3897312865596092</v>
      </c>
      <c r="AW43" s="60">
        <v>1.5564682533104097</v>
      </c>
      <c r="AX43" s="61">
        <v>0.91143224150965096</v>
      </c>
      <c r="BI43" s="62"/>
      <c r="BJ43" s="63"/>
      <c r="BK43" s="63"/>
      <c r="BL43" s="63"/>
      <c r="BM43" s="63"/>
      <c r="BN43" s="63"/>
      <c r="BO43" s="63"/>
      <c r="BP43" s="63"/>
      <c r="BQ43" s="63"/>
      <c r="BR43" s="61"/>
      <c r="BS43" s="39"/>
      <c r="BT43" s="39"/>
      <c r="BU43" s="39"/>
      <c r="BV43" s="39"/>
      <c r="BW43" s="39"/>
      <c r="BX43" s="39"/>
      <c r="BY43" s="39"/>
      <c r="BZ43" s="39"/>
      <c r="CA43" s="39"/>
      <c r="CB43" s="40"/>
      <c r="CC43" s="35">
        <v>0</v>
      </c>
      <c r="CE43" s="35">
        <v>1.7890519690006205E-5</v>
      </c>
      <c r="CF43" s="35">
        <v>9.9176706541673487E-3</v>
      </c>
      <c r="CH43" s="35">
        <v>2.4091152731044939E-4</v>
      </c>
      <c r="CJ43" s="35">
        <v>5.9773775203284026E-3</v>
      </c>
      <c r="CK43" s="35">
        <v>1.3929902881520224E-3</v>
      </c>
      <c r="CM43" s="39">
        <f>AVERAGE(CW34:CW43)</f>
        <v>9.5788338009713065</v>
      </c>
      <c r="CN43" s="39"/>
      <c r="CO43" s="39">
        <f t="shared" ref="CO43:CO63" si="76">AVERAGE(CY34:CY43)</f>
        <v>10.203402502714235</v>
      </c>
      <c r="CP43" s="39">
        <f t="shared" ref="CP43:CP63" si="77">AVERAGE(CZ34:CZ43)</f>
        <v>10.36265642251243</v>
      </c>
      <c r="CQ43" s="39"/>
      <c r="CR43" s="39">
        <f t="shared" ref="CR43:CR63" si="78">AVERAGE(DB34:DB43)</f>
        <v>10.208177151088213</v>
      </c>
      <c r="CS43" s="39"/>
      <c r="CT43" s="39">
        <f t="shared" ref="CT43:CT63" si="79">AVERAGE(DD34:DD43)</f>
        <v>10.211090435133636</v>
      </c>
      <c r="CU43" s="39">
        <f t="shared" ref="CU43:CU63" si="80">AVERAGE(DE34:DE43)</f>
        <v>10.329377722059563</v>
      </c>
      <c r="CV43" s="40"/>
      <c r="CW43" s="60">
        <v>9.6044800705554643</v>
      </c>
      <c r="CX43" s="60"/>
      <c r="CY43" s="60">
        <v>10.239439823285963</v>
      </c>
      <c r="CZ43" s="60">
        <v>10.346167268348751</v>
      </c>
      <c r="DA43" s="60">
        <v>9.3544476626415651</v>
      </c>
      <c r="DB43" s="60">
        <v>10.222322282444193</v>
      </c>
      <c r="DC43" s="60">
        <v>9.7146708605717151</v>
      </c>
      <c r="DD43" s="60">
        <v>10.241067952709159</v>
      </c>
      <c r="DE43" s="60">
        <v>10.324436436084559</v>
      </c>
      <c r="DF43" s="61">
        <v>10.00191843018418</v>
      </c>
      <c r="DG43" s="39">
        <f t="shared" ref="DG43:DG63" si="81">AVERAGE(CW34:CW43)</f>
        <v>9.5788338009713065</v>
      </c>
      <c r="DH43" s="39"/>
      <c r="DI43" s="39">
        <f t="shared" ref="DI43:DI63" si="82">AVERAGE(CY34:CY43)</f>
        <v>10.203402502714235</v>
      </c>
      <c r="DJ43" s="39">
        <f t="shared" ref="DJ43:DJ63" si="83">AVERAGE(CZ34:CZ43)</f>
        <v>10.36265642251243</v>
      </c>
      <c r="DK43" s="39">
        <f t="shared" ref="DK43:DK63" si="84">AVERAGE(DA34:DA43)</f>
        <v>9.3465422111508332</v>
      </c>
      <c r="DL43" s="39">
        <f t="shared" ref="DL43:DL63" si="85">AVERAGE(DB34:DB43)</f>
        <v>10.208177151088213</v>
      </c>
      <c r="DM43" s="39">
        <f t="shared" ref="DM43:DM63" si="86">AVERAGE(DC34:DC43)</f>
        <v>9.6487031295862629</v>
      </c>
      <c r="DN43" s="39">
        <f t="shared" ref="DN43:DN63" si="87">AVERAGE(DD34:DD43)</f>
        <v>10.211090435133636</v>
      </c>
      <c r="DO43" s="39">
        <f t="shared" ref="DO43:DO63" si="88">AVERAGE(DE34:DE43)</f>
        <v>10.329377722059563</v>
      </c>
      <c r="DP43" s="40">
        <f t="shared" ref="DP43:DP63" si="89">AVERAGE(DF34:DF43)</f>
        <v>9.9193035992727268</v>
      </c>
      <c r="DQ43" s="64"/>
      <c r="DS43" s="64"/>
      <c r="DT43" s="45"/>
    </row>
    <row r="44" spans="1:124" x14ac:dyDescent="0.2">
      <c r="A44" s="51" t="s">
        <v>91</v>
      </c>
      <c r="B44" s="78" t="s">
        <v>101</v>
      </c>
      <c r="C44" s="53">
        <v>2000</v>
      </c>
      <c r="D44" s="54">
        <v>3654031716.2688117</v>
      </c>
      <c r="E44" s="55">
        <f t="shared" si="66"/>
        <v>9.5627723126226361</v>
      </c>
      <c r="F44" s="56">
        <f t="shared" si="67"/>
        <v>1.6570003193281835E-2</v>
      </c>
      <c r="G44" s="58">
        <v>53</v>
      </c>
      <c r="H44" s="58">
        <v>0</v>
      </c>
      <c r="I44" s="11">
        <v>1329</v>
      </c>
      <c r="J44" s="59">
        <v>1389</v>
      </c>
      <c r="K44" s="117">
        <v>65510.999999999993</v>
      </c>
      <c r="L44" s="117"/>
      <c r="M44" s="117">
        <v>1185910</v>
      </c>
      <c r="N44" s="117">
        <v>1701041</v>
      </c>
      <c r="O44" s="117">
        <v>3183638</v>
      </c>
      <c r="P44" s="117">
        <v>1701041</v>
      </c>
      <c r="Q44" s="117">
        <v>15832</v>
      </c>
      <c r="R44" s="117">
        <v>18274619</v>
      </c>
      <c r="S44" s="117">
        <v>23251449</v>
      </c>
      <c r="T44" s="119">
        <v>19839581</v>
      </c>
      <c r="U44" s="60">
        <v>4.8525027944119614E-3</v>
      </c>
      <c r="V44" s="60"/>
      <c r="W44" s="60">
        <v>6.2102775573224189E-2</v>
      </c>
      <c r="X44" s="60">
        <v>4.0800087704163435E-2</v>
      </c>
      <c r="Y44" s="60">
        <v>3.1254391746247001E-2</v>
      </c>
      <c r="Z44" s="60">
        <v>2.6776895937828726E-2</v>
      </c>
      <c r="AA44" s="60">
        <v>-1.2401554105319512E-2</v>
      </c>
      <c r="AB44" s="60">
        <v>3.4844180242618705E-2</v>
      </c>
      <c r="AC44" s="60">
        <v>5.3952639169971839E-2</v>
      </c>
      <c r="AD44" s="61">
        <v>4.2070922054092685E-3</v>
      </c>
      <c r="AE44" s="39">
        <f t="shared" ref="AE44:AE61" si="90">STDEV(U35:U44)</f>
        <v>0.13078982324566274</v>
      </c>
      <c r="AF44" s="39"/>
      <c r="AG44" s="39">
        <f t="shared" ref="AG44" si="91">STDEV(W35:W44)</f>
        <v>0.13249915972101042</v>
      </c>
      <c r="AH44" s="39">
        <f t="shared" ref="AH44:AH61" si="92">STDEV(X35:X44)</f>
        <v>0.2083845312632763</v>
      </c>
      <c r="AI44" s="39">
        <f t="shared" ref="AI44:AI61" si="93">STDEV(Y35:Y44)</f>
        <v>0.21970638319982805</v>
      </c>
      <c r="AJ44" s="39">
        <f t="shared" ref="AJ44:AJ61" si="94">STDEV(Z35:Z44)</f>
        <v>0.15054228959451726</v>
      </c>
      <c r="AK44" s="39">
        <f t="shared" ref="AK44:AK61" si="95">STDEV(AA35:AA44)</f>
        <v>0.12565363966434426</v>
      </c>
      <c r="AL44" s="39">
        <f t="shared" ref="AL44:AL61" si="96">STDEV(AB35:AB44)</f>
        <v>0.14160803300862984</v>
      </c>
      <c r="AM44" s="39">
        <f t="shared" ref="AM44:AM61" si="97">STDEV(AC35:AC44)</f>
        <v>0.15108777251290142</v>
      </c>
      <c r="AN44" s="40">
        <f t="shared" ref="AN44:AN61" si="98">STDEV(AD35:AD44)</f>
        <v>0.12062590200264765</v>
      </c>
      <c r="AO44" s="60">
        <v>0.21546240883005829</v>
      </c>
      <c r="AP44" s="60"/>
      <c r="AQ44" s="60">
        <v>1.3597958659150908</v>
      </c>
      <c r="AR44" s="60">
        <v>1.6547669337031028</v>
      </c>
      <c r="AS44" s="60">
        <v>-0.324425565289852</v>
      </c>
      <c r="AT44" s="60">
        <v>1.4093830046828337</v>
      </c>
      <c r="AU44" s="60">
        <v>0.10561849871365148</v>
      </c>
      <c r="AV44" s="60">
        <v>1.4198357206857715</v>
      </c>
      <c r="AW44" s="60">
        <v>1.5389480764985066</v>
      </c>
      <c r="AX44" s="61">
        <v>0.9309995773821953</v>
      </c>
      <c r="AY44" s="39">
        <f t="shared" ref="AY44:AY61" si="99">STDEV(AO35:AO44)</f>
        <v>3.8550942438696445E-2</v>
      </c>
      <c r="AZ44" s="39"/>
      <c r="BA44" s="39">
        <f t="shared" ref="BA44" si="100">STDEV(AQ35:AQ44)</f>
        <v>2.7093677546832333E-2</v>
      </c>
      <c r="BB44" s="39">
        <f t="shared" ref="BB44:BB61" si="101">STDEV(AR35:AR44)</f>
        <v>0.12098033902283636</v>
      </c>
      <c r="BC44" s="39">
        <f t="shared" ref="BC44:BC61" si="102">STDEV(AS35:AS44)</f>
        <v>4.9582940302593012E-2</v>
      </c>
      <c r="BD44" s="39">
        <f t="shared" ref="BD44:BD61" si="103">STDEV(AT35:AT44)</f>
        <v>3.9542984895522611E-2</v>
      </c>
      <c r="BE44" s="39">
        <f t="shared" ref="BE44:BE61" si="104">STDEV(AU35:AU44)</f>
        <v>7.7789434101730948E-2</v>
      </c>
      <c r="BF44" s="39">
        <f t="shared" ref="BF44:BF61" si="105">STDEV(AV35:AV44)</f>
        <v>2.7770093657868433E-2</v>
      </c>
      <c r="BG44" s="39">
        <f t="shared" ref="BG44:BG61" si="106">STDEV(AW35:AW44)</f>
        <v>7.8342773546701286E-2</v>
      </c>
      <c r="BH44" s="39">
        <f t="shared" ref="BH44:BH61" si="107">STDEV(AX35:AX44)</f>
        <v>8.4612488505654573E-2</v>
      </c>
      <c r="BI44" s="62">
        <v>0.26114890400604684</v>
      </c>
      <c r="BJ44" s="63"/>
      <c r="BK44" s="63">
        <v>0.9257354245318874</v>
      </c>
      <c r="BL44" s="63">
        <v>0.9307402084081926</v>
      </c>
      <c r="BM44" s="63">
        <v>0.80395578824898195</v>
      </c>
      <c r="BN44" s="63">
        <v>0.96401252785641145</v>
      </c>
      <c r="BO44" s="63">
        <v>0.45928880026586905</v>
      </c>
      <c r="BP44" s="63">
        <v>0.96962490929859979</v>
      </c>
      <c r="BQ44" s="63">
        <v>0.93100409370025017</v>
      </c>
      <c r="BR44" s="61">
        <v>0.79611895161290325</v>
      </c>
      <c r="BS44" s="39">
        <f t="shared" ref="BS44:BS63" si="108">AVERAGE(U35:U44)</f>
        <v>-9.7538074207591571E-2</v>
      </c>
      <c r="BT44" s="39"/>
      <c r="BU44" s="39">
        <f t="shared" ref="BU44:BU63" si="109">AVERAGE(W35:W44)</f>
        <v>-6.8266448728472956E-2</v>
      </c>
      <c r="BV44" s="39">
        <f t="shared" ref="BV44:BV63" si="110">AVERAGE(X35:X44)</f>
        <v>-2.8054040080931271E-2</v>
      </c>
      <c r="BW44" s="39">
        <f t="shared" ref="BW44:BW63" si="111">AVERAGE(Y35:Y44)</f>
        <v>8.1743007649045518E-3</v>
      </c>
      <c r="BX44" s="39">
        <f t="shared" ref="BX44:BX63" si="112">AVERAGE(Z35:Z44)</f>
        <v>-8.4278932203314796E-2</v>
      </c>
      <c r="BY44" s="39">
        <f t="shared" ref="BY44:BY63" si="113">AVERAGE(AA35:AA44)</f>
        <v>-9.6714581399580293E-2</v>
      </c>
      <c r="BZ44" s="39">
        <f t="shared" ref="BZ44:BZ63" si="114">AVERAGE(AB35:AB44)</f>
        <v>-0.10114678287123766</v>
      </c>
      <c r="CA44" s="39">
        <f t="shared" ref="CA44:CA63" si="115">AVERAGE(AC35:AC44)</f>
        <v>-7.9330436323552384E-2</v>
      </c>
      <c r="CB44" s="40">
        <f t="shared" ref="CB44:CB63" si="116">AVERAGE(AD35:AD44)</f>
        <v>-6.1420738327704047E-2</v>
      </c>
      <c r="CC44" s="35">
        <v>0</v>
      </c>
      <c r="CE44" s="35">
        <v>1.762916149797463E-4</v>
      </c>
      <c r="CF44" s="35">
        <v>7.2016620389028143E-3</v>
      </c>
      <c r="CG44" s="35">
        <v>4.3563360244322974E-4</v>
      </c>
      <c r="CH44" s="35">
        <v>6.1304551988247496E-4</v>
      </c>
      <c r="CI44" s="35">
        <v>2.1663741901187302E-6</v>
      </c>
      <c r="CJ44" s="35">
        <v>5.8488743168676055E-3</v>
      </c>
      <c r="CK44" s="35">
        <v>4.5499700585951031E-3</v>
      </c>
      <c r="CL44" s="38">
        <v>4.9863042730246667E-3</v>
      </c>
      <c r="CM44" s="39">
        <f t="shared" ref="CM44:CM60" si="117">AVERAGE(CW35:CW44)</f>
        <v>9.5902925154796002</v>
      </c>
      <c r="CN44" s="39"/>
      <c r="CO44" s="39">
        <f t="shared" si="76"/>
        <v>10.208310970572478</v>
      </c>
      <c r="CP44" s="39">
        <f t="shared" si="77"/>
        <v>10.366093842132649</v>
      </c>
      <c r="CQ44" s="39">
        <f t="shared" ref="CQ44:CQ63" si="118">AVERAGE(DA35:DA44)</f>
        <v>9.3532943760041931</v>
      </c>
      <c r="CR44" s="39">
        <f t="shared" si="78"/>
        <v>10.215587984072695</v>
      </c>
      <c r="CS44" s="39">
        <f t="shared" ref="CS44:CS63" si="119">AVERAGE(DC35:DC44)</f>
        <v>9.6445629336354131</v>
      </c>
      <c r="CT44" s="39">
        <f t="shared" si="79"/>
        <v>10.218790402362622</v>
      </c>
      <c r="CU44" s="39">
        <f t="shared" si="80"/>
        <v>10.329736300661104</v>
      </c>
      <c r="CV44" s="40">
        <f t="shared" ref="CV44:CV63" si="120">AVERAGE(DF35:DF44)</f>
        <v>9.9329246620278528</v>
      </c>
      <c r="CW44" s="60">
        <v>9.6705035170376661</v>
      </c>
      <c r="CX44" s="60"/>
      <c r="CY44" s="60">
        <v>10.242670245580182</v>
      </c>
      <c r="CZ44" s="60">
        <v>10.390155779474188</v>
      </c>
      <c r="DA44" s="60">
        <v>9.4005595299777092</v>
      </c>
      <c r="DB44" s="60">
        <v>10.267463814964053</v>
      </c>
      <c r="DC44" s="60">
        <v>9.6155815619794609</v>
      </c>
      <c r="DD44" s="60">
        <v>10.272690172965522</v>
      </c>
      <c r="DE44" s="60">
        <v>10.332246350871889</v>
      </c>
      <c r="DF44" s="61">
        <v>10.028272101313734</v>
      </c>
      <c r="DG44" s="39">
        <f t="shared" si="81"/>
        <v>9.5902925154796002</v>
      </c>
      <c r="DH44" s="39"/>
      <c r="DI44" s="39">
        <f t="shared" si="82"/>
        <v>10.208310970572478</v>
      </c>
      <c r="DJ44" s="39">
        <f t="shared" si="83"/>
        <v>10.366093842132649</v>
      </c>
      <c r="DK44" s="39">
        <f t="shared" si="84"/>
        <v>9.3532943760041931</v>
      </c>
      <c r="DL44" s="39">
        <f t="shared" si="85"/>
        <v>10.215587984072695</v>
      </c>
      <c r="DM44" s="39">
        <f t="shared" si="86"/>
        <v>9.6445629336354131</v>
      </c>
      <c r="DN44" s="39">
        <f t="shared" si="87"/>
        <v>10.218790402362622</v>
      </c>
      <c r="DO44" s="39">
        <f t="shared" si="88"/>
        <v>10.329736300661104</v>
      </c>
      <c r="DP44" s="40">
        <f t="shared" si="89"/>
        <v>9.9329246620278528</v>
      </c>
      <c r="DQ44" s="64"/>
      <c r="DS44" s="64"/>
      <c r="DT44" s="45"/>
    </row>
    <row r="45" spans="1:124" x14ac:dyDescent="0.2">
      <c r="A45" s="51" t="s">
        <v>91</v>
      </c>
      <c r="B45" s="78" t="s">
        <v>101</v>
      </c>
      <c r="C45" s="53">
        <v>2001</v>
      </c>
      <c r="D45" s="54">
        <v>3984000517.0234456</v>
      </c>
      <c r="E45" s="55">
        <f t="shared" si="66"/>
        <v>9.6003193861122078</v>
      </c>
      <c r="F45" s="56">
        <f t="shared" si="67"/>
        <v>3.7547073489571758E-2</v>
      </c>
      <c r="G45" s="58">
        <v>53</v>
      </c>
      <c r="H45" s="58">
        <v>0</v>
      </c>
      <c r="I45" s="11">
        <v>1433</v>
      </c>
      <c r="J45" s="59">
        <v>1500</v>
      </c>
      <c r="K45" s="117">
        <v>82513</v>
      </c>
      <c r="L45" s="117"/>
      <c r="M45" s="117">
        <v>4228284</v>
      </c>
      <c r="N45" s="117">
        <v>577774</v>
      </c>
      <c r="O45" s="117">
        <v>813364</v>
      </c>
      <c r="P45" s="117">
        <v>577774</v>
      </c>
      <c r="Q45" s="117">
        <v>38975</v>
      </c>
      <c r="R45" s="117">
        <v>28055498</v>
      </c>
      <c r="S45" s="117">
        <v>7662048</v>
      </c>
      <c r="T45" s="119">
        <v>21172986</v>
      </c>
      <c r="U45" s="60">
        <v>1.0488411614304471E-2</v>
      </c>
      <c r="V45" s="60"/>
      <c r="W45" s="60">
        <v>4.8295029207980456E-2</v>
      </c>
      <c r="X45" s="60">
        <v>6.9944686402890643E-2</v>
      </c>
      <c r="Y45" s="60">
        <v>-4.2289486337178106E-3</v>
      </c>
      <c r="Z45" s="60">
        <v>5.7817835658906525E-3</v>
      </c>
      <c r="AA45" s="60">
        <v>3.6944495182845483E-2</v>
      </c>
      <c r="AB45" s="60">
        <v>2.1142401550114709E-2</v>
      </c>
      <c r="AC45" s="60">
        <v>4.964443163462251E-2</v>
      </c>
      <c r="AD45" s="61">
        <v>1.9376340949773363E-2</v>
      </c>
      <c r="AE45" s="39">
        <f t="shared" si="90"/>
        <v>0.12314707221874137</v>
      </c>
      <c r="AF45" s="39"/>
      <c r="AG45" s="39">
        <f t="shared" ref="AG45:AG61" si="121">STDEV(W36:W45)</f>
        <v>0.13149035838526901</v>
      </c>
      <c r="AH45" s="39">
        <f t="shared" si="92"/>
        <v>0.20076326771597802</v>
      </c>
      <c r="AI45" s="39">
        <f t="shared" si="93"/>
        <v>0.20349387151684442</v>
      </c>
      <c r="AJ45" s="39">
        <f t="shared" si="94"/>
        <v>0.13412058915687794</v>
      </c>
      <c r="AK45" s="39">
        <f t="shared" si="95"/>
        <v>0.1224455035274572</v>
      </c>
      <c r="AL45" s="39">
        <f t="shared" si="96"/>
        <v>0.12381517549706866</v>
      </c>
      <c r="AM45" s="39">
        <f t="shared" si="97"/>
        <v>0.13451233778218089</v>
      </c>
      <c r="AN45" s="40">
        <f t="shared" si="98"/>
        <v>0.12318125203935715</v>
      </c>
      <c r="AO45" s="60">
        <v>0.14795321029695607</v>
      </c>
      <c r="AP45" s="60"/>
      <c r="AQ45" s="60">
        <v>1.2968744835973371</v>
      </c>
      <c r="AR45" s="60">
        <v>1.6050120737251738</v>
      </c>
      <c r="AS45" s="60">
        <v>-0.3526850855223671</v>
      </c>
      <c r="AT45" s="60">
        <v>1.3671534589389971</v>
      </c>
      <c r="AU45" s="60">
        <v>3.0657847248004799E-2</v>
      </c>
      <c r="AV45" s="60">
        <v>1.352932494685696</v>
      </c>
      <c r="AW45" s="60">
        <v>1.4799335197162407</v>
      </c>
      <c r="AX45" s="61">
        <v>0.91403174383173891</v>
      </c>
      <c r="AY45" s="39">
        <f t="shared" si="99"/>
        <v>3.6396467001099268E-2</v>
      </c>
      <c r="AZ45" s="39"/>
      <c r="BA45" s="39">
        <f t="shared" ref="BA45:BA61" si="122">STDEV(AQ36:AQ45)</f>
        <v>4.2380822546322569E-2</v>
      </c>
      <c r="BB45" s="39">
        <f t="shared" si="101"/>
        <v>0.11889020625625236</v>
      </c>
      <c r="BC45" s="39">
        <f t="shared" si="102"/>
        <v>4.8392965744464229E-2</v>
      </c>
      <c r="BD45" s="39">
        <f t="shared" si="103"/>
        <v>4.0064157873699192E-2</v>
      </c>
      <c r="BE45" s="39">
        <f t="shared" si="104"/>
        <v>0.10829658467735592</v>
      </c>
      <c r="BF45" s="39">
        <f t="shared" si="105"/>
        <v>3.4214871313502856E-2</v>
      </c>
      <c r="BG45" s="39">
        <f t="shared" si="106"/>
        <v>9.096946959806354E-2</v>
      </c>
      <c r="BH45" s="39">
        <f t="shared" si="107"/>
        <v>8.2150736874588473E-2</v>
      </c>
      <c r="BI45" s="62">
        <v>0.82723735408560306</v>
      </c>
      <c r="BJ45" s="63"/>
      <c r="BK45" s="63">
        <v>0.90882615156017832</v>
      </c>
      <c r="BL45" s="63">
        <v>0.92268225140585447</v>
      </c>
      <c r="BM45" s="63">
        <v>0.81648351648351647</v>
      </c>
      <c r="BN45" s="63">
        <v>0.95647654494852963</v>
      </c>
      <c r="BO45" s="63">
        <v>0.38517366511145673</v>
      </c>
      <c r="BP45" s="63">
        <v>0.93325814800691276</v>
      </c>
      <c r="BQ45" s="63">
        <v>0.92075886140699281</v>
      </c>
      <c r="BR45" s="61">
        <v>0.79732591203339587</v>
      </c>
      <c r="BS45" s="39">
        <f t="shared" si="108"/>
        <v>-7.1741415532020264E-2</v>
      </c>
      <c r="BT45" s="39"/>
      <c r="BU45" s="39">
        <f t="shared" si="109"/>
        <v>-4.6090874197842011E-2</v>
      </c>
      <c r="BV45" s="39">
        <f t="shared" si="110"/>
        <v>-8.558005770861743E-4</v>
      </c>
      <c r="BW45" s="39">
        <f t="shared" si="111"/>
        <v>3.0766710169455525E-2</v>
      </c>
      <c r="BX45" s="39">
        <f t="shared" si="112"/>
        <v>-5.4890091091545343E-2</v>
      </c>
      <c r="BY45" s="39">
        <f t="shared" si="113"/>
        <v>-6.9977304532646029E-2</v>
      </c>
      <c r="BZ45" s="39">
        <f t="shared" si="114"/>
        <v>-6.7446632664343961E-2</v>
      </c>
      <c r="CA45" s="39">
        <f t="shared" si="115"/>
        <v>-4.4696973977980579E-2</v>
      </c>
      <c r="CB45" s="40">
        <f t="shared" si="116"/>
        <v>-5.5801249738692563E-2</v>
      </c>
      <c r="CC45" s="35">
        <v>0</v>
      </c>
      <c r="CE45" s="35">
        <v>5.5310443075623343E-4</v>
      </c>
      <c r="CF45" s="35">
        <v>9.3085860158741932E-3</v>
      </c>
      <c r="CG45" s="35">
        <v>1.0207880201377161E-4</v>
      </c>
      <c r="CH45" s="35">
        <v>3.9728080068061357E-4</v>
      </c>
      <c r="CI45" s="35">
        <v>4.8914401282657559E-6</v>
      </c>
      <c r="CJ45" s="35">
        <v>5.7412799629157603E-3</v>
      </c>
      <c r="CK45" s="35">
        <v>2.9044889131257705E-3</v>
      </c>
      <c r="CL45" s="38">
        <v>4.8907035780831245E-3</v>
      </c>
      <c r="CM45" s="39">
        <f t="shared" si="117"/>
        <v>9.5996262350108328</v>
      </c>
      <c r="CN45" s="39"/>
      <c r="CO45" s="39">
        <f t="shared" si="76"/>
        <v>10.212804932498967</v>
      </c>
      <c r="CP45" s="39">
        <f t="shared" si="77"/>
        <v>10.370175128892889</v>
      </c>
      <c r="CQ45" s="39">
        <f t="shared" si="118"/>
        <v>9.3611479834871751</v>
      </c>
      <c r="CR45" s="39">
        <f t="shared" si="78"/>
        <v>10.223177776462585</v>
      </c>
      <c r="CS45" s="39">
        <f t="shared" si="119"/>
        <v>9.6413501976466129</v>
      </c>
      <c r="CT45" s="39">
        <f t="shared" si="79"/>
        <v>10.225234316928448</v>
      </c>
      <c r="CU45" s="39">
        <f t="shared" si="80"/>
        <v>10.330908505695461</v>
      </c>
      <c r="CV45" s="40">
        <f t="shared" si="120"/>
        <v>9.9467480615834329</v>
      </c>
      <c r="CW45" s="60">
        <v>9.674295991260685</v>
      </c>
      <c r="CX45" s="60"/>
      <c r="CY45" s="60">
        <v>10.248756627910875</v>
      </c>
      <c r="CZ45" s="60">
        <v>10.402825422974795</v>
      </c>
      <c r="DA45" s="60">
        <v>9.4239768433510243</v>
      </c>
      <c r="DB45" s="60">
        <v>10.283896115581706</v>
      </c>
      <c r="DC45" s="60">
        <v>9.6156483097362102</v>
      </c>
      <c r="DD45" s="60">
        <v>10.276785633455056</v>
      </c>
      <c r="DE45" s="60">
        <v>10.340286145970328</v>
      </c>
      <c r="DF45" s="61">
        <v>10.057335258028077</v>
      </c>
      <c r="DG45" s="39">
        <f t="shared" si="81"/>
        <v>9.5996262350108328</v>
      </c>
      <c r="DH45" s="39"/>
      <c r="DI45" s="39">
        <f t="shared" si="82"/>
        <v>10.212804932498967</v>
      </c>
      <c r="DJ45" s="39">
        <f t="shared" si="83"/>
        <v>10.370175128892889</v>
      </c>
      <c r="DK45" s="39">
        <f t="shared" si="84"/>
        <v>9.3611479834871751</v>
      </c>
      <c r="DL45" s="39">
        <f t="shared" si="85"/>
        <v>10.223177776462585</v>
      </c>
      <c r="DM45" s="39">
        <f t="shared" si="86"/>
        <v>9.6413501976466129</v>
      </c>
      <c r="DN45" s="39">
        <f t="shared" si="87"/>
        <v>10.225234316928448</v>
      </c>
      <c r="DO45" s="39">
        <f t="shared" si="88"/>
        <v>10.330908505695461</v>
      </c>
      <c r="DP45" s="40">
        <f t="shared" si="89"/>
        <v>9.9467480615834329</v>
      </c>
      <c r="DQ45" s="64"/>
      <c r="DS45" s="64"/>
      <c r="DT45" s="45"/>
    </row>
    <row r="46" spans="1:124" x14ac:dyDescent="0.2">
      <c r="A46" s="51" t="s">
        <v>91</v>
      </c>
      <c r="B46" s="78" t="s">
        <v>101</v>
      </c>
      <c r="C46" s="53">
        <v>2002</v>
      </c>
      <c r="D46" s="54">
        <v>4284028482.5376568</v>
      </c>
      <c r="E46" s="55">
        <f t="shared" si="66"/>
        <v>9.6318523495939488</v>
      </c>
      <c r="F46" s="56">
        <f t="shared" si="67"/>
        <v>3.153296348174095E-2</v>
      </c>
      <c r="G46" s="58">
        <v>57</v>
      </c>
      <c r="H46" s="58">
        <v>0</v>
      </c>
      <c r="I46" s="11">
        <v>1849</v>
      </c>
      <c r="J46" s="59">
        <v>1923</v>
      </c>
      <c r="K46" s="117">
        <v>11512</v>
      </c>
      <c r="L46" s="117"/>
      <c r="M46" s="117">
        <v>1783244</v>
      </c>
      <c r="N46" s="117">
        <v>950357</v>
      </c>
      <c r="O46" s="117">
        <v>2529264</v>
      </c>
      <c r="P46" s="117">
        <v>950357</v>
      </c>
      <c r="Q46" s="117">
        <v>55773</v>
      </c>
      <c r="R46" s="117">
        <v>26551230</v>
      </c>
      <c r="S46" s="117">
        <v>7947598</v>
      </c>
      <c r="T46" s="119">
        <v>32451999</v>
      </c>
      <c r="U46" s="60">
        <v>6.5449276844762316E-3</v>
      </c>
      <c r="V46" s="60"/>
      <c r="W46" s="60">
        <v>8.0941923010946493E-3</v>
      </c>
      <c r="X46" s="60">
        <v>-3.9543866625057877E-2</v>
      </c>
      <c r="Y46" s="60">
        <v>1.7688338908223356E-2</v>
      </c>
      <c r="Z46" s="60">
        <v>4.3957306632456117E-3</v>
      </c>
      <c r="AA46" s="60">
        <v>-2.519116586870318E-3</v>
      </c>
      <c r="AB46" s="60">
        <v>4.6648620561708931E-3</v>
      </c>
      <c r="AC46" s="60">
        <v>-1.163784259565448E-2</v>
      </c>
      <c r="AD46" s="61">
        <v>1.3759539662916986E-2</v>
      </c>
      <c r="AE46" s="39">
        <f t="shared" si="90"/>
        <v>0.10263784859708867</v>
      </c>
      <c r="AF46" s="39"/>
      <c r="AG46" s="39">
        <f t="shared" si="121"/>
        <v>0.10343770784503821</v>
      </c>
      <c r="AH46" s="39">
        <f t="shared" si="92"/>
        <v>0.18518559472438711</v>
      </c>
      <c r="AI46" s="39">
        <f t="shared" si="93"/>
        <v>0.18081384548133139</v>
      </c>
      <c r="AJ46" s="39">
        <f t="shared" si="94"/>
        <v>0.11529922997413601</v>
      </c>
      <c r="AK46" s="39">
        <f t="shared" si="95"/>
        <v>0.10392126226920026</v>
      </c>
      <c r="AL46" s="39">
        <f t="shared" si="96"/>
        <v>0.10803162987561911</v>
      </c>
      <c r="AM46" s="39">
        <f t="shared" si="97"/>
        <v>0.1194247274706972</v>
      </c>
      <c r="AN46" s="40">
        <f t="shared" si="98"/>
        <v>0.11377209527897304</v>
      </c>
      <c r="AO46" s="60">
        <v>0.13480799770774254</v>
      </c>
      <c r="AP46" s="60"/>
      <c r="AQ46" s="60">
        <v>1.2940127900048921</v>
      </c>
      <c r="AR46" s="60">
        <v>1.6596510561593441</v>
      </c>
      <c r="AS46" s="60">
        <v>-0.38678984085709267</v>
      </c>
      <c r="AT46" s="60">
        <v>1.3718042873181382</v>
      </c>
      <c r="AU46" s="60">
        <v>0.2506897285538976</v>
      </c>
      <c r="AV46" s="60">
        <v>1.3344665987997786</v>
      </c>
      <c r="AW46" s="60">
        <v>1.4962264158236742</v>
      </c>
      <c r="AX46" s="61">
        <v>0.91301041475858469</v>
      </c>
      <c r="AY46" s="39">
        <f t="shared" si="99"/>
        <v>3.5307680203209506E-2</v>
      </c>
      <c r="AZ46" s="39"/>
      <c r="BA46" s="39">
        <f t="shared" si="122"/>
        <v>4.969631477635103E-2</v>
      </c>
      <c r="BB46" s="39">
        <f t="shared" si="101"/>
        <v>0.11289529598092883</v>
      </c>
      <c r="BC46" s="39">
        <f t="shared" si="102"/>
        <v>5.084094688820287E-2</v>
      </c>
      <c r="BD46" s="39">
        <f t="shared" si="103"/>
        <v>3.948751710328105E-2</v>
      </c>
      <c r="BE46" s="39">
        <f t="shared" si="104"/>
        <v>0.10212147939070941</v>
      </c>
      <c r="BF46" s="39">
        <f t="shared" si="105"/>
        <v>4.0578508767920914E-2</v>
      </c>
      <c r="BG46" s="39">
        <f t="shared" si="106"/>
        <v>9.4762640813004076E-2</v>
      </c>
      <c r="BH46" s="39">
        <f t="shared" si="107"/>
        <v>7.9570389235460268E-2</v>
      </c>
      <c r="BI46" s="62">
        <v>0.82240000000000002</v>
      </c>
      <c r="BJ46" s="63"/>
      <c r="BK46" s="63">
        <v>0.89434704155557354</v>
      </c>
      <c r="BL46" s="63">
        <v>0.90942722912471963</v>
      </c>
      <c r="BM46" s="63">
        <v>0.85701438848920863</v>
      </c>
      <c r="BN46" s="63">
        <v>0.94798091348558089</v>
      </c>
      <c r="BO46" s="63">
        <v>0.38598622924260834</v>
      </c>
      <c r="BP46" s="63">
        <v>0.9298269079464988</v>
      </c>
      <c r="BQ46" s="63">
        <v>0.91255301223743768</v>
      </c>
      <c r="BR46" s="61">
        <v>0.7851199742337216</v>
      </c>
      <c r="BS46" s="39">
        <f t="shared" si="108"/>
        <v>-4.3899511551407901E-2</v>
      </c>
      <c r="BT46" s="39"/>
      <c r="BU46" s="39">
        <f t="shared" si="109"/>
        <v>-1.7427320194399919E-2</v>
      </c>
      <c r="BV46" s="39">
        <f t="shared" si="110"/>
        <v>1.8083193667744309E-2</v>
      </c>
      <c r="BW46" s="39">
        <f t="shared" si="111"/>
        <v>5.630883124599366E-2</v>
      </c>
      <c r="BX46" s="39">
        <f t="shared" si="112"/>
        <v>-2.9174701209487487E-2</v>
      </c>
      <c r="BY46" s="39">
        <f t="shared" si="113"/>
        <v>-4.4333353987187386E-2</v>
      </c>
      <c r="BZ46" s="39">
        <f t="shared" si="114"/>
        <v>-4.2387574276643705E-2</v>
      </c>
      <c r="CA46" s="39">
        <f t="shared" si="115"/>
        <v>-2.3733241918202898E-2</v>
      </c>
      <c r="CB46" s="40">
        <f t="shared" si="116"/>
        <v>-3.4564276618708978E-2</v>
      </c>
      <c r="CC46" s="35">
        <v>8.328359659323598E-6</v>
      </c>
      <c r="CE46" s="35">
        <v>2.5406931991443229E-4</v>
      </c>
      <c r="CF46" s="35">
        <v>8.2107575015850313E-3</v>
      </c>
      <c r="CG46" s="35">
        <v>2.951969169100602E-4</v>
      </c>
      <c r="CH46" s="35">
        <v>3.8338127016021442E-4</v>
      </c>
      <c r="CI46" s="35">
        <v>6.5094105031443094E-6</v>
      </c>
      <c r="CJ46" s="35">
        <v>3.1247215114793662E-3</v>
      </c>
      <c r="CK46" s="35">
        <v>2.8475079356071837E-3</v>
      </c>
      <c r="CL46" s="38">
        <v>6.3316441715794858E-3</v>
      </c>
      <c r="CM46" s="39">
        <f t="shared" si="117"/>
        <v>9.6095892463545312</v>
      </c>
      <c r="CN46" s="39"/>
      <c r="CO46" s="39">
        <f t="shared" si="76"/>
        <v>10.21941031370871</v>
      </c>
      <c r="CP46" s="39">
        <f t="shared" si="77"/>
        <v>10.379325403770961</v>
      </c>
      <c r="CQ46" s="39">
        <f t="shared" si="118"/>
        <v>9.3688789280549969</v>
      </c>
      <c r="CR46" s="39">
        <f t="shared" si="78"/>
        <v>10.232635448141629</v>
      </c>
      <c r="CS46" s="39">
        <f t="shared" si="119"/>
        <v>9.6529348992690416</v>
      </c>
      <c r="CT46" s="39">
        <f t="shared" si="79"/>
        <v>10.232619450134987</v>
      </c>
      <c r="CU46" s="39">
        <f t="shared" si="80"/>
        <v>10.335814210876494</v>
      </c>
      <c r="CV46" s="40">
        <f t="shared" si="120"/>
        <v>9.9609090111224141</v>
      </c>
      <c r="CW46" s="60">
        <v>9.69925634844782</v>
      </c>
      <c r="CX46" s="60"/>
      <c r="CY46" s="60">
        <v>10.278858744596395</v>
      </c>
      <c r="CZ46" s="60">
        <v>10.461677877673621</v>
      </c>
      <c r="DA46" s="60">
        <v>9.4384574291654033</v>
      </c>
      <c r="DB46" s="60">
        <v>10.317754493253018</v>
      </c>
      <c r="DC46" s="60">
        <v>9.7571972138708976</v>
      </c>
      <c r="DD46" s="60">
        <v>10.299085648993838</v>
      </c>
      <c r="DE46" s="60">
        <v>10.379965557505786</v>
      </c>
      <c r="DF46" s="61">
        <v>10.088357556973241</v>
      </c>
      <c r="DG46" s="39">
        <f t="shared" si="81"/>
        <v>9.6095892463545312</v>
      </c>
      <c r="DH46" s="39"/>
      <c r="DI46" s="39">
        <f t="shared" si="82"/>
        <v>10.21941031370871</v>
      </c>
      <c r="DJ46" s="39">
        <f t="shared" si="83"/>
        <v>10.379325403770961</v>
      </c>
      <c r="DK46" s="39">
        <f t="shared" si="84"/>
        <v>9.3688789280549969</v>
      </c>
      <c r="DL46" s="39">
        <f t="shared" si="85"/>
        <v>10.232635448141629</v>
      </c>
      <c r="DM46" s="39">
        <f t="shared" si="86"/>
        <v>9.6529348992690416</v>
      </c>
      <c r="DN46" s="39">
        <f t="shared" si="87"/>
        <v>10.232619450134987</v>
      </c>
      <c r="DO46" s="39">
        <f t="shared" si="88"/>
        <v>10.335814210876494</v>
      </c>
      <c r="DP46" s="40">
        <f t="shared" si="89"/>
        <v>9.9609090111224141</v>
      </c>
      <c r="DQ46" s="64"/>
      <c r="DS46" s="64"/>
      <c r="DT46" s="45"/>
    </row>
    <row r="47" spans="1:124" x14ac:dyDescent="0.2">
      <c r="A47" s="51" t="s">
        <v>91</v>
      </c>
      <c r="B47" s="78" t="s">
        <v>101</v>
      </c>
      <c r="C47" s="53">
        <v>2003</v>
      </c>
      <c r="D47" s="54">
        <v>4658246918.2709227</v>
      </c>
      <c r="E47" s="55">
        <f t="shared" si="66"/>
        <v>9.6682225053236941</v>
      </c>
      <c r="F47" s="56">
        <f t="shared" si="67"/>
        <v>3.6370155729745335E-2</v>
      </c>
      <c r="G47" s="58">
        <v>54</v>
      </c>
      <c r="H47" s="58">
        <v>0</v>
      </c>
      <c r="I47" s="11">
        <v>2039</v>
      </c>
      <c r="J47" s="59">
        <v>2118</v>
      </c>
      <c r="K47" s="117">
        <v>29358</v>
      </c>
      <c r="L47" s="117"/>
      <c r="M47" s="117">
        <v>2333692</v>
      </c>
      <c r="N47" s="117">
        <v>2042212</v>
      </c>
      <c r="O47" s="117">
        <v>877634</v>
      </c>
      <c r="P47" s="117">
        <v>2042212</v>
      </c>
      <c r="Q47" s="117">
        <v>7829</v>
      </c>
      <c r="R47" s="117">
        <v>29329614</v>
      </c>
      <c r="S47" s="117">
        <v>11791003</v>
      </c>
      <c r="T47" s="119">
        <v>39355463</v>
      </c>
      <c r="U47" s="60">
        <v>-1.51074182627422E-2</v>
      </c>
      <c r="V47" s="60"/>
      <c r="W47" s="60">
        <v>1.9275748953704319E-2</v>
      </c>
      <c r="X47" s="60">
        <v>-3.7985459939499033E-2</v>
      </c>
      <c r="Y47" s="60">
        <v>0.12303510774536031</v>
      </c>
      <c r="Z47" s="60">
        <v>-3.0723335541700258E-3</v>
      </c>
      <c r="AA47" s="60">
        <v>-3.6618789732629775E-2</v>
      </c>
      <c r="AB47" s="60">
        <v>-1.51074182627422E-2</v>
      </c>
      <c r="AC47" s="60">
        <v>-1.7841577001451281E-2</v>
      </c>
      <c r="AD47" s="61">
        <v>4.222452261639309E-3</v>
      </c>
      <c r="AE47" s="39">
        <f t="shared" si="90"/>
        <v>2.0104101728260569E-2</v>
      </c>
      <c r="AF47" s="39"/>
      <c r="AG47" s="39">
        <f t="shared" si="121"/>
        <v>2.8515414054492431E-2</v>
      </c>
      <c r="AH47" s="39">
        <f t="shared" si="92"/>
        <v>0.14653283870257036</v>
      </c>
      <c r="AI47" s="39">
        <f t="shared" si="93"/>
        <v>0.12094071446492911</v>
      </c>
      <c r="AJ47" s="39">
        <f t="shared" si="94"/>
        <v>5.2018176610331181E-2</v>
      </c>
      <c r="AK47" s="39">
        <f t="shared" si="95"/>
        <v>3.5252591269279147E-2</v>
      </c>
      <c r="AL47" s="39">
        <f t="shared" si="96"/>
        <v>3.8267864816711385E-2</v>
      </c>
      <c r="AM47" s="39">
        <f t="shared" si="97"/>
        <v>5.3982356189659873E-2</v>
      </c>
      <c r="AN47" s="40">
        <f t="shared" si="98"/>
        <v>2.679006476050759E-2</v>
      </c>
      <c r="AO47" s="60">
        <v>0.14850473921398333</v>
      </c>
      <c r="AP47" s="60"/>
      <c r="AQ47" s="60">
        <v>1.2714921157194787</v>
      </c>
      <c r="AR47" s="60">
        <v>1.7024246523683129</v>
      </c>
      <c r="AS47" s="60">
        <v>-0.3621569848828603</v>
      </c>
      <c r="AT47" s="60">
        <v>1.3739684229592299</v>
      </c>
      <c r="AU47" s="60">
        <v>0.28513605774487338</v>
      </c>
      <c r="AV47" s="60">
        <v>1.3214294982519377</v>
      </c>
      <c r="AW47" s="60">
        <v>1.5144222954334943</v>
      </c>
      <c r="AX47" s="61">
        <v>0.92895158009841161</v>
      </c>
      <c r="AY47" s="39">
        <f t="shared" si="99"/>
        <v>3.0419624668651411E-2</v>
      </c>
      <c r="AZ47" s="39"/>
      <c r="BA47" s="39">
        <f t="shared" si="122"/>
        <v>5.972240205081901E-2</v>
      </c>
      <c r="BB47" s="39">
        <f t="shared" si="101"/>
        <v>0.10773879748089982</v>
      </c>
      <c r="BC47" s="39">
        <f t="shared" si="102"/>
        <v>4.9828563158418375E-2</v>
      </c>
      <c r="BD47" s="39">
        <f t="shared" si="103"/>
        <v>4.0070391727497011E-2</v>
      </c>
      <c r="BE47" s="39">
        <f t="shared" si="104"/>
        <v>0.10084497261372435</v>
      </c>
      <c r="BF47" s="39">
        <f t="shared" si="105"/>
        <v>4.7994836975067248E-2</v>
      </c>
      <c r="BG47" s="39">
        <f t="shared" si="106"/>
        <v>9.2685917287814237E-2</v>
      </c>
      <c r="BH47" s="39">
        <f t="shared" si="107"/>
        <v>6.3295059572131607E-2</v>
      </c>
      <c r="BI47" s="62">
        <v>0.79951062853647348</v>
      </c>
      <c r="BJ47" s="63"/>
      <c r="BK47" s="63">
        <v>0.88643771675923755</v>
      </c>
      <c r="BL47" s="63">
        <v>0.89667200193277563</v>
      </c>
      <c r="BM47" s="63">
        <v>0.85324092947411334</v>
      </c>
      <c r="BN47" s="63">
        <v>0.94798921590653784</v>
      </c>
      <c r="BO47" s="63">
        <v>0.45738636363636365</v>
      </c>
      <c r="BP47" s="63">
        <v>0.93741513393408227</v>
      </c>
      <c r="BQ47" s="63">
        <v>0.9216661410446132</v>
      </c>
      <c r="BR47" s="61">
        <v>0.80325144833161177</v>
      </c>
      <c r="BS47" s="39">
        <f t="shared" si="108"/>
        <v>-1.2373603719135762E-2</v>
      </c>
      <c r="BT47" s="39"/>
      <c r="BU47" s="39">
        <f t="shared" si="109"/>
        <v>1.4545079719383014E-2</v>
      </c>
      <c r="BV47" s="39">
        <f t="shared" si="110"/>
        <v>4.5773844374778293E-2</v>
      </c>
      <c r="BW47" s="39">
        <f t="shared" si="111"/>
        <v>0.10129792098965348</v>
      </c>
      <c r="BX47" s="39">
        <f t="shared" si="112"/>
        <v>2.7265928259276873E-3</v>
      </c>
      <c r="BY47" s="39">
        <f t="shared" si="113"/>
        <v>-1.5660281857295556E-2</v>
      </c>
      <c r="BZ47" s="39">
        <f t="shared" si="114"/>
        <v>-1.0903769757894866E-2</v>
      </c>
      <c r="CA47" s="39">
        <f t="shared" si="115"/>
        <v>7.2781506269011583E-3</v>
      </c>
      <c r="CB47" s="40">
        <f t="shared" si="116"/>
        <v>7.8589208849806354E-4</v>
      </c>
      <c r="CC47" s="35">
        <v>1.7569270200048765E-5</v>
      </c>
      <c r="CE47" s="35">
        <v>2.8770572378316407E-4</v>
      </c>
      <c r="CF47" s="35">
        <v>8.7020085476805179E-3</v>
      </c>
      <c r="CG47" s="35">
        <v>9.4202176848728075E-5</v>
      </c>
      <c r="CH47" s="35">
        <v>5.1306897320426207E-4</v>
      </c>
      <c r="CI47" s="35">
        <v>8.4033759237756527E-7</v>
      </c>
      <c r="CJ47" s="35">
        <v>9.0500079532608024E-3</v>
      </c>
      <c r="CK47" s="35">
        <v>3.5397214181962745E-3</v>
      </c>
      <c r="CL47" s="38">
        <v>7.6031853623972374E-3</v>
      </c>
      <c r="CM47" s="39">
        <f t="shared" si="117"/>
        <v>9.6329793446344869</v>
      </c>
      <c r="CN47" s="39"/>
      <c r="CO47" s="39">
        <f t="shared" si="76"/>
        <v>10.239986765769755</v>
      </c>
      <c r="CP47" s="39">
        <f t="shared" si="77"/>
        <v>10.401147115694162</v>
      </c>
      <c r="CQ47" s="39">
        <f t="shared" si="118"/>
        <v>9.3912495397973839</v>
      </c>
      <c r="CR47" s="39">
        <f t="shared" si="78"/>
        <v>10.256698493776064</v>
      </c>
      <c r="CS47" s="39">
        <f t="shared" si="119"/>
        <v>9.6782654322454889</v>
      </c>
      <c r="CT47" s="39">
        <f t="shared" si="79"/>
        <v>10.256200302041298</v>
      </c>
      <c r="CU47" s="39">
        <f t="shared" si="80"/>
        <v>10.352658733693051</v>
      </c>
      <c r="CV47" s="40">
        <f t="shared" si="120"/>
        <v>9.9979935030581792</v>
      </c>
      <c r="CW47" s="60">
        <v>9.7424748749306858</v>
      </c>
      <c r="CX47" s="60"/>
      <c r="CY47" s="60">
        <v>10.303968563183433</v>
      </c>
      <c r="CZ47" s="60">
        <v>10.519434831507851</v>
      </c>
      <c r="DA47" s="60">
        <v>9.4871440128822648</v>
      </c>
      <c r="DB47" s="60">
        <v>10.355206716803309</v>
      </c>
      <c r="DC47" s="60">
        <v>9.8107905341961299</v>
      </c>
      <c r="DD47" s="60">
        <v>10.328937254449663</v>
      </c>
      <c r="DE47" s="60">
        <v>10.425433653040441</v>
      </c>
      <c r="DF47" s="61">
        <v>10.132698295372901</v>
      </c>
      <c r="DG47" s="39">
        <f t="shared" si="81"/>
        <v>9.6329793446344869</v>
      </c>
      <c r="DH47" s="39"/>
      <c r="DI47" s="39">
        <f t="shared" si="82"/>
        <v>10.239986765769755</v>
      </c>
      <c r="DJ47" s="39">
        <f t="shared" si="83"/>
        <v>10.401147115694162</v>
      </c>
      <c r="DK47" s="39">
        <f t="shared" si="84"/>
        <v>9.3912495397973839</v>
      </c>
      <c r="DL47" s="39">
        <f t="shared" si="85"/>
        <v>10.256698493776064</v>
      </c>
      <c r="DM47" s="39">
        <f t="shared" si="86"/>
        <v>9.6782654322454889</v>
      </c>
      <c r="DN47" s="39">
        <f t="shared" si="87"/>
        <v>10.256200302041298</v>
      </c>
      <c r="DO47" s="39">
        <f t="shared" si="88"/>
        <v>10.352658733693051</v>
      </c>
      <c r="DP47" s="40">
        <f t="shared" si="89"/>
        <v>9.9979935030581792</v>
      </c>
      <c r="DQ47" s="64"/>
      <c r="DS47" s="64"/>
      <c r="DT47" s="45"/>
    </row>
    <row r="48" spans="1:124" x14ac:dyDescent="0.2">
      <c r="A48" s="51" t="s">
        <v>91</v>
      </c>
      <c r="B48" s="78" t="s">
        <v>101</v>
      </c>
      <c r="C48" s="53">
        <v>2004</v>
      </c>
      <c r="D48" s="54">
        <v>5337833248.0392399</v>
      </c>
      <c r="E48" s="55">
        <f t="shared" si="66"/>
        <v>9.7273650024624345</v>
      </c>
      <c r="F48" s="56">
        <f t="shared" si="67"/>
        <v>5.9142497138740424E-2</v>
      </c>
      <c r="G48" s="58">
        <v>80</v>
      </c>
      <c r="H48" s="58">
        <v>0</v>
      </c>
      <c r="I48" s="11">
        <v>2716</v>
      </c>
      <c r="J48" s="59">
        <v>2798</v>
      </c>
      <c r="K48" s="117">
        <v>27409</v>
      </c>
      <c r="L48" s="117"/>
      <c r="M48" s="117">
        <v>2079918.9999999998</v>
      </c>
      <c r="N48" s="117">
        <v>1533359</v>
      </c>
      <c r="O48" s="117">
        <v>411767</v>
      </c>
      <c r="P48" s="117">
        <v>1533359</v>
      </c>
      <c r="Q48" s="117">
        <v>323588</v>
      </c>
      <c r="R48" s="117">
        <v>10465486</v>
      </c>
      <c r="S48" s="117">
        <v>17137283</v>
      </c>
      <c r="T48" s="119">
        <v>42408953</v>
      </c>
      <c r="U48" s="60">
        <v>-2.0661164650650488E-2</v>
      </c>
      <c r="V48" s="60"/>
      <c r="W48" s="60">
        <v>6.4218774109152665E-3</v>
      </c>
      <c r="X48" s="60">
        <v>1.1268193516069003E-2</v>
      </c>
      <c r="Y48" s="60">
        <v>-6.561433581061038E-3</v>
      </c>
      <c r="Z48" s="60">
        <v>-7.5531378904458712E-3</v>
      </c>
      <c r="AA48" s="60">
        <v>-3.163529116416619E-2</v>
      </c>
      <c r="AB48" s="60">
        <v>-2.0661164650650488E-2</v>
      </c>
      <c r="AC48" s="60">
        <v>-2.1263850355281555E-2</v>
      </c>
      <c r="AD48" s="61">
        <v>-1.1911924090207693E-3</v>
      </c>
      <c r="AE48" s="39">
        <f t="shared" si="90"/>
        <v>1.9806772866836183E-2</v>
      </c>
      <c r="AF48" s="39"/>
      <c r="AG48" s="39">
        <f t="shared" si="121"/>
        <v>2.8628288621802393E-2</v>
      </c>
      <c r="AH48" s="39">
        <f t="shared" si="92"/>
        <v>0.14693689869386403</v>
      </c>
      <c r="AI48" s="39">
        <f t="shared" si="93"/>
        <v>0.12351844512340818</v>
      </c>
      <c r="AJ48" s="39">
        <f t="shared" si="94"/>
        <v>4.5677315961075549E-2</v>
      </c>
      <c r="AK48" s="39">
        <f t="shared" si="95"/>
        <v>3.4001811702852644E-2</v>
      </c>
      <c r="AL48" s="39">
        <f t="shared" si="96"/>
        <v>3.3862599333928732E-2</v>
      </c>
      <c r="AM48" s="39">
        <f t="shared" si="97"/>
        <v>5.0829493485633044E-2</v>
      </c>
      <c r="AN48" s="40">
        <f t="shared" si="98"/>
        <v>2.3600339623446324E-2</v>
      </c>
      <c r="AO48" s="60">
        <v>0.16873846588448771</v>
      </c>
      <c r="AP48" s="60"/>
      <c r="AQ48" s="60">
        <v>1.2503678760789221</v>
      </c>
      <c r="AR48" s="60">
        <v>1.6822923751416319</v>
      </c>
      <c r="AS48" s="60">
        <v>-0.35327719085912435</v>
      </c>
      <c r="AT48" s="60">
        <v>1.368673719556238</v>
      </c>
      <c r="AU48" s="60">
        <v>0.21994153339520572</v>
      </c>
      <c r="AV48" s="60">
        <v>1.3334668773304923</v>
      </c>
      <c r="AW48" s="60">
        <v>1.510419314501263</v>
      </c>
      <c r="AX48" s="61">
        <v>0.92995722550604931</v>
      </c>
      <c r="AY48" s="39">
        <f t="shared" si="99"/>
        <v>3.0586554886183198E-2</v>
      </c>
      <c r="AZ48" s="39"/>
      <c r="BA48" s="39">
        <f t="shared" si="122"/>
        <v>6.6684734700091203E-2</v>
      </c>
      <c r="BB48" s="39">
        <f t="shared" si="101"/>
        <v>0.10014880433730859</v>
      </c>
      <c r="BC48" s="39">
        <f t="shared" si="102"/>
        <v>4.2776172414035439E-2</v>
      </c>
      <c r="BD48" s="39">
        <f t="shared" si="103"/>
        <v>3.9987482406875226E-2</v>
      </c>
      <c r="BE48" s="39">
        <f t="shared" si="104"/>
        <v>9.9394822493608037E-2</v>
      </c>
      <c r="BF48" s="39">
        <f t="shared" si="105"/>
        <v>5.1320428520519934E-2</v>
      </c>
      <c r="BG48" s="39">
        <f t="shared" si="106"/>
        <v>8.3606485419851467E-2</v>
      </c>
      <c r="BH48" s="39">
        <f t="shared" si="107"/>
        <v>4.9537068200507753E-2</v>
      </c>
      <c r="BI48" s="62">
        <v>0.8933163590070019</v>
      </c>
      <c r="BJ48" s="63"/>
      <c r="BK48" s="63">
        <v>0.86642811742272652</v>
      </c>
      <c r="BL48" s="63">
        <v>0.90994358730374503</v>
      </c>
      <c r="BM48" s="63">
        <v>0.88453021195824111</v>
      </c>
      <c r="BN48" s="63">
        <v>0.94328821729860013</v>
      </c>
      <c r="BO48" s="63">
        <v>0.54259654570153304</v>
      </c>
      <c r="BP48" s="63">
        <v>0.9382629632387619</v>
      </c>
      <c r="BQ48" s="63">
        <v>0.92574157462189288</v>
      </c>
      <c r="BR48" s="61">
        <v>0.80476727111293245</v>
      </c>
      <c r="BS48" s="39">
        <f t="shared" si="108"/>
        <v>-1.436739802229119E-2</v>
      </c>
      <c r="BT48" s="39"/>
      <c r="BU48" s="39">
        <f t="shared" si="109"/>
        <v>1.3939306520207518E-2</v>
      </c>
      <c r="BV48" s="39">
        <f t="shared" si="110"/>
        <v>4.3008518203551067E-2</v>
      </c>
      <c r="BW48" s="39">
        <f t="shared" si="111"/>
        <v>9.816995512657585E-2</v>
      </c>
      <c r="BX48" s="39">
        <f t="shared" si="112"/>
        <v>-5.3882850523946143E-3</v>
      </c>
      <c r="BY48" s="39">
        <f t="shared" si="113"/>
        <v>-2.0145104265010528E-2</v>
      </c>
      <c r="BZ48" s="39">
        <f t="shared" si="114"/>
        <v>-1.6966216217461881E-2</v>
      </c>
      <c r="CA48" s="39">
        <f t="shared" si="115"/>
        <v>-1.1277755280288738E-3</v>
      </c>
      <c r="CB48" s="40">
        <f t="shared" si="116"/>
        <v>-3.0246922126001994E-3</v>
      </c>
      <c r="CC48" s="35">
        <v>1.5702527804496066E-6</v>
      </c>
      <c r="CE48" s="35">
        <v>2.232723158593163E-4</v>
      </c>
      <c r="CF48" s="35">
        <v>6.880014472818172E-3</v>
      </c>
      <c r="CG48" s="35">
        <v>3.8570612912201357E-5</v>
      </c>
      <c r="CH48" s="35">
        <v>4.7846360229114604E-4</v>
      </c>
      <c r="CI48" s="35">
        <v>3.0310800746619839E-5</v>
      </c>
      <c r="CJ48" s="35">
        <v>1.4538179319252954E-2</v>
      </c>
      <c r="CK48" s="35">
        <v>3.6949719252707403E-3</v>
      </c>
      <c r="CL48" s="38">
        <v>8.1986795750240045E-3</v>
      </c>
      <c r="CM48" s="39">
        <f t="shared" si="117"/>
        <v>9.6612893626470573</v>
      </c>
      <c r="CN48" s="39"/>
      <c r="CO48" s="39">
        <f t="shared" si="76"/>
        <v>10.259736820823177</v>
      </c>
      <c r="CP48" s="39">
        <f t="shared" si="77"/>
        <v>10.423321429322222</v>
      </c>
      <c r="CQ48" s="39">
        <f t="shared" si="118"/>
        <v>9.4146039746507526</v>
      </c>
      <c r="CR48" s="39">
        <f t="shared" si="78"/>
        <v>10.281975797542799</v>
      </c>
      <c r="CS48" s="39">
        <f t="shared" si="119"/>
        <v>9.702722610841267</v>
      </c>
      <c r="CT48" s="39">
        <f t="shared" si="79"/>
        <v>10.279948090587183</v>
      </c>
      <c r="CU48" s="39">
        <f t="shared" si="80"/>
        <v>10.370305758513428</v>
      </c>
      <c r="CV48" s="40">
        <f t="shared" si="120"/>
        <v>10.034345186923957</v>
      </c>
      <c r="CW48" s="60">
        <v>9.8117342354046784</v>
      </c>
      <c r="CX48" s="60"/>
      <c r="CY48" s="60">
        <v>10.352548940501896</v>
      </c>
      <c r="CZ48" s="60">
        <v>10.56851119003325</v>
      </c>
      <c r="DA48" s="60">
        <v>9.5507264070328723</v>
      </c>
      <c r="DB48" s="60">
        <v>10.411701862240553</v>
      </c>
      <c r="DC48" s="60">
        <v>9.8373357691600383</v>
      </c>
      <c r="DD48" s="60">
        <v>10.394098441127682</v>
      </c>
      <c r="DE48" s="60">
        <v>10.482574659713066</v>
      </c>
      <c r="DF48" s="61">
        <v>10.19234361521546</v>
      </c>
      <c r="DG48" s="39">
        <f t="shared" si="81"/>
        <v>9.6612893626470573</v>
      </c>
      <c r="DH48" s="39"/>
      <c r="DI48" s="39">
        <f t="shared" si="82"/>
        <v>10.259736820823177</v>
      </c>
      <c r="DJ48" s="39">
        <f t="shared" si="83"/>
        <v>10.423321429322222</v>
      </c>
      <c r="DK48" s="39">
        <f t="shared" si="84"/>
        <v>9.4146039746507526</v>
      </c>
      <c r="DL48" s="39">
        <f t="shared" si="85"/>
        <v>10.281975797542799</v>
      </c>
      <c r="DM48" s="39">
        <f t="shared" si="86"/>
        <v>9.702722610841267</v>
      </c>
      <c r="DN48" s="39">
        <f t="shared" si="87"/>
        <v>10.279948090587183</v>
      </c>
      <c r="DO48" s="39">
        <f t="shared" si="88"/>
        <v>10.370305758513428</v>
      </c>
      <c r="DP48" s="40">
        <f t="shared" si="89"/>
        <v>10.034345186923957</v>
      </c>
      <c r="DQ48" s="64"/>
    </row>
    <row r="49" spans="1:122" x14ac:dyDescent="0.2">
      <c r="A49" s="51" t="s">
        <v>91</v>
      </c>
      <c r="B49" s="78" t="s">
        <v>101</v>
      </c>
      <c r="C49" s="53">
        <v>2005</v>
      </c>
      <c r="D49" s="54">
        <v>6293046161.8326206</v>
      </c>
      <c r="E49" s="55">
        <f t="shared" si="66"/>
        <v>9.7988609174706145</v>
      </c>
      <c r="F49" s="56">
        <f t="shared" si="67"/>
        <v>7.1495915008179978E-2</v>
      </c>
      <c r="G49" s="58">
        <v>75</v>
      </c>
      <c r="H49" s="58">
        <v>0</v>
      </c>
      <c r="I49" s="11">
        <v>2927</v>
      </c>
      <c r="J49" s="59">
        <v>3092</v>
      </c>
      <c r="K49" s="117">
        <v>78382</v>
      </c>
      <c r="L49" s="117"/>
      <c r="M49" s="117">
        <v>1776688</v>
      </c>
      <c r="N49" s="117">
        <v>1195409</v>
      </c>
      <c r="O49" s="117">
        <v>206126</v>
      </c>
      <c r="P49" s="117">
        <v>1195409</v>
      </c>
      <c r="Q49" s="117">
        <v>70283</v>
      </c>
      <c r="R49" s="117">
        <v>69639657</v>
      </c>
      <c r="S49" s="117">
        <v>15241370</v>
      </c>
      <c r="T49" s="119">
        <v>46115455</v>
      </c>
      <c r="U49" s="60">
        <v>-1.8527218504330367E-2</v>
      </c>
      <c r="V49" s="60"/>
      <c r="W49" s="60">
        <v>-1.9970723808599766E-2</v>
      </c>
      <c r="X49" s="60">
        <v>2.2935975353401306E-2</v>
      </c>
      <c r="Y49" s="60">
        <v>-1.8292534331265431E-2</v>
      </c>
      <c r="Z49" s="60">
        <v>-1.3195923451066349E-2</v>
      </c>
      <c r="AA49" s="60">
        <v>-1.1382162030479925E-2</v>
      </c>
      <c r="AB49" s="60">
        <v>-1.8527218504330367E-2</v>
      </c>
      <c r="AC49" s="60">
        <v>-1.1665369933307801E-2</v>
      </c>
      <c r="AD49" s="61">
        <v>-8.9863950433876072E-3</v>
      </c>
      <c r="AE49" s="39">
        <f t="shared" si="90"/>
        <v>1.9844122636248608E-2</v>
      </c>
      <c r="AF49" s="39"/>
      <c r="AG49" s="39">
        <f t="shared" si="121"/>
        <v>3.0513946910678838E-2</v>
      </c>
      <c r="AH49" s="39">
        <f t="shared" si="92"/>
        <v>0.14705220245716355</v>
      </c>
      <c r="AI49" s="39">
        <f t="shared" si="93"/>
        <v>0.12872672807761473</v>
      </c>
      <c r="AJ49" s="39">
        <f t="shared" si="94"/>
        <v>4.5736181757966614E-2</v>
      </c>
      <c r="AK49" s="39">
        <f t="shared" si="95"/>
        <v>3.3916804484876793E-2</v>
      </c>
      <c r="AL49" s="39">
        <f t="shared" si="96"/>
        <v>3.3848576143837954E-2</v>
      </c>
      <c r="AM49" s="39">
        <f t="shared" si="97"/>
        <v>5.0718631973689275E-2</v>
      </c>
      <c r="AN49" s="40">
        <f t="shared" si="98"/>
        <v>2.2288107350428094E-2</v>
      </c>
      <c r="AO49" s="60">
        <v>0.18029590806308349</v>
      </c>
      <c r="AP49" s="60"/>
      <c r="AQ49" s="60">
        <v>1.2322240757927805</v>
      </c>
      <c r="AR49" s="60">
        <v>1.6573055649941058</v>
      </c>
      <c r="AS49" s="60">
        <v>-0.36181487493717768</v>
      </c>
      <c r="AT49" s="60">
        <v>1.3580941809263098</v>
      </c>
      <c r="AU49" s="60">
        <v>0.22535015177711415</v>
      </c>
      <c r="AV49" s="60">
        <v>1.3076958245639645</v>
      </c>
      <c r="AW49" s="60">
        <v>1.4783322513222839</v>
      </c>
      <c r="AX49" s="61">
        <v>0.96181223546343908</v>
      </c>
      <c r="AY49" s="39">
        <f t="shared" si="99"/>
        <v>3.1284171097232437E-2</v>
      </c>
      <c r="AZ49" s="39"/>
      <c r="BA49" s="39">
        <f t="shared" si="122"/>
        <v>7.4211083847763454E-2</v>
      </c>
      <c r="BB49" s="39">
        <f t="shared" si="101"/>
        <v>9.4810036413638415E-2</v>
      </c>
      <c r="BC49" s="39">
        <f t="shared" si="102"/>
        <v>3.9250336694078923E-2</v>
      </c>
      <c r="BD49" s="39">
        <f t="shared" si="103"/>
        <v>4.0967609327476673E-2</v>
      </c>
      <c r="BE49" s="39">
        <f t="shared" si="104"/>
        <v>9.9446300828919226E-2</v>
      </c>
      <c r="BF49" s="39">
        <f t="shared" si="105"/>
        <v>5.6968843203857013E-2</v>
      </c>
      <c r="BG49" s="39">
        <f t="shared" si="106"/>
        <v>7.615408461051322E-2</v>
      </c>
      <c r="BH49" s="39">
        <f t="shared" si="107"/>
        <v>3.099912432718745E-2</v>
      </c>
      <c r="BI49" s="62">
        <v>0.90996681297505622</v>
      </c>
      <c r="BJ49" s="63"/>
      <c r="BK49" s="63">
        <v>0.86105035289873044</v>
      </c>
      <c r="BL49" s="63">
        <v>0.9182133025486191</v>
      </c>
      <c r="BM49" s="63">
        <v>0.82359396433470511</v>
      </c>
      <c r="BN49" s="63">
        <v>0.94313077847952564</v>
      </c>
      <c r="BO49" s="63">
        <v>0.43709959231217238</v>
      </c>
      <c r="BP49" s="63">
        <v>0.93317034815524558</v>
      </c>
      <c r="BQ49" s="63">
        <v>0.92299259830918723</v>
      </c>
      <c r="BR49" s="61">
        <v>0.82456239094951311</v>
      </c>
      <c r="BS49" s="39">
        <f t="shared" si="108"/>
        <v>-1.4597778676412787E-2</v>
      </c>
      <c r="BT49" s="39"/>
      <c r="BU49" s="39">
        <f t="shared" si="109"/>
        <v>1.1471957142661405E-2</v>
      </c>
      <c r="BV49" s="39">
        <f t="shared" si="110"/>
        <v>4.1929618867411048E-2</v>
      </c>
      <c r="BW49" s="39">
        <f t="shared" si="111"/>
        <v>8.9728460474562316E-2</v>
      </c>
      <c r="BX49" s="39">
        <f t="shared" si="112"/>
        <v>-6.3501041762462403E-3</v>
      </c>
      <c r="BY49" s="39">
        <f t="shared" si="113"/>
        <v>-2.0400615891476636E-2</v>
      </c>
      <c r="BZ49" s="39">
        <f t="shared" si="114"/>
        <v>-1.6795352761633398E-2</v>
      </c>
      <c r="CA49" s="39">
        <f t="shared" si="115"/>
        <v>-3.4417564803693066E-3</v>
      </c>
      <c r="CB49" s="40">
        <f t="shared" si="116"/>
        <v>-5.8515115784991021E-3</v>
      </c>
      <c r="CC49" s="35">
        <v>2.3325746582042036E-6</v>
      </c>
      <c r="CE49" s="35">
        <v>1.7698169392678319E-4</v>
      </c>
      <c r="CF49" s="35">
        <v>7.5925859704937667E-3</v>
      </c>
      <c r="CG49" s="35">
        <v>1.6377283329824909E-5</v>
      </c>
      <c r="CH49" s="35">
        <v>4.7565029488392586E-4</v>
      </c>
      <c r="CI49" s="35">
        <v>5.5841796001964044E-6</v>
      </c>
      <c r="CJ49" s="35">
        <v>1.1708188615522521E-2</v>
      </c>
      <c r="CK49" s="35">
        <v>3.6274994184136589E-3</v>
      </c>
      <c r="CL49" s="38">
        <v>8.4844692636908709E-3</v>
      </c>
      <c r="CM49" s="39">
        <f t="shared" si="117"/>
        <v>9.6895932135751437</v>
      </c>
      <c r="CN49" s="39"/>
      <c r="CO49" s="39">
        <f t="shared" si="76"/>
        <v>10.278018719333616</v>
      </c>
      <c r="CP49" s="39">
        <f t="shared" si="77"/>
        <v>10.443955510940578</v>
      </c>
      <c r="CQ49" s="39">
        <f t="shared" si="118"/>
        <v>9.4372445707872217</v>
      </c>
      <c r="CR49" s="39">
        <f t="shared" si="78"/>
        <v>10.305533577748374</v>
      </c>
      <c r="CS49" s="39">
        <f t="shared" si="119"/>
        <v>9.7285453113691638</v>
      </c>
      <c r="CT49" s="39">
        <f t="shared" si="79"/>
        <v>10.301205997767994</v>
      </c>
      <c r="CU49" s="39">
        <f t="shared" si="80"/>
        <v>10.385842808567613</v>
      </c>
      <c r="CV49" s="40">
        <f t="shared" si="120"/>
        <v>10.069649937379102</v>
      </c>
      <c r="CW49" s="60">
        <v>9.8890088715021562</v>
      </c>
      <c r="CX49" s="60"/>
      <c r="CY49" s="60">
        <v>10.414972955367006</v>
      </c>
      <c r="CZ49" s="60">
        <v>10.627513699967668</v>
      </c>
      <c r="DA49" s="60">
        <v>9.6179534800020257</v>
      </c>
      <c r="DB49" s="60">
        <v>10.47790800793377</v>
      </c>
      <c r="DC49" s="60">
        <v>9.9115359933591716</v>
      </c>
      <c r="DD49" s="60">
        <v>10.452708829752597</v>
      </c>
      <c r="DE49" s="60">
        <v>10.538027043131756</v>
      </c>
      <c r="DF49" s="61">
        <v>10.279767035202333</v>
      </c>
      <c r="DG49" s="39">
        <f t="shared" si="81"/>
        <v>9.6895932135751437</v>
      </c>
      <c r="DH49" s="39"/>
      <c r="DI49" s="39">
        <f t="shared" si="82"/>
        <v>10.278018719333616</v>
      </c>
      <c r="DJ49" s="39">
        <f t="shared" si="83"/>
        <v>10.443955510940578</v>
      </c>
      <c r="DK49" s="39">
        <f t="shared" si="84"/>
        <v>9.4372445707872217</v>
      </c>
      <c r="DL49" s="39">
        <f t="shared" si="85"/>
        <v>10.305533577748374</v>
      </c>
      <c r="DM49" s="39">
        <f t="shared" si="86"/>
        <v>9.7285453113691638</v>
      </c>
      <c r="DN49" s="39">
        <f t="shared" si="87"/>
        <v>10.301205997767994</v>
      </c>
      <c r="DO49" s="39">
        <f t="shared" si="88"/>
        <v>10.385842808567613</v>
      </c>
      <c r="DP49" s="40">
        <f t="shared" si="89"/>
        <v>10.069649937379102</v>
      </c>
      <c r="DQ49" s="64"/>
    </row>
    <row r="50" spans="1:122" x14ac:dyDescent="0.2">
      <c r="A50" s="51" t="s">
        <v>91</v>
      </c>
      <c r="B50" s="78" t="s">
        <v>101</v>
      </c>
      <c r="C50" s="53">
        <v>2006</v>
      </c>
      <c r="D50" s="54">
        <v>7274595706.6715412</v>
      </c>
      <c r="E50" s="55">
        <f t="shared" si="66"/>
        <v>9.861808861954767</v>
      </c>
      <c r="F50" s="56">
        <f t="shared" si="67"/>
        <v>6.2947944484152529E-2</v>
      </c>
      <c r="G50" s="58">
        <v>80</v>
      </c>
      <c r="H50" s="58">
        <v>1</v>
      </c>
      <c r="I50" s="11">
        <v>3469</v>
      </c>
      <c r="J50" s="59">
        <v>3692</v>
      </c>
      <c r="K50" s="117">
        <v>96076</v>
      </c>
      <c r="L50" s="117"/>
      <c r="M50" s="117">
        <v>1971290</v>
      </c>
      <c r="N50" s="117">
        <v>1624027</v>
      </c>
      <c r="O50" s="117">
        <v>275796</v>
      </c>
      <c r="P50" s="117">
        <v>1624027</v>
      </c>
      <c r="Q50" s="117">
        <v>32966</v>
      </c>
      <c r="R50" s="117">
        <v>139021772</v>
      </c>
      <c r="S50" s="117">
        <v>15159713</v>
      </c>
      <c r="T50" s="119">
        <v>75137942</v>
      </c>
      <c r="U50" s="60">
        <v>-2.3773294260534428E-2</v>
      </c>
      <c r="V50" s="60"/>
      <c r="W50" s="60">
        <v>-3.3933867854616828E-2</v>
      </c>
      <c r="X50" s="60">
        <v>-2.7935853948744427E-2</v>
      </c>
      <c r="Y50" s="60">
        <v>-1.919176609100065E-2</v>
      </c>
      <c r="Z50" s="60">
        <v>-1.6959423124335515E-2</v>
      </c>
      <c r="AA50" s="60">
        <v>4.9564730188368156E-2</v>
      </c>
      <c r="AB50" s="60">
        <v>-2.3773294260534428E-2</v>
      </c>
      <c r="AC50" s="60">
        <v>-2.8983182283122577E-2</v>
      </c>
      <c r="AD50" s="61">
        <v>3.3760394954895911E-4</v>
      </c>
      <c r="AE50" s="39">
        <f t="shared" si="90"/>
        <v>1.9207574777568355E-2</v>
      </c>
      <c r="AF50" s="39"/>
      <c r="AG50" s="39">
        <f t="shared" si="121"/>
        <v>3.224011581458721E-2</v>
      </c>
      <c r="AH50" s="39">
        <f t="shared" si="92"/>
        <v>0.14778861007271119</v>
      </c>
      <c r="AI50" s="39">
        <f t="shared" si="93"/>
        <v>0.13210941154586617</v>
      </c>
      <c r="AJ50" s="39">
        <f t="shared" si="94"/>
        <v>4.0281830651074373E-2</v>
      </c>
      <c r="AK50" s="39">
        <f t="shared" si="95"/>
        <v>4.0538021018450353E-2</v>
      </c>
      <c r="AL50" s="39">
        <f t="shared" si="96"/>
        <v>2.739887348457128E-2</v>
      </c>
      <c r="AM50" s="39">
        <f t="shared" si="97"/>
        <v>4.7170026661995691E-2</v>
      </c>
      <c r="AN50" s="40">
        <f t="shared" si="98"/>
        <v>2.0656164090029322E-2</v>
      </c>
      <c r="AO50" s="60">
        <v>0.19778117325834543</v>
      </c>
      <c r="AP50" s="60"/>
      <c r="AQ50" s="60">
        <v>1.2442216847336631</v>
      </c>
      <c r="AR50" s="60">
        <v>1.699972678961764</v>
      </c>
      <c r="AS50" s="60">
        <v>-0.32335685729003849</v>
      </c>
      <c r="AT50" s="60">
        <v>1.3495553025387022</v>
      </c>
      <c r="AU50" s="60">
        <v>0.30180808045837537</v>
      </c>
      <c r="AV50" s="60">
        <v>1.310298706362202</v>
      </c>
      <c r="AW50" s="60">
        <v>1.4840708190003085</v>
      </c>
      <c r="AX50" s="61">
        <v>0.96017384934084582</v>
      </c>
      <c r="AY50" s="39">
        <f t="shared" si="99"/>
        <v>3.3860187638364729E-2</v>
      </c>
      <c r="AZ50" s="39"/>
      <c r="BA50" s="39">
        <f t="shared" si="122"/>
        <v>7.0368674028247619E-2</v>
      </c>
      <c r="BB50" s="39">
        <f t="shared" si="101"/>
        <v>8.126762765134353E-2</v>
      </c>
      <c r="BC50" s="39">
        <f t="shared" si="102"/>
        <v>3.0698050954261095E-2</v>
      </c>
      <c r="BD50" s="39">
        <f t="shared" si="103"/>
        <v>3.4214855619126697E-2</v>
      </c>
      <c r="BE50" s="39">
        <f t="shared" si="104"/>
        <v>0.10161376491157537</v>
      </c>
      <c r="BF50" s="39">
        <f t="shared" si="105"/>
        <v>5.6755083034998363E-2</v>
      </c>
      <c r="BG50" s="39">
        <f t="shared" si="106"/>
        <v>5.0198648503354433E-2</v>
      </c>
      <c r="BH50" s="39">
        <f t="shared" si="107"/>
        <v>2.1981688186715708E-2</v>
      </c>
      <c r="BI50" s="62">
        <v>0.94023658192090398</v>
      </c>
      <c r="BJ50" s="63"/>
      <c r="BK50" s="63">
        <v>0.84763805721889551</v>
      </c>
      <c r="BL50" s="63">
        <v>0.90188306177076827</v>
      </c>
      <c r="BM50" s="63">
        <v>0.7761259291648448</v>
      </c>
      <c r="BN50" s="63">
        <v>0.93732706563448287</v>
      </c>
      <c r="BO50" s="63">
        <v>0.43129631879480013</v>
      </c>
      <c r="BP50" s="63">
        <v>0.92561860478622426</v>
      </c>
      <c r="BQ50" s="63">
        <v>0.93539658506603507</v>
      </c>
      <c r="BR50" s="61">
        <v>0.8299324417482421</v>
      </c>
      <c r="BS50" s="39">
        <f t="shared" si="108"/>
        <v>-1.3779752830368874E-2</v>
      </c>
      <c r="BT50" s="39"/>
      <c r="BU50" s="39">
        <f t="shared" si="109"/>
        <v>1.0203502651889584E-2</v>
      </c>
      <c r="BV50" s="39">
        <f t="shared" si="110"/>
        <v>4.0329607342222157E-2</v>
      </c>
      <c r="BW50" s="39">
        <f t="shared" si="111"/>
        <v>8.4911510498682757E-2</v>
      </c>
      <c r="BX50" s="39">
        <f t="shared" si="112"/>
        <v>-1.0442556206570863E-3</v>
      </c>
      <c r="BY50" s="39">
        <f t="shared" si="113"/>
        <v>-1.4387880483144544E-2</v>
      </c>
      <c r="BZ50" s="39">
        <f t="shared" si="114"/>
        <v>-1.1709320357996411E-2</v>
      </c>
      <c r="CA50" s="39">
        <f t="shared" si="115"/>
        <v>5.1145440319766419E-5</v>
      </c>
      <c r="CB50" s="40">
        <f t="shared" si="116"/>
        <v>-2.8290672452010112E-3</v>
      </c>
      <c r="CC50" s="35">
        <v>4.3913799656760543E-6</v>
      </c>
      <c r="CE50" s="35">
        <v>1.6885542941826018E-4</v>
      </c>
      <c r="CF50" s="35">
        <v>7.44649781022475E-3</v>
      </c>
      <c r="CG50" s="35">
        <v>1.895610499337215E-5</v>
      </c>
      <c r="CH50" s="35">
        <v>4.4456356119143927E-4</v>
      </c>
      <c r="CI50" s="35">
        <v>2.2658303862692217E-6</v>
      </c>
      <c r="CJ50" s="35">
        <v>9.3516478404700211E-3</v>
      </c>
      <c r="CK50" s="35">
        <v>3.8641634795791181E-3</v>
      </c>
      <c r="CL50" s="38">
        <v>1.1045012216432471E-2</v>
      </c>
      <c r="CM50" s="39">
        <f t="shared" si="117"/>
        <v>9.7229734132950902</v>
      </c>
      <c r="CN50" s="39"/>
      <c r="CO50" s="39">
        <f t="shared" si="76"/>
        <v>10.300360194166306</v>
      </c>
      <c r="CP50" s="39">
        <f t="shared" si="77"/>
        <v>10.470053499454117</v>
      </c>
      <c r="CQ50" s="39">
        <f t="shared" si="118"/>
        <v>9.4663780368288393</v>
      </c>
      <c r="CR50" s="39">
        <f t="shared" si="78"/>
        <v>10.331762368411818</v>
      </c>
      <c r="CS50" s="39">
        <f t="shared" si="119"/>
        <v>9.7626707550979628</v>
      </c>
      <c r="CT50" s="39">
        <f t="shared" si="79"/>
        <v>10.326476528332552</v>
      </c>
      <c r="CU50" s="39">
        <f t="shared" si="80"/>
        <v>10.405855610771125</v>
      </c>
      <c r="CV50" s="40">
        <f t="shared" si="120"/>
        <v>10.106997185703602</v>
      </c>
      <c r="CW50" s="60">
        <v>9.9606994485839397</v>
      </c>
      <c r="CX50" s="60"/>
      <c r="CY50" s="60">
        <v>10.483919704321599</v>
      </c>
      <c r="CZ50" s="60">
        <v>10.711795201435649</v>
      </c>
      <c r="DA50" s="60">
        <v>9.7001304333097487</v>
      </c>
      <c r="DB50" s="60">
        <v>10.536586513224119</v>
      </c>
      <c r="DC50" s="60">
        <v>10.012712902183955</v>
      </c>
      <c r="DD50" s="60">
        <v>10.516958215135869</v>
      </c>
      <c r="DE50" s="60">
        <v>10.603844271454921</v>
      </c>
      <c r="DF50" s="61">
        <v>10.341895786625191</v>
      </c>
      <c r="DG50" s="39">
        <f t="shared" si="81"/>
        <v>9.7229734132950902</v>
      </c>
      <c r="DH50" s="39"/>
      <c r="DI50" s="39">
        <f t="shared" si="82"/>
        <v>10.300360194166306</v>
      </c>
      <c r="DJ50" s="39">
        <f t="shared" si="83"/>
        <v>10.470053499454117</v>
      </c>
      <c r="DK50" s="39">
        <f t="shared" si="84"/>
        <v>9.4663780368288393</v>
      </c>
      <c r="DL50" s="39">
        <f t="shared" si="85"/>
        <v>10.331762368411818</v>
      </c>
      <c r="DM50" s="39">
        <f t="shared" si="86"/>
        <v>9.7626707550979628</v>
      </c>
      <c r="DN50" s="39">
        <f t="shared" si="87"/>
        <v>10.326476528332552</v>
      </c>
      <c r="DO50" s="39">
        <f t="shared" si="88"/>
        <v>10.405855610771125</v>
      </c>
      <c r="DP50" s="40">
        <f t="shared" si="89"/>
        <v>10.106997185703602</v>
      </c>
      <c r="DQ50" s="64"/>
    </row>
    <row r="51" spans="1:122" x14ac:dyDescent="0.2">
      <c r="A51" s="51" t="s">
        <v>91</v>
      </c>
      <c r="B51" s="78" t="s">
        <v>101</v>
      </c>
      <c r="C51" s="53">
        <v>2007</v>
      </c>
      <c r="D51" s="54">
        <v>8639235842.180748</v>
      </c>
      <c r="E51" s="55">
        <f t="shared" si="66"/>
        <v>9.9364753299556252</v>
      </c>
      <c r="F51" s="56">
        <f t="shared" si="67"/>
        <v>7.4666468000858188E-2</v>
      </c>
      <c r="G51" s="58">
        <v>81</v>
      </c>
      <c r="H51" s="58">
        <v>4</v>
      </c>
      <c r="I51" s="11">
        <v>3429</v>
      </c>
      <c r="J51" s="59">
        <v>4088</v>
      </c>
      <c r="K51" s="117"/>
      <c r="L51" s="117"/>
      <c r="M51" s="117">
        <v>1193355</v>
      </c>
      <c r="N51" s="117">
        <v>1624943</v>
      </c>
      <c r="O51" s="117">
        <v>623832</v>
      </c>
      <c r="P51" s="117">
        <v>1624943</v>
      </c>
      <c r="Q51" s="117">
        <v>11126</v>
      </c>
      <c r="R51" s="117">
        <v>132439040.00000001</v>
      </c>
      <c r="S51" s="117">
        <v>18356354</v>
      </c>
      <c r="T51" s="119">
        <v>79426283</v>
      </c>
      <c r="U51" s="60">
        <v>-1.6988912468205886E-2</v>
      </c>
      <c r="V51" s="60"/>
      <c r="W51" s="60">
        <v>-4.0795112451505577E-2</v>
      </c>
      <c r="X51" s="60">
        <v>4.4754569305379133E-3</v>
      </c>
      <c r="Y51" s="60">
        <v>-1.4651837152812319E-2</v>
      </c>
      <c r="Z51" s="60">
        <v>-2.2681142626657991E-2</v>
      </c>
      <c r="AA51" s="60">
        <v>5.9161773099045689E-3</v>
      </c>
      <c r="AB51" s="60">
        <v>-1.6988912468205886E-2</v>
      </c>
      <c r="AC51" s="60">
        <v>-6.3913719745330777E-2</v>
      </c>
      <c r="AD51" s="61">
        <v>8.3892246520178571E-3</v>
      </c>
      <c r="AE51" s="39">
        <f t="shared" si="90"/>
        <v>1.8649066135677763E-2</v>
      </c>
      <c r="AF51" s="39"/>
      <c r="AG51" s="39">
        <f t="shared" si="121"/>
        <v>3.6042004536826946E-2</v>
      </c>
      <c r="AH51" s="39">
        <f t="shared" si="92"/>
        <v>0.14820822457506946</v>
      </c>
      <c r="AI51" s="39">
        <f t="shared" si="93"/>
        <v>0.13580175709968401</v>
      </c>
      <c r="AJ51" s="39">
        <f t="shared" si="94"/>
        <v>3.9793731669441827E-2</v>
      </c>
      <c r="AK51" s="39">
        <f t="shared" si="95"/>
        <v>4.0732960734980506E-2</v>
      </c>
      <c r="AL51" s="39">
        <f t="shared" si="96"/>
        <v>2.3810769984287578E-2</v>
      </c>
      <c r="AM51" s="39">
        <f t="shared" si="97"/>
        <v>5.1100255493355888E-2</v>
      </c>
      <c r="AN51" s="40">
        <f t="shared" si="98"/>
        <v>1.9270592056831702E-2</v>
      </c>
      <c r="AO51" s="60">
        <v>0.15157900609526109</v>
      </c>
      <c r="AP51" s="60"/>
      <c r="AQ51" s="60">
        <v>1.256594639216285</v>
      </c>
      <c r="AR51" s="60">
        <v>1.6992262511536271</v>
      </c>
      <c r="AS51" s="60">
        <v>-0.31083859454391849</v>
      </c>
      <c r="AT51" s="60">
        <v>1.350312963226532</v>
      </c>
      <c r="AU51" s="60">
        <v>0.46895610428882861</v>
      </c>
      <c r="AV51" s="60">
        <v>1.3210639159577831</v>
      </c>
      <c r="AW51" s="60">
        <v>1.4833854193916896</v>
      </c>
      <c r="AX51" s="61">
        <v>0.95234656542116625</v>
      </c>
      <c r="AY51" s="39">
        <f t="shared" si="99"/>
        <v>3.3291022399611743E-2</v>
      </c>
      <c r="AZ51" s="39"/>
      <c r="BA51" s="39">
        <f t="shared" si="122"/>
        <v>5.7678949965378527E-2</v>
      </c>
      <c r="BB51" s="39">
        <f t="shared" si="101"/>
        <v>6.6806528526930392E-2</v>
      </c>
      <c r="BC51" s="39">
        <f t="shared" si="102"/>
        <v>2.755661274582763E-2</v>
      </c>
      <c r="BD51" s="39">
        <f t="shared" si="103"/>
        <v>1.7501695738208384E-2</v>
      </c>
      <c r="BE51" s="39">
        <f t="shared" si="104"/>
        <v>0.12472086407811761</v>
      </c>
      <c r="BF51" s="39">
        <f t="shared" si="105"/>
        <v>4.6921110983217065E-2</v>
      </c>
      <c r="BG51" s="39">
        <f t="shared" si="106"/>
        <v>3.1868363320613421E-2</v>
      </c>
      <c r="BH51" s="39">
        <f t="shared" si="107"/>
        <v>1.8961767593313566E-2</v>
      </c>
      <c r="BI51" s="62">
        <v>0.92727118067369851</v>
      </c>
      <c r="BJ51" s="63"/>
      <c r="BK51" s="63">
        <v>0.85639916413095285</v>
      </c>
      <c r="BL51" s="63">
        <v>0.89999262905299715</v>
      </c>
      <c r="BM51" s="63">
        <v>0.70125723408501295</v>
      </c>
      <c r="BN51" s="63">
        <v>0.94356692992102364</v>
      </c>
      <c r="BO51" s="63">
        <v>0.33981239725365053</v>
      </c>
      <c r="BP51" s="63">
        <v>0.90952748223443947</v>
      </c>
      <c r="BQ51" s="63">
        <v>0.93368364407584437</v>
      </c>
      <c r="BR51" s="61">
        <v>0.8487910501623962</v>
      </c>
      <c r="BS51" s="39">
        <f t="shared" si="108"/>
        <v>-1.272426915178646E-2</v>
      </c>
      <c r="BT51" s="39"/>
      <c r="BU51" s="39">
        <f t="shared" si="109"/>
        <v>6.0718604233580328E-3</v>
      </c>
      <c r="BV51" s="39">
        <f t="shared" si="110"/>
        <v>3.6390476387661311E-2</v>
      </c>
      <c r="BW51" s="39">
        <f t="shared" si="111"/>
        <v>7.4866198234999376E-2</v>
      </c>
      <c r="BX51" s="39">
        <f t="shared" si="112"/>
        <v>-3.5288196161089582E-4</v>
      </c>
      <c r="BY51" s="39">
        <f t="shared" si="113"/>
        <v>-1.1089189732435134E-2</v>
      </c>
      <c r="BZ51" s="39">
        <f t="shared" si="114"/>
        <v>-8.2823551729451772E-3</v>
      </c>
      <c r="CA51" s="39">
        <f t="shared" si="115"/>
        <v>-7.2517536079191643E-3</v>
      </c>
      <c r="CB51" s="40">
        <f t="shared" si="116"/>
        <v>5.5009503121461467E-4</v>
      </c>
      <c r="CC51" s="35">
        <v>4.9023021954742564E-6</v>
      </c>
      <c r="CE51" s="35">
        <v>9.6414995570223784E-5</v>
      </c>
      <c r="CF51" s="35">
        <v>7.2931904685791509E-3</v>
      </c>
      <c r="CG51" s="35">
        <v>3.6104582129484386E-5</v>
      </c>
      <c r="CH51" s="35">
        <v>4.4053285418965129E-4</v>
      </c>
      <c r="CI51" s="35">
        <v>6.4392269196296956E-7</v>
      </c>
      <c r="CJ51" s="35">
        <v>2.913661942038193E-2</v>
      </c>
      <c r="CK51" s="35">
        <v>3.6425151056138387E-3</v>
      </c>
      <c r="CL51" s="38">
        <v>1.1320824446352164E-2</v>
      </c>
      <c r="CM51" s="39">
        <f t="shared" si="117"/>
        <v>9.7615614113387021</v>
      </c>
      <c r="CN51" s="39"/>
      <c r="CO51" s="39">
        <f t="shared" si="76"/>
        <v>10.331307092903588</v>
      </c>
      <c r="CP51" s="39">
        <f t="shared" si="77"/>
        <v>10.505115447387837</v>
      </c>
      <c r="CQ51" s="39">
        <f t="shared" si="118"/>
        <v>9.5055193892772785</v>
      </c>
      <c r="CR51" s="39">
        <f t="shared" si="78"/>
        <v>10.366074935471207</v>
      </c>
      <c r="CS51" s="39">
        <f t="shared" si="119"/>
        <v>9.8117432307562868</v>
      </c>
      <c r="CT51" s="39">
        <f t="shared" si="79"/>
        <v>10.359300847761201</v>
      </c>
      <c r="CU51" s="39">
        <f t="shared" si="80"/>
        <v>10.437992261993877</v>
      </c>
      <c r="CV51" s="40">
        <f t="shared" si="120"/>
        <v>10.149970469596074</v>
      </c>
      <c r="CW51" s="60">
        <v>10.012264833003256</v>
      </c>
      <c r="CX51" s="60"/>
      <c r="CY51" s="60">
        <v>10.564772649563768</v>
      </c>
      <c r="CZ51" s="60">
        <v>10.78608845553244</v>
      </c>
      <c r="DA51" s="60">
        <v>9.7810560326836651</v>
      </c>
      <c r="DB51" s="60">
        <v>10.611631811568891</v>
      </c>
      <c r="DC51" s="60">
        <v>10.17095338210004</v>
      </c>
      <c r="DD51" s="60">
        <v>10.597007287934517</v>
      </c>
      <c r="DE51" s="60">
        <v>10.678168039651471</v>
      </c>
      <c r="DF51" s="61">
        <v>10.412648612666208</v>
      </c>
      <c r="DG51" s="39">
        <f t="shared" si="81"/>
        <v>9.7615614113387021</v>
      </c>
      <c r="DH51" s="39"/>
      <c r="DI51" s="39">
        <f t="shared" si="82"/>
        <v>10.331307092903588</v>
      </c>
      <c r="DJ51" s="39">
        <f t="shared" si="83"/>
        <v>10.505115447387837</v>
      </c>
      <c r="DK51" s="39">
        <f t="shared" si="84"/>
        <v>9.5055193892772785</v>
      </c>
      <c r="DL51" s="39">
        <f t="shared" si="85"/>
        <v>10.366074935471207</v>
      </c>
      <c r="DM51" s="39">
        <f t="shared" si="86"/>
        <v>9.8117432307562868</v>
      </c>
      <c r="DN51" s="39">
        <f t="shared" si="87"/>
        <v>10.359300847761201</v>
      </c>
      <c r="DO51" s="39">
        <f t="shared" si="88"/>
        <v>10.437992261993877</v>
      </c>
      <c r="DP51" s="40">
        <f t="shared" si="89"/>
        <v>10.149970469596074</v>
      </c>
      <c r="DQ51" s="64"/>
    </row>
    <row r="52" spans="1:122" x14ac:dyDescent="0.2">
      <c r="A52" s="51" t="s">
        <v>91</v>
      </c>
      <c r="B52" s="78" t="s">
        <v>101</v>
      </c>
      <c r="C52" s="53">
        <v>2008</v>
      </c>
      <c r="D52" s="54">
        <v>10351914093.17234</v>
      </c>
      <c r="E52" s="55">
        <f t="shared" si="66"/>
        <v>10.015020659285211</v>
      </c>
      <c r="F52" s="56">
        <f t="shared" si="67"/>
        <v>7.8545329329585911E-2</v>
      </c>
      <c r="G52" s="58">
        <v>68</v>
      </c>
      <c r="H52" s="58">
        <v>121</v>
      </c>
      <c r="I52" s="11">
        <v>4154</v>
      </c>
      <c r="J52" s="59">
        <v>4708</v>
      </c>
      <c r="K52" s="117">
        <v>11701</v>
      </c>
      <c r="L52" s="117"/>
      <c r="M52" s="117">
        <v>1494837</v>
      </c>
      <c r="N52" s="117">
        <v>4692304</v>
      </c>
      <c r="O52" s="117">
        <v>845154</v>
      </c>
      <c r="P52" s="117">
        <v>4692304</v>
      </c>
      <c r="Q52" s="117">
        <v>1384478</v>
      </c>
      <c r="R52" s="117">
        <v>113562839</v>
      </c>
      <c r="S52" s="117">
        <v>13531185</v>
      </c>
      <c r="T52" s="119">
        <v>170789712</v>
      </c>
      <c r="U52" s="60">
        <v>-2.8645181449529655E-2</v>
      </c>
      <c r="V52" s="60"/>
      <c r="W52" s="60">
        <v>-1.7840463158856013E-2</v>
      </c>
      <c r="X52" s="60">
        <v>2.2823448464002638E-2</v>
      </c>
      <c r="Y52" s="60">
        <v>-4.223857265895764E-2</v>
      </c>
      <c r="Z52" s="60">
        <v>-1.5456951063824942E-2</v>
      </c>
      <c r="AA52" s="60">
        <v>-2.1420239817957487E-3</v>
      </c>
      <c r="AB52" s="60">
        <v>-2.8645181449529655E-2</v>
      </c>
      <c r="AC52" s="60">
        <v>7.3135947533646828E-3</v>
      </c>
      <c r="AD52" s="61">
        <v>7.2663269023338639E-3</v>
      </c>
      <c r="AE52" s="39">
        <f t="shared" si="90"/>
        <v>1.404826030177371E-2</v>
      </c>
      <c r="AF52" s="39"/>
      <c r="AG52" s="39">
        <f t="shared" si="121"/>
        <v>3.4835931975624526E-2</v>
      </c>
      <c r="AH52" s="39">
        <f t="shared" si="92"/>
        <v>5.1677371975004043E-2</v>
      </c>
      <c r="AI52" s="39">
        <f t="shared" si="93"/>
        <v>0.11051277305337734</v>
      </c>
      <c r="AJ52" s="39">
        <f t="shared" si="94"/>
        <v>2.4270289047355804E-2</v>
      </c>
      <c r="AK52" s="39">
        <f t="shared" si="95"/>
        <v>2.7060963198065266E-2</v>
      </c>
      <c r="AL52" s="39">
        <f t="shared" si="96"/>
        <v>2.4465090391915682E-2</v>
      </c>
      <c r="AM52" s="39">
        <f t="shared" si="97"/>
        <v>4.4211814142963678E-2</v>
      </c>
      <c r="AN52" s="40">
        <f t="shared" si="98"/>
        <v>8.3611859964848601E-3</v>
      </c>
      <c r="AO52" s="60">
        <v>0.14313365539340417</v>
      </c>
      <c r="AP52" s="60"/>
      <c r="AQ52" s="60">
        <v>1.2441539569270663</v>
      </c>
      <c r="AR52" s="60">
        <v>1.6927441690970557</v>
      </c>
      <c r="AS52" s="60">
        <v>-0.27890841154730595</v>
      </c>
      <c r="AT52" s="60">
        <v>1.3482412956296859</v>
      </c>
      <c r="AU52" s="60">
        <v>0.48783279157826165</v>
      </c>
      <c r="AV52" s="60">
        <v>1.2719115821277267</v>
      </c>
      <c r="AW52" s="60">
        <v>1.4494435379316695</v>
      </c>
      <c r="AX52" s="61">
        <v>0.98118577916760508</v>
      </c>
      <c r="AY52" s="39">
        <f t="shared" si="99"/>
        <v>3.0081698765739687E-2</v>
      </c>
      <c r="AZ52" s="39"/>
      <c r="BA52" s="39">
        <f t="shared" si="122"/>
        <v>5.2068445287912275E-2</v>
      </c>
      <c r="BB52" s="39">
        <f t="shared" si="101"/>
        <v>3.7841755833044777E-2</v>
      </c>
      <c r="BC52" s="39">
        <f t="shared" si="102"/>
        <v>3.3904913757433541E-2</v>
      </c>
      <c r="BD52" s="39">
        <f t="shared" si="103"/>
        <v>1.843997462136469E-2</v>
      </c>
      <c r="BE52" s="39">
        <f t="shared" si="104"/>
        <v>0.14217268960173418</v>
      </c>
      <c r="BF52" s="39">
        <f t="shared" si="105"/>
        <v>4.2445453349551319E-2</v>
      </c>
      <c r="BG52" s="39">
        <f t="shared" si="106"/>
        <v>3.1600531741751932E-2</v>
      </c>
      <c r="BH52" s="39">
        <f t="shared" si="107"/>
        <v>2.4102522170380891E-2</v>
      </c>
      <c r="BI52" s="62">
        <v>0.93378585213282761</v>
      </c>
      <c r="BJ52" s="63"/>
      <c r="BK52" s="63">
        <v>0.82391328598520064</v>
      </c>
      <c r="BL52" s="63">
        <v>0.91352190362681374</v>
      </c>
      <c r="BM52" s="63">
        <v>0.74879310344827588</v>
      </c>
      <c r="BN52" s="63">
        <v>0.9472521335279882</v>
      </c>
      <c r="BO52" s="63">
        <v>0.76566005176876617</v>
      </c>
      <c r="BP52" s="63">
        <v>0.8947311627255865</v>
      </c>
      <c r="BQ52" s="63">
        <v>0.92094188047302261</v>
      </c>
      <c r="BR52" s="61">
        <v>0.85400560889113108</v>
      </c>
      <c r="BS52" s="39">
        <f t="shared" si="108"/>
        <v>-1.0376485965380544E-2</v>
      </c>
      <c r="BT52" s="39"/>
      <c r="BU52" s="39">
        <f t="shared" si="109"/>
        <v>4.746002775167124E-4</v>
      </c>
      <c r="BV52" s="39">
        <f t="shared" si="110"/>
        <v>-4.5947879294791268E-3</v>
      </c>
      <c r="BW52" s="39">
        <f t="shared" si="111"/>
        <v>3.9260662343491431E-2</v>
      </c>
      <c r="BX52" s="39">
        <f t="shared" si="112"/>
        <v>-1.0850292773841641E-2</v>
      </c>
      <c r="BY52" s="39">
        <f t="shared" si="113"/>
        <v>-1.5295497018004145E-3</v>
      </c>
      <c r="BZ52" s="39">
        <f t="shared" si="114"/>
        <v>-1.1051318937897259E-2</v>
      </c>
      <c r="CA52" s="39">
        <f t="shared" si="115"/>
        <v>-1.337552730448679E-2</v>
      </c>
      <c r="CB52" s="40">
        <f t="shared" si="116"/>
        <v>6.1643180885820438E-3</v>
      </c>
      <c r="CC52" s="35">
        <v>5.5673275163670104E-6</v>
      </c>
      <c r="CE52" s="35">
        <v>9.2498716258019768E-5</v>
      </c>
      <c r="CF52" s="35">
        <v>8.6068918943951571E-3</v>
      </c>
      <c r="CG52" s="35">
        <v>4.082114633067839E-5</v>
      </c>
      <c r="CH52" s="35">
        <v>5.8623846775124647E-4</v>
      </c>
      <c r="CI52" s="35">
        <v>6.6870628346555724E-5</v>
      </c>
      <c r="CJ52" s="35">
        <v>2.2377760502773916E-2</v>
      </c>
      <c r="CK52" s="35">
        <v>4.1095414111875748E-3</v>
      </c>
      <c r="CL52" s="38">
        <v>1.5974369086935739E-2</v>
      </c>
      <c r="CM52" s="39">
        <f t="shared" si="117"/>
        <v>9.8151305677708258</v>
      </c>
      <c r="CN52" s="39"/>
      <c r="CO52" s="39">
        <f t="shared" si="76"/>
        <v>10.376700589205985</v>
      </c>
      <c r="CP52" s="39">
        <f t="shared" si="77"/>
        <v>10.567556247078196</v>
      </c>
      <c r="CQ52" s="39">
        <f t="shared" si="118"/>
        <v>9.5630018284557838</v>
      </c>
      <c r="CR52" s="39">
        <f t="shared" si="78"/>
        <v>10.417361292511369</v>
      </c>
      <c r="CS52" s="39">
        <f t="shared" si="119"/>
        <v>9.8705363582231946</v>
      </c>
      <c r="CT52" s="39">
        <f t="shared" si="79"/>
        <v>10.403031588687298</v>
      </c>
      <c r="CU52" s="39">
        <f t="shared" si="80"/>
        <v>10.484472458567526</v>
      </c>
      <c r="CV52" s="40">
        <f t="shared" si="120"/>
        <v>10.204085024045034</v>
      </c>
      <c r="CW52" s="60">
        <v>10.086587486981912</v>
      </c>
      <c r="CX52" s="60"/>
      <c r="CY52" s="60">
        <v>10.637097637748745</v>
      </c>
      <c r="CZ52" s="60">
        <v>10.86139274383374</v>
      </c>
      <c r="DA52" s="60">
        <v>9.8755664535115582</v>
      </c>
      <c r="DB52" s="60">
        <v>10.689141307100055</v>
      </c>
      <c r="DC52" s="60">
        <v>10.258937055074341</v>
      </c>
      <c r="DD52" s="60">
        <v>10.650976450349074</v>
      </c>
      <c r="DE52" s="60">
        <v>10.739742428251045</v>
      </c>
      <c r="DF52" s="61">
        <v>10.505613548869015</v>
      </c>
      <c r="DG52" s="39">
        <f t="shared" si="81"/>
        <v>9.8151305677708258</v>
      </c>
      <c r="DH52" s="39"/>
      <c r="DI52" s="39">
        <f t="shared" si="82"/>
        <v>10.376700589205985</v>
      </c>
      <c r="DJ52" s="39">
        <f t="shared" si="83"/>
        <v>10.567556247078196</v>
      </c>
      <c r="DK52" s="39">
        <f t="shared" si="84"/>
        <v>9.5630018284557838</v>
      </c>
      <c r="DL52" s="39">
        <f t="shared" si="85"/>
        <v>10.417361292511369</v>
      </c>
      <c r="DM52" s="39">
        <f t="shared" si="86"/>
        <v>9.8705363582231946</v>
      </c>
      <c r="DN52" s="39">
        <f t="shared" si="87"/>
        <v>10.403031588687298</v>
      </c>
      <c r="DO52" s="39">
        <f t="shared" si="88"/>
        <v>10.484472458567526</v>
      </c>
      <c r="DP52" s="40">
        <f t="shared" si="89"/>
        <v>10.204085024045034</v>
      </c>
      <c r="DQ52" s="64"/>
    </row>
    <row r="53" spans="1:122" x14ac:dyDescent="0.2">
      <c r="A53" s="51" t="s">
        <v>91</v>
      </c>
      <c r="B53" s="78" t="s">
        <v>101</v>
      </c>
      <c r="C53" s="53">
        <v>2009</v>
      </c>
      <c r="D53" s="54">
        <v>10401851850.610821</v>
      </c>
      <c r="E53" s="55">
        <f t="shared" si="66"/>
        <v>10.017110664001359</v>
      </c>
      <c r="F53" s="56">
        <f t="shared" si="67"/>
        <v>2.090004716148286E-3</v>
      </c>
      <c r="G53" s="58">
        <v>97</v>
      </c>
      <c r="H53" s="58">
        <v>38</v>
      </c>
      <c r="I53" s="11">
        <v>4060</v>
      </c>
      <c r="J53" s="59">
        <v>4196</v>
      </c>
      <c r="K53" s="117">
        <v>30466</v>
      </c>
      <c r="L53" s="117"/>
      <c r="M53" s="117">
        <v>7206095</v>
      </c>
      <c r="N53" s="117">
        <v>4161991</v>
      </c>
      <c r="O53" s="117">
        <v>360542</v>
      </c>
      <c r="P53" s="117">
        <v>4161991</v>
      </c>
      <c r="Q53" s="117">
        <v>38853</v>
      </c>
      <c r="R53" s="117">
        <v>482445365</v>
      </c>
      <c r="S53" s="117">
        <v>21734900</v>
      </c>
      <c r="T53" s="119">
        <v>115447038</v>
      </c>
      <c r="U53" s="60">
        <v>-1.2355470123068812E-3</v>
      </c>
      <c r="V53" s="60"/>
      <c r="W53" s="60">
        <v>1.7273819558394354E-2</v>
      </c>
      <c r="X53" s="60">
        <v>1.8693735686932111E-2</v>
      </c>
      <c r="Y53" s="60">
        <v>-2.4620822815206833E-2</v>
      </c>
      <c r="Z53" s="60">
        <v>1.1899223299707717E-2</v>
      </c>
      <c r="AA53" s="60">
        <v>-1.252597557286439E-2</v>
      </c>
      <c r="AB53" s="60">
        <v>-1.2355470123068812E-3</v>
      </c>
      <c r="AC53" s="60">
        <v>4.4240907048291866E-3</v>
      </c>
      <c r="AD53" s="61">
        <v>2.0057929183032619E-2</v>
      </c>
      <c r="AE53" s="39">
        <f t="shared" si="90"/>
        <v>1.4097442768507266E-2</v>
      </c>
      <c r="AF53" s="39"/>
      <c r="AG53" s="39">
        <f t="shared" si="121"/>
        <v>3.3762853042760166E-2</v>
      </c>
      <c r="AH53" s="39">
        <f t="shared" si="92"/>
        <v>3.5208483298584267E-2</v>
      </c>
      <c r="AI53" s="39">
        <f t="shared" si="93"/>
        <v>4.6688294536254601E-2</v>
      </c>
      <c r="AJ53" s="39">
        <f t="shared" si="94"/>
        <v>1.5284517096349624E-2</v>
      </c>
      <c r="AK53" s="39">
        <f t="shared" si="95"/>
        <v>2.7123689617198323E-2</v>
      </c>
      <c r="AL53" s="39">
        <f t="shared" si="96"/>
        <v>2.0933319207523414E-2</v>
      </c>
      <c r="AM53" s="39">
        <f t="shared" si="97"/>
        <v>3.5364347405396644E-2</v>
      </c>
      <c r="AN53" s="40">
        <f t="shared" si="98"/>
        <v>9.1486656929727819E-3</v>
      </c>
      <c r="AO53" s="60">
        <v>1.3584822341886849E-2</v>
      </c>
      <c r="AP53" s="60"/>
      <c r="AQ53" s="60">
        <v>1.2283395981006073</v>
      </c>
      <c r="AR53" s="60">
        <v>1.7149452487030246</v>
      </c>
      <c r="AS53" s="60">
        <v>-0.25098510197382495</v>
      </c>
      <c r="AT53" s="60">
        <v>1.2887942396709082</v>
      </c>
      <c r="AU53" s="60">
        <v>0.60834633606486044</v>
      </c>
      <c r="AV53" s="60">
        <v>1.2710318444280801</v>
      </c>
      <c r="AW53" s="60">
        <v>1.4326922418048404</v>
      </c>
      <c r="AX53" s="61">
        <v>1.0082552599153036</v>
      </c>
      <c r="AY53" s="39">
        <f t="shared" si="99"/>
        <v>5.4500727107039085E-2</v>
      </c>
      <c r="AZ53" s="39"/>
      <c r="BA53" s="39">
        <f t="shared" si="122"/>
        <v>3.9967469391129121E-2</v>
      </c>
      <c r="BB53" s="39">
        <f t="shared" si="101"/>
        <v>3.291241799337212E-2</v>
      </c>
      <c r="BC53" s="39">
        <f t="shared" si="102"/>
        <v>4.1661479862382347E-2</v>
      </c>
      <c r="BD53" s="39">
        <f t="shared" si="103"/>
        <v>3.0358928681755274E-2</v>
      </c>
      <c r="BE53" s="39">
        <f t="shared" si="104"/>
        <v>0.17759106684038878</v>
      </c>
      <c r="BF53" s="39">
        <f t="shared" si="105"/>
        <v>4.243510899355582E-2</v>
      </c>
      <c r="BG53" s="39">
        <f t="shared" si="106"/>
        <v>3.0894542297497666E-2</v>
      </c>
      <c r="BH53" s="39">
        <f t="shared" si="107"/>
        <v>3.0632816111820563E-2</v>
      </c>
      <c r="BI53" s="62">
        <v>0.94287469287469283</v>
      </c>
      <c r="BJ53" s="63"/>
      <c r="BK53" s="63">
        <v>0.79759335710264589</v>
      </c>
      <c r="BL53" s="63">
        <v>0.89939600458648927</v>
      </c>
      <c r="BM53" s="63">
        <v>0.79919984759001717</v>
      </c>
      <c r="BN53" s="63">
        <v>0.939593657086224</v>
      </c>
      <c r="BO53" s="63">
        <v>0.81727758334868295</v>
      </c>
      <c r="BP53" s="63">
        <v>0.89224823740639647</v>
      </c>
      <c r="BQ53" s="63">
        <v>0.91054029549604776</v>
      </c>
      <c r="BR53" s="61">
        <v>0.84368269921033745</v>
      </c>
      <c r="BS53" s="39">
        <f t="shared" si="108"/>
        <v>-1.0305289451510723E-2</v>
      </c>
      <c r="BT53" s="39"/>
      <c r="BU53" s="39">
        <f t="shared" si="109"/>
        <v>4.8923275731735053E-3</v>
      </c>
      <c r="BV53" s="39">
        <f t="shared" si="110"/>
        <v>8.5476403544695705E-3</v>
      </c>
      <c r="BW53" s="39">
        <f t="shared" si="111"/>
        <v>4.219192313580894E-3</v>
      </c>
      <c r="BX53" s="39">
        <f t="shared" si="112"/>
        <v>-3.0065278243827987E-3</v>
      </c>
      <c r="BY53" s="39">
        <f t="shared" si="113"/>
        <v>-1.6799510493007651E-3</v>
      </c>
      <c r="BZ53" s="39">
        <f t="shared" si="114"/>
        <v>-6.4287292759395596E-3</v>
      </c>
      <c r="CA53" s="39">
        <f t="shared" si="115"/>
        <v>-3.997078565136025E-3</v>
      </c>
      <c r="CB53" s="40">
        <f t="shared" si="116"/>
        <v>6.7438922314263846E-3</v>
      </c>
      <c r="CC53" s="35">
        <v>2.6969821219245034E-6</v>
      </c>
      <c r="CE53" s="35">
        <v>3.7186615342942226E-4</v>
      </c>
      <c r="CF53" s="35">
        <v>9.9751306296394695E-3</v>
      </c>
      <c r="CG53" s="35">
        <v>1.7330664057613363E-5</v>
      </c>
      <c r="CH53" s="35">
        <v>5.8065726418252302E-4</v>
      </c>
      <c r="CI53" s="35">
        <v>1.8676001426476029E-6</v>
      </c>
      <c r="CJ53" s="35">
        <v>2.4111939053371972E-2</v>
      </c>
      <c r="CK53" s="35">
        <v>3.8500197402117553E-3</v>
      </c>
      <c r="CL53" s="38">
        <v>1.1051119373775059E-2</v>
      </c>
      <c r="CM53" s="39">
        <f t="shared" si="117"/>
        <v>9.8570728682325104</v>
      </c>
      <c r="CN53" s="39"/>
      <c r="CO53" s="39">
        <f t="shared" si="76"/>
        <v>10.415884653182555</v>
      </c>
      <c r="CP53" s="39">
        <f t="shared" si="77"/>
        <v>10.620397849078607</v>
      </c>
      <c r="CQ53" s="39">
        <f t="shared" si="118"/>
        <v>9.6167188734930722</v>
      </c>
      <c r="CR53" s="39">
        <f t="shared" si="78"/>
        <v>10.461279842650629</v>
      </c>
      <c r="CS53" s="39">
        <f t="shared" si="119"/>
        <v>9.9311976553694024</v>
      </c>
      <c r="CT53" s="39">
        <f t="shared" si="79"/>
        <v>10.444187452037923</v>
      </c>
      <c r="CU53" s="39">
        <f t="shared" si="80"/>
        <v>10.525374493449448</v>
      </c>
      <c r="CV53" s="40">
        <f t="shared" si="120"/>
        <v>10.256017010422516</v>
      </c>
      <c r="CW53" s="60">
        <v>10.023903075172303</v>
      </c>
      <c r="CX53" s="60"/>
      <c r="CY53" s="60">
        <v>10.631280463051663</v>
      </c>
      <c r="CZ53" s="60">
        <v>10.874583288352872</v>
      </c>
      <c r="DA53" s="60">
        <v>9.8916181130144469</v>
      </c>
      <c r="DB53" s="60">
        <v>10.661507783836814</v>
      </c>
      <c r="DC53" s="60">
        <v>10.321283832033789</v>
      </c>
      <c r="DD53" s="60">
        <v>10.652626586215399</v>
      </c>
      <c r="DE53" s="60">
        <v>10.73345678490378</v>
      </c>
      <c r="DF53" s="61">
        <v>10.521238293959012</v>
      </c>
      <c r="DG53" s="39">
        <f t="shared" si="81"/>
        <v>9.8570728682325104</v>
      </c>
      <c r="DH53" s="39"/>
      <c r="DI53" s="39">
        <f t="shared" si="82"/>
        <v>10.415884653182555</v>
      </c>
      <c r="DJ53" s="39">
        <f t="shared" si="83"/>
        <v>10.620397849078607</v>
      </c>
      <c r="DK53" s="39">
        <f t="shared" si="84"/>
        <v>9.6167188734930722</v>
      </c>
      <c r="DL53" s="39">
        <f t="shared" si="85"/>
        <v>10.461279842650629</v>
      </c>
      <c r="DM53" s="39">
        <f t="shared" si="86"/>
        <v>9.9311976553694024</v>
      </c>
      <c r="DN53" s="39">
        <f t="shared" si="87"/>
        <v>10.444187452037923</v>
      </c>
      <c r="DO53" s="39">
        <f t="shared" si="88"/>
        <v>10.525374493449448</v>
      </c>
      <c r="DP53" s="40">
        <f t="shared" si="89"/>
        <v>10.256017010422516</v>
      </c>
      <c r="DQ53" s="64"/>
    </row>
    <row r="54" spans="1:122" x14ac:dyDescent="0.2">
      <c r="A54" s="51" t="s">
        <v>91</v>
      </c>
      <c r="B54" s="78" t="s">
        <v>101</v>
      </c>
      <c r="C54" s="53">
        <v>2010</v>
      </c>
      <c r="D54" s="54">
        <v>11242275198.978273</v>
      </c>
      <c r="E54" s="55">
        <f t="shared" si="66"/>
        <v>10.050854212155535</v>
      </c>
      <c r="F54" s="56">
        <f t="shared" si="67"/>
        <v>3.3743548154175684E-2</v>
      </c>
      <c r="G54" s="58">
        <v>208</v>
      </c>
      <c r="H54" s="58">
        <v>7</v>
      </c>
      <c r="I54" s="11">
        <v>4926</v>
      </c>
      <c r="J54" s="59">
        <v>5143</v>
      </c>
      <c r="K54" s="117">
        <v>26442</v>
      </c>
      <c r="L54" s="117"/>
      <c r="M54" s="117">
        <v>2645695</v>
      </c>
      <c r="N54" s="117">
        <v>4168341.9999999995</v>
      </c>
      <c r="O54" s="117">
        <v>884470</v>
      </c>
      <c r="P54" s="117">
        <v>4168341.9999999995</v>
      </c>
      <c r="Q54" s="117">
        <v>2134</v>
      </c>
      <c r="R54" s="117">
        <v>429981027</v>
      </c>
      <c r="S54" s="117">
        <v>150086990</v>
      </c>
      <c r="T54" s="119">
        <v>96145697</v>
      </c>
      <c r="U54" s="60">
        <v>-3.2089516397885376E-2</v>
      </c>
      <c r="V54" s="60"/>
      <c r="W54" s="60">
        <v>-2.7663468587626028E-2</v>
      </c>
      <c r="X54" s="60">
        <v>-6.302709532310663E-2</v>
      </c>
      <c r="Y54" s="60">
        <v>-1.6703667566298819E-2</v>
      </c>
      <c r="Z54" s="60">
        <v>-4.3438834912106206E-2</v>
      </c>
      <c r="AA54" s="60">
        <v>-4.1639291352688623E-3</v>
      </c>
      <c r="AB54" s="60">
        <v>-3.2089516397885376E-2</v>
      </c>
      <c r="AC54" s="60">
        <v>-3.8780536769104312E-2</v>
      </c>
      <c r="AD54" s="61">
        <v>2.8826970854244349E-2</v>
      </c>
      <c r="AE54" s="39">
        <f t="shared" si="90"/>
        <v>1.4518048664343579E-2</v>
      </c>
      <c r="AF54" s="39"/>
      <c r="AG54" s="39">
        <f t="shared" si="121"/>
        <v>2.8363550268504168E-2</v>
      </c>
      <c r="AH54" s="39">
        <f t="shared" si="92"/>
        <v>3.9667296492776415E-2</v>
      </c>
      <c r="AI54" s="39">
        <f t="shared" si="93"/>
        <v>4.6061599012413114E-2</v>
      </c>
      <c r="AJ54" s="39">
        <f t="shared" si="94"/>
        <v>1.618381360555762E-2</v>
      </c>
      <c r="AK54" s="39">
        <f t="shared" si="95"/>
        <v>2.6885936791847614E-2</v>
      </c>
      <c r="AL54" s="39">
        <f t="shared" si="96"/>
        <v>1.6502005394601248E-2</v>
      </c>
      <c r="AM54" s="39">
        <f t="shared" si="97"/>
        <v>3.0271931615790795E-2</v>
      </c>
      <c r="AN54" s="40">
        <f t="shared" si="98"/>
        <v>1.1420721519711524E-2</v>
      </c>
      <c r="AO54" s="60">
        <v>8.6099946945648043E-2</v>
      </c>
      <c r="AP54" s="60"/>
      <c r="AQ54" s="60">
        <v>1.267978326027924</v>
      </c>
      <c r="AR54" s="60">
        <v>1.827146899442246</v>
      </c>
      <c r="AS54" s="60">
        <v>-0.1976566622320739</v>
      </c>
      <c r="AT54" s="60">
        <v>1.3557142548010805</v>
      </c>
      <c r="AU54" s="60">
        <v>0.66110737496947891</v>
      </c>
      <c r="AV54" s="60">
        <v>1.3290119678810033</v>
      </c>
      <c r="AW54" s="60">
        <v>1.4820336443146864</v>
      </c>
      <c r="AX54" s="61">
        <v>1.0133481783379565</v>
      </c>
      <c r="AY54" s="39">
        <f t="shared" si="99"/>
        <v>5.2604424957648853E-2</v>
      </c>
      <c r="AZ54" s="39"/>
      <c r="BA54" s="39">
        <f t="shared" si="122"/>
        <v>2.3738738729826722E-2</v>
      </c>
      <c r="BB54" s="39">
        <f t="shared" si="101"/>
        <v>5.6651505593752663E-2</v>
      </c>
      <c r="BC54" s="39">
        <f t="shared" si="102"/>
        <v>5.9283289162134725E-2</v>
      </c>
      <c r="BD54" s="39">
        <f t="shared" si="103"/>
        <v>2.4576764472702767E-2</v>
      </c>
      <c r="BE54" s="39">
        <f t="shared" si="104"/>
        <v>0.19645326621952838</v>
      </c>
      <c r="BF54" s="39">
        <f t="shared" si="105"/>
        <v>2.6452182003970984E-2</v>
      </c>
      <c r="BG54" s="39">
        <f t="shared" si="106"/>
        <v>2.487343567228871E-2</v>
      </c>
      <c r="BH54" s="39">
        <f t="shared" si="107"/>
        <v>3.6111921333232995E-2</v>
      </c>
      <c r="BI54" s="62">
        <v>0.94035587188612102</v>
      </c>
      <c r="BJ54" s="63"/>
      <c r="BK54" s="63">
        <v>0.81226716573385827</v>
      </c>
      <c r="BL54" s="63">
        <v>0.92959821264163223</v>
      </c>
      <c r="BM54" s="63">
        <v>0.85382493830744666</v>
      </c>
      <c r="BN54" s="63">
        <v>0.94375598144830797</v>
      </c>
      <c r="BO54" s="63">
        <v>0.5600550565053608</v>
      </c>
      <c r="BP54" s="63">
        <v>0.89023556763115874</v>
      </c>
      <c r="BQ54" s="63">
        <v>0.92537629315340464</v>
      </c>
      <c r="BR54" s="61">
        <v>0.86111398294132846</v>
      </c>
      <c r="BS54" s="39">
        <f t="shared" si="108"/>
        <v>-1.3999491370740458E-2</v>
      </c>
      <c r="BT54" s="39"/>
      <c r="BU54" s="39">
        <f t="shared" si="109"/>
        <v>-4.0842968429115169E-3</v>
      </c>
      <c r="BV54" s="39">
        <f t="shared" si="110"/>
        <v>-1.8350779482574353E-3</v>
      </c>
      <c r="BW54" s="39">
        <f t="shared" si="111"/>
        <v>-5.7661361767368804E-4</v>
      </c>
      <c r="BX54" s="39">
        <f t="shared" si="112"/>
        <v>-1.0028100909376291E-2</v>
      </c>
      <c r="BY54" s="39">
        <f t="shared" si="113"/>
        <v>-8.5618855229570019E-4</v>
      </c>
      <c r="BZ54" s="39">
        <f t="shared" si="114"/>
        <v>-1.3122098939989968E-2</v>
      </c>
      <c r="CA54" s="39">
        <f t="shared" si="115"/>
        <v>-1.327039615904364E-2</v>
      </c>
      <c r="CB54" s="40">
        <f t="shared" si="116"/>
        <v>9.2058800963098937E-3</v>
      </c>
      <c r="CC54" s="35">
        <v>2.7399740490622635E-6</v>
      </c>
      <c r="CE54" s="35">
        <v>1.3805225494677634E-4</v>
      </c>
      <c r="CF54" s="35">
        <v>1.0039880229071247E-2</v>
      </c>
      <c r="CG54" s="35">
        <v>1.9547838191442125E-4</v>
      </c>
      <c r="CH54" s="35">
        <v>5.7275905802636046E-4</v>
      </c>
      <c r="CI54" s="35">
        <v>9.4909614034085529E-8</v>
      </c>
      <c r="CJ54" s="35">
        <v>1.4286486838144277E-2</v>
      </c>
      <c r="CK54" s="35">
        <v>1.0108216963213434E-2</v>
      </c>
      <c r="CL54" s="38">
        <v>1.1020659026760176E-2</v>
      </c>
      <c r="CM54" s="39">
        <f t="shared" si="117"/>
        <v>9.8994129350915792</v>
      </c>
      <c r="CN54" s="39"/>
      <c r="CO54" s="39">
        <f t="shared" si="76"/>
        <v>10.460101966141488</v>
      </c>
      <c r="CP54" s="39">
        <f t="shared" si="77"/>
        <v>10.677825037318854</v>
      </c>
      <c r="CQ54" s="39">
        <f t="shared" si="118"/>
        <v>9.6718655085992502</v>
      </c>
      <c r="CR54" s="39">
        <f t="shared" si="78"/>
        <v>10.507404595109831</v>
      </c>
      <c r="CS54" s="39">
        <f t="shared" si="119"/>
        <v>10.007780289135486</v>
      </c>
      <c r="CT54" s="39">
        <f t="shared" si="79"/>
        <v>10.488454454350975</v>
      </c>
      <c r="CU54" s="39">
        <f t="shared" si="80"/>
        <v>10.571336961793547</v>
      </c>
      <c r="CV54" s="40">
        <f t="shared" si="120"/>
        <v>10.308942630423596</v>
      </c>
      <c r="CW54" s="60">
        <v>10.093904185628359</v>
      </c>
      <c r="CX54" s="60"/>
      <c r="CY54" s="60">
        <v>10.684843375169496</v>
      </c>
      <c r="CZ54" s="60">
        <v>10.964427661876659</v>
      </c>
      <c r="DA54" s="60">
        <v>9.9520258810394981</v>
      </c>
      <c r="DB54" s="60">
        <v>10.728711339556074</v>
      </c>
      <c r="DC54" s="60">
        <v>10.381407899640275</v>
      </c>
      <c r="DD54" s="60">
        <v>10.715360196096036</v>
      </c>
      <c r="DE54" s="60">
        <v>10.791871034312878</v>
      </c>
      <c r="DF54" s="61">
        <v>10.557528301324513</v>
      </c>
      <c r="DG54" s="39">
        <f t="shared" si="81"/>
        <v>9.8994129350915792</v>
      </c>
      <c r="DH54" s="39"/>
      <c r="DI54" s="39">
        <f t="shared" si="82"/>
        <v>10.460101966141488</v>
      </c>
      <c r="DJ54" s="39">
        <f t="shared" si="83"/>
        <v>10.677825037318854</v>
      </c>
      <c r="DK54" s="39">
        <f t="shared" si="84"/>
        <v>9.6718655085992502</v>
      </c>
      <c r="DL54" s="39">
        <f t="shared" si="85"/>
        <v>10.507404595109831</v>
      </c>
      <c r="DM54" s="39">
        <f t="shared" si="86"/>
        <v>10.007780289135486</v>
      </c>
      <c r="DN54" s="39">
        <f t="shared" si="87"/>
        <v>10.488454454350975</v>
      </c>
      <c r="DO54" s="39">
        <f t="shared" si="88"/>
        <v>10.571336961793547</v>
      </c>
      <c r="DP54" s="40">
        <f t="shared" si="89"/>
        <v>10.308942630423596</v>
      </c>
      <c r="DQ54" s="64"/>
    </row>
    <row r="55" spans="1:122" x14ac:dyDescent="0.2">
      <c r="A55" s="51" t="s">
        <v>91</v>
      </c>
      <c r="B55" s="78" t="s">
        <v>101</v>
      </c>
      <c r="C55" s="53">
        <v>2011</v>
      </c>
      <c r="D55" s="54">
        <v>12829541141.01269</v>
      </c>
      <c r="E55" s="55">
        <f t="shared" si="66"/>
        <v>10.10821112375686</v>
      </c>
      <c r="F55" s="56">
        <f t="shared" si="67"/>
        <v>5.7356911601324612E-2</v>
      </c>
      <c r="G55" s="58">
        <v>424</v>
      </c>
      <c r="H55" s="58">
        <v>5</v>
      </c>
      <c r="I55" s="11">
        <v>6270</v>
      </c>
      <c r="J55" s="59">
        <v>6704</v>
      </c>
      <c r="K55" s="117">
        <v>7377</v>
      </c>
      <c r="L55" s="117"/>
      <c r="M55" s="117">
        <v>1408286</v>
      </c>
      <c r="N55" s="117">
        <v>6312182</v>
      </c>
      <c r="O55" s="117">
        <v>1233091</v>
      </c>
      <c r="P55" s="117">
        <v>6312182</v>
      </c>
      <c r="Q55" s="117">
        <v>79316</v>
      </c>
      <c r="R55" s="117">
        <v>441877256</v>
      </c>
      <c r="S55" s="117">
        <v>190470337</v>
      </c>
      <c r="T55" s="119">
        <v>148824814</v>
      </c>
      <c r="U55" s="60">
        <v>-2.1855906233666289E-2</v>
      </c>
      <c r="V55" s="60"/>
      <c r="W55" s="60">
        <v>-4.4136409452770753E-3</v>
      </c>
      <c r="X55" s="60">
        <v>-1.9494003981405661E-3</v>
      </c>
      <c r="Y55" s="60">
        <v>-1.2078553264910363E-4</v>
      </c>
      <c r="Z55" s="60">
        <v>-9.1193793027080083E-3</v>
      </c>
      <c r="AA55" s="60">
        <v>1.1559851178114311E-2</v>
      </c>
      <c r="AB55" s="60">
        <v>-2.1855906233666289E-2</v>
      </c>
      <c r="AC55" s="60">
        <v>-3.7980149046874523E-3</v>
      </c>
      <c r="AD55" s="61">
        <v>4.6040342960868785E-2</v>
      </c>
      <c r="AE55" s="39">
        <f t="shared" si="90"/>
        <v>1.1805902503835428E-2</v>
      </c>
      <c r="AF55" s="39"/>
      <c r="AG55" s="39">
        <f t="shared" si="121"/>
        <v>2.1651566875723359E-2</v>
      </c>
      <c r="AH55" s="39">
        <f t="shared" si="92"/>
        <v>3.0717805598406173E-2</v>
      </c>
      <c r="AI55" s="39">
        <f t="shared" si="93"/>
        <v>4.6043721564991542E-2</v>
      </c>
      <c r="AJ55" s="39">
        <f t="shared" si="94"/>
        <v>1.5223925861501239E-2</v>
      </c>
      <c r="AK55" s="39">
        <f t="shared" si="95"/>
        <v>2.395948133178941E-2</v>
      </c>
      <c r="AL55" s="39">
        <f t="shared" si="96"/>
        <v>1.139290026079035E-2</v>
      </c>
      <c r="AM55" s="39">
        <f t="shared" si="97"/>
        <v>2.1326429963442438E-2</v>
      </c>
      <c r="AN55" s="40">
        <f t="shared" si="98"/>
        <v>1.6180023350145158E-2</v>
      </c>
      <c r="AO55" s="60">
        <v>0.15955459429083341</v>
      </c>
      <c r="AP55" s="60"/>
      <c r="AQ55" s="60">
        <v>1.2614071610881172</v>
      </c>
      <c r="AR55" s="60">
        <v>1.8426253110660671</v>
      </c>
      <c r="AS55" s="60">
        <v>-0.16619774003434884</v>
      </c>
      <c r="AT55" s="60">
        <v>1.3659351240506172</v>
      </c>
      <c r="AU55" s="60">
        <v>0.62537229599153044</v>
      </c>
      <c r="AV55" s="60">
        <v>1.3379393688788443</v>
      </c>
      <c r="AW55" s="60">
        <v>1.4609510197116009</v>
      </c>
      <c r="AX55" s="61">
        <v>1.023854558587983</v>
      </c>
      <c r="AY55" s="39">
        <f t="shared" si="99"/>
        <v>5.2993244464902493E-2</v>
      </c>
      <c r="AZ55" s="39"/>
      <c r="BA55" s="39">
        <f t="shared" si="122"/>
        <v>1.9694165780843632E-2</v>
      </c>
      <c r="BB55" s="39">
        <f t="shared" si="101"/>
        <v>6.4441965617731745E-2</v>
      </c>
      <c r="BC55" s="39">
        <f t="shared" si="102"/>
        <v>7.4488338730725245E-2</v>
      </c>
      <c r="BD55" s="39">
        <f t="shared" si="103"/>
        <v>2.4502988834575377E-2</v>
      </c>
      <c r="BE55" s="39">
        <f t="shared" si="104"/>
        <v>0.1767263783824686</v>
      </c>
      <c r="BF55" s="39">
        <f t="shared" si="105"/>
        <v>2.4431868727527943E-2</v>
      </c>
      <c r="BG55" s="39">
        <f t="shared" si="106"/>
        <v>2.5683162461174688E-2</v>
      </c>
      <c r="BH55" s="39">
        <f t="shared" si="107"/>
        <v>3.8450467247923614E-2</v>
      </c>
      <c r="BI55" s="62">
        <v>0.94146799520058433</v>
      </c>
      <c r="BJ55" s="63"/>
      <c r="BK55" s="63">
        <v>0.75142249450089982</v>
      </c>
      <c r="BL55" s="63">
        <v>0.92334479854995932</v>
      </c>
      <c r="BM55" s="63">
        <v>0.82167753541713517</v>
      </c>
      <c r="BN55" s="63">
        <v>0.93242471996251974</v>
      </c>
      <c r="BO55" s="63">
        <v>0.64232844059716476</v>
      </c>
      <c r="BP55" s="63">
        <v>0.88638105558051639</v>
      </c>
      <c r="BQ55" s="63">
        <v>0.94153436845778093</v>
      </c>
      <c r="BR55" s="61">
        <v>0.86459801177492523</v>
      </c>
      <c r="BS55" s="39">
        <f t="shared" si="108"/>
        <v>-1.7233923155537532E-2</v>
      </c>
      <c r="BT55" s="39"/>
      <c r="BU55" s="39">
        <f t="shared" si="109"/>
        <v>-9.3551638582372691E-3</v>
      </c>
      <c r="BV55" s="39">
        <f t="shared" si="110"/>
        <v>-9.0244866283605563E-3</v>
      </c>
      <c r="BW55" s="39">
        <f t="shared" si="111"/>
        <v>-1.6579730756681731E-4</v>
      </c>
      <c r="BX55" s="39">
        <f t="shared" si="112"/>
        <v>-1.1518217196236158E-2</v>
      </c>
      <c r="BY55" s="39">
        <f t="shared" si="113"/>
        <v>-3.3946529527688176E-3</v>
      </c>
      <c r="BZ55" s="39">
        <f t="shared" si="114"/>
        <v>-1.7421929718368069E-2</v>
      </c>
      <c r="CA55" s="39">
        <f t="shared" si="115"/>
        <v>-1.8614640812974637E-2</v>
      </c>
      <c r="CB55" s="40">
        <f t="shared" si="116"/>
        <v>1.1872280297419435E-2</v>
      </c>
      <c r="CC55" s="35">
        <v>2.3376553787565251E-6</v>
      </c>
      <c r="CE55" s="35">
        <v>7.5683318391809893E-5</v>
      </c>
      <c r="CF55" s="35">
        <v>1.0538089867283296E-2</v>
      </c>
      <c r="CG55" s="35">
        <v>9.7513871402726547E-5</v>
      </c>
      <c r="CH55" s="35">
        <v>6.7937716835555486E-4</v>
      </c>
      <c r="CI55" s="35">
        <v>3.4897205469411697E-6</v>
      </c>
      <c r="CJ55" s="35">
        <v>8.5778253656206525E-3</v>
      </c>
      <c r="CK55" s="35">
        <v>1.1340652385155095E-2</v>
      </c>
      <c r="CL55" s="38">
        <v>1.5092687563509E-2</v>
      </c>
      <c r="CM55" s="39">
        <f t="shared" si="117"/>
        <v>9.9507821780557375</v>
      </c>
      <c r="CN55" s="39"/>
      <c r="CO55" s="39">
        <f t="shared" si="76"/>
        <v>10.509117773780494</v>
      </c>
      <c r="CP55" s="39">
        <f t="shared" si="77"/>
        <v>10.740494872950361</v>
      </c>
      <c r="CQ55" s="39">
        <f t="shared" si="118"/>
        <v>9.7319790496381167</v>
      </c>
      <c r="CR55" s="39">
        <f t="shared" si="78"/>
        <v>10.558132852129877</v>
      </c>
      <c r="CS55" s="39">
        <f t="shared" si="119"/>
        <v>10.088305185337125</v>
      </c>
      <c r="CT55" s="39">
        <f t="shared" si="79"/>
        <v>10.538493971825096</v>
      </c>
      <c r="CU55" s="39">
        <f t="shared" si="80"/>
        <v>10.621177010557782</v>
      </c>
      <c r="CV55" s="40">
        <f t="shared" si="120"/>
        <v>10.365222944925872</v>
      </c>
      <c r="CW55" s="60">
        <v>10.187988420902276</v>
      </c>
      <c r="CX55" s="60"/>
      <c r="CY55" s="60">
        <v>10.738914704300917</v>
      </c>
      <c r="CZ55" s="60">
        <v>11.029523779289892</v>
      </c>
      <c r="DA55" s="60">
        <v>10.025112253739685</v>
      </c>
      <c r="DB55" s="60">
        <v>10.791178685782167</v>
      </c>
      <c r="DC55" s="60">
        <v>10.420897271752626</v>
      </c>
      <c r="DD55" s="60">
        <v>10.777180808196281</v>
      </c>
      <c r="DE55" s="60">
        <v>10.83868663361266</v>
      </c>
      <c r="DF55" s="61">
        <v>10.620138403050852</v>
      </c>
      <c r="DG55" s="39">
        <f t="shared" si="81"/>
        <v>9.9507821780557375</v>
      </c>
      <c r="DH55" s="39"/>
      <c r="DI55" s="39">
        <f t="shared" si="82"/>
        <v>10.509117773780494</v>
      </c>
      <c r="DJ55" s="39">
        <f t="shared" si="83"/>
        <v>10.740494872950361</v>
      </c>
      <c r="DK55" s="39">
        <f t="shared" si="84"/>
        <v>9.7319790496381167</v>
      </c>
      <c r="DL55" s="39">
        <f t="shared" si="85"/>
        <v>10.558132852129877</v>
      </c>
      <c r="DM55" s="39">
        <f t="shared" si="86"/>
        <v>10.088305185337125</v>
      </c>
      <c r="DN55" s="39">
        <f t="shared" si="87"/>
        <v>10.538493971825096</v>
      </c>
      <c r="DO55" s="39">
        <f t="shared" si="88"/>
        <v>10.621177010557782</v>
      </c>
      <c r="DP55" s="40">
        <f t="shared" si="89"/>
        <v>10.365222944925872</v>
      </c>
      <c r="DQ55" s="64"/>
    </row>
    <row r="56" spans="1:122" x14ac:dyDescent="0.2">
      <c r="A56" s="51" t="s">
        <v>91</v>
      </c>
      <c r="B56" s="78" t="s">
        <v>101</v>
      </c>
      <c r="C56" s="53">
        <v>2012</v>
      </c>
      <c r="D56" s="54">
        <v>14054443213.463923</v>
      </c>
      <c r="E56" s="55">
        <f t="shared" si="66"/>
        <v>10.1478136450975</v>
      </c>
      <c r="F56" s="56">
        <f t="shared" si="67"/>
        <v>3.9602521340640351E-2</v>
      </c>
      <c r="G56" s="58">
        <v>394</v>
      </c>
      <c r="H56" s="58">
        <v>10</v>
      </c>
      <c r="I56" s="11">
        <v>5348</v>
      </c>
      <c r="J56" s="59">
        <v>7838</v>
      </c>
      <c r="K56" s="117">
        <v>12129</v>
      </c>
      <c r="L56" s="117"/>
      <c r="M56" s="117">
        <v>2186079</v>
      </c>
      <c r="N56" s="117">
        <v>8003821</v>
      </c>
      <c r="O56" s="117">
        <v>1853424</v>
      </c>
      <c r="P56" s="117">
        <v>8003821</v>
      </c>
      <c r="Q56" s="117">
        <v>83391</v>
      </c>
      <c r="R56" s="117">
        <v>207821513</v>
      </c>
      <c r="S56" s="117">
        <v>96361506</v>
      </c>
      <c r="T56" s="119">
        <v>111656680</v>
      </c>
      <c r="U56" s="60">
        <v>-1.403214409438025E-3</v>
      </c>
      <c r="V56" s="60"/>
      <c r="W56" s="60">
        <v>-9.0472721661605249E-3</v>
      </c>
      <c r="X56" s="60">
        <v>3.0745330177877506E-2</v>
      </c>
      <c r="Y56" s="60">
        <v>-3.2211254569514125E-4</v>
      </c>
      <c r="Z56" s="60">
        <v>6.2900892838437805E-3</v>
      </c>
      <c r="AA56" s="60">
        <v>1.9881415907984561</v>
      </c>
      <c r="AB56" s="60">
        <v>-1.403214409438025E-3</v>
      </c>
      <c r="AC56" s="60">
        <v>1.0280991243430737E-2</v>
      </c>
      <c r="AD56" s="61">
        <v>6.663949594150953E-3</v>
      </c>
      <c r="AE56" s="39">
        <f t="shared" si="90"/>
        <v>1.0183179492718549E-2</v>
      </c>
      <c r="AF56" s="39"/>
      <c r="AG56" s="39">
        <f t="shared" si="121"/>
        <v>2.0777511668136427E-2</v>
      </c>
      <c r="AH56" s="39">
        <f t="shared" si="92"/>
        <v>3.099892629275338E-2</v>
      </c>
      <c r="AI56" s="39">
        <f t="shared" si="93"/>
        <v>4.5618021875222479E-2</v>
      </c>
      <c r="AJ56" s="39">
        <f t="shared" si="94"/>
        <v>1.5453997869965866E-2</v>
      </c>
      <c r="AK56" s="39">
        <f t="shared" si="95"/>
        <v>0.6302653188344326</v>
      </c>
      <c r="AL56" s="39">
        <f t="shared" si="96"/>
        <v>1.0183179492718549E-2</v>
      </c>
      <c r="AM56" s="39">
        <f t="shared" si="97"/>
        <v>2.3169874707755896E-2</v>
      </c>
      <c r="AN56" s="40">
        <f t="shared" si="98"/>
        <v>1.6243523911122021E-2</v>
      </c>
      <c r="AO56" s="60">
        <v>0.13203437615736924</v>
      </c>
      <c r="AP56" s="60"/>
      <c r="AQ56" s="60">
        <v>1.2703558625268805</v>
      </c>
      <c r="AR56" s="60">
        <v>1.814967487817551</v>
      </c>
      <c r="AS56" s="60">
        <v>-0.13951805775184489</v>
      </c>
      <c r="AT56" s="60">
        <v>1.3497284923946484</v>
      </c>
      <c r="AU56" s="60">
        <v>0.57854292375852445</v>
      </c>
      <c r="AV56" s="60">
        <v>1.3221367572237348</v>
      </c>
      <c r="AW56" s="60">
        <v>1.4515870955864365</v>
      </c>
      <c r="AX56" s="61">
        <v>1.0448095602681544</v>
      </c>
      <c r="AY56" s="39">
        <f t="shared" si="99"/>
        <v>5.3021431273382998E-2</v>
      </c>
      <c r="AZ56" s="39"/>
      <c r="BA56" s="39">
        <f t="shared" si="122"/>
        <v>1.5464401831711274E-2</v>
      </c>
      <c r="BB56" s="39">
        <f t="shared" si="101"/>
        <v>6.7505080013231855E-2</v>
      </c>
      <c r="BC56" s="39">
        <f t="shared" si="102"/>
        <v>8.2763213169054939E-2</v>
      </c>
      <c r="BD56" s="39">
        <f t="shared" si="103"/>
        <v>2.360970818329048E-2</v>
      </c>
      <c r="BE56" s="39">
        <f t="shared" si="104"/>
        <v>0.17355859031540444</v>
      </c>
      <c r="BF56" s="39">
        <f t="shared" si="105"/>
        <v>2.3570735864061935E-2</v>
      </c>
      <c r="BG56" s="39">
        <f t="shared" si="106"/>
        <v>2.6267268530495828E-2</v>
      </c>
      <c r="BH56" s="39">
        <f t="shared" si="107"/>
        <v>4.0320890661576812E-2</v>
      </c>
      <c r="BI56" s="62">
        <v>0.84807332405585678</v>
      </c>
      <c r="BJ56" s="63"/>
      <c r="BK56" s="63">
        <v>0.76273420424779348</v>
      </c>
      <c r="BL56" s="63">
        <v>0.92086723606408249</v>
      </c>
      <c r="BM56" s="63">
        <v>0.61321594618656639</v>
      </c>
      <c r="BN56" s="63">
        <v>0.93402046087961388</v>
      </c>
      <c r="BO56" s="63">
        <v>0.64415195931797786</v>
      </c>
      <c r="BP56" s="63">
        <v>0.88102039492493356</v>
      </c>
      <c r="BQ56" s="63">
        <v>0.91623337159835239</v>
      </c>
      <c r="BR56" s="61">
        <v>0.88520597873609719</v>
      </c>
      <c r="BS56" s="39">
        <f t="shared" si="108"/>
        <v>-1.8028737364928958E-2</v>
      </c>
      <c r="BT56" s="39"/>
      <c r="BU56" s="39">
        <f t="shared" si="109"/>
        <v>-1.1069310304962787E-2</v>
      </c>
      <c r="BV56" s="39">
        <f t="shared" si="110"/>
        <v>-1.995566948067018E-3</v>
      </c>
      <c r="BW56" s="39">
        <f t="shared" si="111"/>
        <v>-1.966842452958667E-3</v>
      </c>
      <c r="BX56" s="39">
        <f t="shared" si="112"/>
        <v>-1.1328781334176341E-2</v>
      </c>
      <c r="BY56" s="39">
        <f t="shared" si="113"/>
        <v>0.19567141778576383</v>
      </c>
      <c r="BZ56" s="39">
        <f t="shared" si="114"/>
        <v>-1.8028737364928958E-2</v>
      </c>
      <c r="CA56" s="39">
        <f t="shared" si="115"/>
        <v>-1.6422757429066116E-2</v>
      </c>
      <c r="CB56" s="40">
        <f t="shared" si="116"/>
        <v>1.1162721290542832E-2</v>
      </c>
      <c r="CC56" s="35">
        <v>1.1428730420412638E-6</v>
      </c>
      <c r="CE56" s="35">
        <v>1.0902633733395547E-4</v>
      </c>
      <c r="CF56" s="35">
        <v>1.0725541148125465E-2</v>
      </c>
      <c r="CG56" s="35">
        <v>8.0148191687575541E-5</v>
      </c>
      <c r="CH56" s="35">
        <v>6.8071089880471941E-4</v>
      </c>
      <c r="CI56" s="35">
        <v>3.1464160606548957E-6</v>
      </c>
      <c r="CJ56" s="35">
        <v>6.2100486006740922E-3</v>
      </c>
      <c r="CK56" s="35">
        <v>8.1849243782151759E-3</v>
      </c>
      <c r="CL56" s="38">
        <v>1.3373993027580321E-2</v>
      </c>
      <c r="CM56" s="39">
        <f t="shared" si="117"/>
        <v>10.002239626528574</v>
      </c>
      <c r="CN56" s="39"/>
      <c r="CO56" s="39">
        <f t="shared" si="76"/>
        <v>10.559531056956946</v>
      </c>
      <c r="CP56" s="39">
        <f t="shared" si="77"/>
        <v>10.799856824083626</v>
      </c>
      <c r="CQ56" s="39">
        <f t="shared" si="118"/>
        <v>9.7959387683437349</v>
      </c>
      <c r="CR56" s="39">
        <f t="shared" si="78"/>
        <v>10.608625191934058</v>
      </c>
      <c r="CS56" s="39">
        <f t="shared" si="119"/>
        <v>10.156293974647713</v>
      </c>
      <c r="CT56" s="39">
        <f t="shared" si="79"/>
        <v>10.58947360929665</v>
      </c>
      <c r="CU56" s="39">
        <f t="shared" si="80"/>
        <v>10.670541174096275</v>
      </c>
      <c r="CV56" s="40">
        <f t="shared" si="120"/>
        <v>10.423409031751707</v>
      </c>
      <c r="CW56" s="60">
        <v>10.213830833176186</v>
      </c>
      <c r="CX56" s="60"/>
      <c r="CY56" s="60">
        <v>10.78299157636094</v>
      </c>
      <c r="CZ56" s="60">
        <v>11.055297389006276</v>
      </c>
      <c r="DA56" s="60">
        <v>10.078054616221578</v>
      </c>
      <c r="DB56" s="60">
        <v>10.822677891294823</v>
      </c>
      <c r="DC56" s="60">
        <v>10.437085106976763</v>
      </c>
      <c r="DD56" s="60">
        <v>10.808882023709367</v>
      </c>
      <c r="DE56" s="60">
        <v>10.873607192890718</v>
      </c>
      <c r="DF56" s="61">
        <v>10.670218425231578</v>
      </c>
      <c r="DG56" s="39">
        <f t="shared" si="81"/>
        <v>10.002239626528574</v>
      </c>
      <c r="DH56" s="39"/>
      <c r="DI56" s="39">
        <f t="shared" si="82"/>
        <v>10.559531056956946</v>
      </c>
      <c r="DJ56" s="39">
        <f t="shared" si="83"/>
        <v>10.799856824083626</v>
      </c>
      <c r="DK56" s="39">
        <f t="shared" si="84"/>
        <v>9.7959387683437349</v>
      </c>
      <c r="DL56" s="39">
        <f t="shared" si="85"/>
        <v>10.608625191934058</v>
      </c>
      <c r="DM56" s="39">
        <f t="shared" si="86"/>
        <v>10.156293974647713</v>
      </c>
      <c r="DN56" s="39">
        <f t="shared" si="87"/>
        <v>10.58947360929665</v>
      </c>
      <c r="DO56" s="39">
        <f t="shared" si="88"/>
        <v>10.670541174096275</v>
      </c>
      <c r="DP56" s="40">
        <f t="shared" si="89"/>
        <v>10.423409031751707</v>
      </c>
      <c r="DQ56" s="64"/>
    </row>
    <row r="57" spans="1:122" x14ac:dyDescent="0.2">
      <c r="A57" s="51" t="s">
        <v>91</v>
      </c>
      <c r="B57" s="78" t="s">
        <v>101</v>
      </c>
      <c r="C57" s="53">
        <v>2013</v>
      </c>
      <c r="D57" s="54">
        <v>15227991395.220064</v>
      </c>
      <c r="E57" s="55">
        <f t="shared" si="66"/>
        <v>10.1826426227385</v>
      </c>
      <c r="F57" s="56">
        <f t="shared" si="67"/>
        <v>3.4828977641000236E-2</v>
      </c>
      <c r="G57" s="58">
        <v>626</v>
      </c>
      <c r="H57" s="58">
        <v>16</v>
      </c>
      <c r="I57" s="11">
        <v>6020</v>
      </c>
      <c r="J57" s="59">
        <v>6666</v>
      </c>
      <c r="K57" s="117">
        <v>187373</v>
      </c>
      <c r="L57" s="117"/>
      <c r="M57" s="117">
        <v>13772436</v>
      </c>
      <c r="N57" s="117">
        <v>10896734</v>
      </c>
      <c r="O57" s="117">
        <v>576105</v>
      </c>
      <c r="P57" s="117">
        <v>10896734</v>
      </c>
      <c r="Q57" s="117">
        <v>627703</v>
      </c>
      <c r="R57" s="117">
        <v>50625472</v>
      </c>
      <c r="S57" s="117">
        <v>221222808</v>
      </c>
      <c r="T57" s="119">
        <v>103745024</v>
      </c>
      <c r="U57" s="60">
        <v>2.8019096020028833E-3</v>
      </c>
      <c r="V57" s="60"/>
      <c r="W57" s="60">
        <v>4.8349568671886001E-3</v>
      </c>
      <c r="X57" s="60">
        <v>4.8092678549763401E-2</v>
      </c>
      <c r="Y57" s="60">
        <v>-5.4070580558773229E-3</v>
      </c>
      <c r="Z57" s="60">
        <v>1.0654627530820804E-2</v>
      </c>
      <c r="AA57" s="60">
        <v>0.17414327647388028</v>
      </c>
      <c r="AB57" s="60">
        <v>2.8019096020028833E-3</v>
      </c>
      <c r="AC57" s="60">
        <v>-2.7178882877874067E-3</v>
      </c>
      <c r="AD57" s="61">
        <v>5.7050146027081139E-3</v>
      </c>
      <c r="AE57" s="39">
        <f t="shared" si="90"/>
        <v>1.2140756184282592E-2</v>
      </c>
      <c r="AF57" s="39"/>
      <c r="AG57" s="39">
        <f t="shared" si="121"/>
        <v>1.8846203170041865E-2</v>
      </c>
      <c r="AH57" s="39">
        <f t="shared" si="92"/>
        <v>3.1834670528058884E-2</v>
      </c>
      <c r="AI57" s="39">
        <f t="shared" si="93"/>
        <v>1.2761242593253399E-2</v>
      </c>
      <c r="AJ57" s="39">
        <f t="shared" si="94"/>
        <v>1.6818286478985253E-2</v>
      </c>
      <c r="AK57" s="39">
        <f t="shared" si="95"/>
        <v>0.6251374963987667</v>
      </c>
      <c r="AL57" s="39">
        <f t="shared" si="96"/>
        <v>1.2140756184282592E-2</v>
      </c>
      <c r="AM57" s="39">
        <f t="shared" si="97"/>
        <v>2.3557319312990523E-2</v>
      </c>
      <c r="AN57" s="40">
        <f t="shared" si="98"/>
        <v>1.6179781795150318E-2</v>
      </c>
      <c r="AO57" s="60">
        <v>7.4887881019845892E-2</v>
      </c>
      <c r="AP57" s="60"/>
      <c r="AQ57" s="60">
        <v>1.2705269433078854</v>
      </c>
      <c r="AR57" s="60">
        <v>1.7776017378473412</v>
      </c>
      <c r="AS57" s="60">
        <v>-0.10406790824108825</v>
      </c>
      <c r="AT57" s="60">
        <v>1.3269323979538132</v>
      </c>
      <c r="AU57" s="60">
        <v>0.58209720123193875</v>
      </c>
      <c r="AV57" s="60">
        <v>1.3053103310761696</v>
      </c>
      <c r="AW57" s="60">
        <v>1.4409510746080354</v>
      </c>
      <c r="AX57" s="61">
        <v>1.0509170065961762</v>
      </c>
      <c r="AY57" s="39">
        <f t="shared" si="99"/>
        <v>5.6422546962361868E-2</v>
      </c>
      <c r="AZ57" s="39"/>
      <c r="BA57" s="39">
        <f t="shared" si="122"/>
        <v>1.5336661854877807E-2</v>
      </c>
      <c r="BB57" s="39">
        <f t="shared" si="101"/>
        <v>6.7861654440179359E-2</v>
      </c>
      <c r="BC57" s="39">
        <f t="shared" si="102"/>
        <v>9.209605749031062E-2</v>
      </c>
      <c r="BD57" s="39">
        <f t="shared" si="103"/>
        <v>2.3185218517732867E-2</v>
      </c>
      <c r="BE57" s="39">
        <f t="shared" si="104"/>
        <v>0.16825501228518716</v>
      </c>
      <c r="BF57" s="39">
        <f t="shared" si="105"/>
        <v>2.3450583393074341E-2</v>
      </c>
      <c r="BG57" s="39">
        <f t="shared" si="106"/>
        <v>2.4120100184072218E-2</v>
      </c>
      <c r="BH57" s="39">
        <f t="shared" si="107"/>
        <v>4.1436928877770771E-2</v>
      </c>
      <c r="BI57" s="62">
        <v>0.95627449897863415</v>
      </c>
      <c r="BJ57" s="63"/>
      <c r="BK57" s="63">
        <v>0.78337857458493787</v>
      </c>
      <c r="BL57" s="63">
        <v>0.91993362153706304</v>
      </c>
      <c r="BM57" s="63">
        <v>0.76494960806270995</v>
      </c>
      <c r="BN57" s="63">
        <v>0.93695238662621227</v>
      </c>
      <c r="BO57" s="63">
        <v>0.63696295882451537</v>
      </c>
      <c r="BP57" s="63">
        <v>0.88455468247800517</v>
      </c>
      <c r="BQ57" s="63">
        <v>0.92917494078776719</v>
      </c>
      <c r="BR57" s="61">
        <v>0.89953784814598514</v>
      </c>
      <c r="BS57" s="39">
        <f t="shared" si="108"/>
        <v>-1.6237804578454453E-2</v>
      </c>
      <c r="BT57" s="39"/>
      <c r="BU57" s="39">
        <f t="shared" si="109"/>
        <v>-1.2513389513614359E-2</v>
      </c>
      <c r="BV57" s="39">
        <f t="shared" si="110"/>
        <v>6.6122469008592253E-3</v>
      </c>
      <c r="BW57" s="39">
        <f t="shared" si="111"/>
        <v>-1.4811059033082431E-2</v>
      </c>
      <c r="BX57" s="39">
        <f t="shared" si="112"/>
        <v>-9.9560852256772581E-3</v>
      </c>
      <c r="BY57" s="39">
        <f t="shared" si="113"/>
        <v>0.21674762440641482</v>
      </c>
      <c r="BZ57" s="39">
        <f t="shared" si="114"/>
        <v>-1.6237804578454453E-2</v>
      </c>
      <c r="CA57" s="39">
        <f t="shared" si="115"/>
        <v>-1.4910388557699727E-2</v>
      </c>
      <c r="CB57" s="40">
        <f t="shared" si="116"/>
        <v>1.1310977524649712E-2</v>
      </c>
      <c r="CC57" s="35">
        <v>2.7095749756178413E-7</v>
      </c>
      <c r="CE57" s="35">
        <v>4.6758196082490717E-4</v>
      </c>
      <c r="CF57" s="35">
        <v>1.0737322753631429E-2</v>
      </c>
      <c r="CG57" s="35">
        <v>7.5390471179896472E-5</v>
      </c>
      <c r="CH57" s="35">
        <v>7.2192506042153388E-4</v>
      </c>
      <c r="CI57" s="35">
        <v>2.3536077824225003E-5</v>
      </c>
      <c r="CJ57" s="35">
        <v>1.2627160530214013E-2</v>
      </c>
      <c r="CK57" s="35">
        <v>1.2326673276296796E-2</v>
      </c>
      <c r="CL57" s="38">
        <v>1.1974205800484507E-2</v>
      </c>
      <c r="CM57" s="39">
        <f t="shared" si="117"/>
        <v>10.050000795360351</v>
      </c>
      <c r="CN57" s="39"/>
      <c r="CO57" s="39">
        <f t="shared" si="76"/>
        <v>10.610924810077845</v>
      </c>
      <c r="CP57" s="39">
        <f t="shared" si="77"/>
        <v>10.855057690099061</v>
      </c>
      <c r="CQ57" s="39">
        <f t="shared" si="118"/>
        <v>9.8602852339173044</v>
      </c>
      <c r="CR57" s="39">
        <f t="shared" si="78"/>
        <v>10.657715402425268</v>
      </c>
      <c r="CS57" s="39">
        <f t="shared" si="119"/>
        <v>10.222584043563547</v>
      </c>
      <c r="CT57" s="39">
        <f t="shared" si="79"/>
        <v>10.640109662679341</v>
      </c>
      <c r="CU57" s="39">
        <f t="shared" si="80"/>
        <v>10.718309624796481</v>
      </c>
      <c r="CV57" s="40">
        <f t="shared" si="120"/>
        <v>10.480949314818073</v>
      </c>
      <c r="CW57" s="60">
        <v>10.220086563248422</v>
      </c>
      <c r="CX57" s="60"/>
      <c r="CY57" s="60">
        <v>10.817906094392443</v>
      </c>
      <c r="CZ57" s="60">
        <v>11.071443491662171</v>
      </c>
      <c r="DA57" s="60">
        <v>10.130608668617956</v>
      </c>
      <c r="DB57" s="60">
        <v>10.846108821715408</v>
      </c>
      <c r="DC57" s="60">
        <v>10.47369122335447</v>
      </c>
      <c r="DD57" s="60">
        <v>10.835297788276584</v>
      </c>
      <c r="DE57" s="60">
        <v>10.903118160042517</v>
      </c>
      <c r="DF57" s="61">
        <v>10.708101126036588</v>
      </c>
      <c r="DG57" s="39">
        <f t="shared" si="81"/>
        <v>10.050000795360351</v>
      </c>
      <c r="DH57" s="39"/>
      <c r="DI57" s="39">
        <f t="shared" si="82"/>
        <v>10.610924810077845</v>
      </c>
      <c r="DJ57" s="39">
        <f t="shared" si="83"/>
        <v>10.855057690099061</v>
      </c>
      <c r="DK57" s="39">
        <f t="shared" si="84"/>
        <v>9.8602852339173044</v>
      </c>
      <c r="DL57" s="39">
        <f t="shared" si="85"/>
        <v>10.657715402425268</v>
      </c>
      <c r="DM57" s="39">
        <f t="shared" si="86"/>
        <v>10.222584043563547</v>
      </c>
      <c r="DN57" s="39">
        <f t="shared" si="87"/>
        <v>10.640109662679341</v>
      </c>
      <c r="DO57" s="39">
        <f t="shared" si="88"/>
        <v>10.718309624796481</v>
      </c>
      <c r="DP57" s="40">
        <f t="shared" si="89"/>
        <v>10.480949314818073</v>
      </c>
      <c r="DQ57" s="64"/>
    </row>
    <row r="58" spans="1:122" x14ac:dyDescent="0.2">
      <c r="A58" s="51" t="s">
        <v>91</v>
      </c>
      <c r="B58" s="78" t="s">
        <v>101</v>
      </c>
      <c r="C58" s="53">
        <v>2014</v>
      </c>
      <c r="D58" s="54">
        <v>16702610842.402477</v>
      </c>
      <c r="E58" s="55">
        <f t="shared" si="66"/>
        <v>10.22278436251429</v>
      </c>
      <c r="F58" s="56">
        <f t="shared" si="67"/>
        <v>4.0141739775789276E-2</v>
      </c>
      <c r="G58" s="58">
        <v>620</v>
      </c>
      <c r="H58" s="58">
        <v>18</v>
      </c>
      <c r="I58" s="11">
        <v>6169</v>
      </c>
      <c r="J58" s="59">
        <v>6846</v>
      </c>
      <c r="K58" s="117">
        <v>3126552</v>
      </c>
      <c r="L58" s="117"/>
      <c r="M58" s="117">
        <v>6854248</v>
      </c>
      <c r="N58" s="117">
        <v>9291752</v>
      </c>
      <c r="O58" s="117">
        <v>109485</v>
      </c>
      <c r="P58" s="117">
        <v>9291752</v>
      </c>
      <c r="Q58" s="117">
        <v>792149</v>
      </c>
      <c r="R58" s="117">
        <v>71206952</v>
      </c>
      <c r="S58" s="117">
        <v>49991277</v>
      </c>
      <c r="T58" s="119">
        <v>96801465</v>
      </c>
      <c r="U58" s="60">
        <v>4.1692590463773271E-3</v>
      </c>
      <c r="V58" s="60"/>
      <c r="W58" s="60">
        <v>1.7912834617178408E-2</v>
      </c>
      <c r="X58" s="60">
        <v>5.490043977919612E-2</v>
      </c>
      <c r="Y58" s="60">
        <v>9.6774387699271602E-3</v>
      </c>
      <c r="Z58" s="60">
        <v>1.5239966556737095E-2</v>
      </c>
      <c r="AA58" s="60">
        <v>2.1875457639180085E-2</v>
      </c>
      <c r="AB58" s="60">
        <v>4.1692590463773271E-3</v>
      </c>
      <c r="AC58" s="60">
        <v>2.2739069961039249E-2</v>
      </c>
      <c r="AD58" s="61">
        <v>2.1127149430972825E-3</v>
      </c>
      <c r="AE58" s="39">
        <f t="shared" si="90"/>
        <v>1.358842965294783E-2</v>
      </c>
      <c r="AF58" s="39"/>
      <c r="AG58" s="39">
        <f t="shared" si="121"/>
        <v>2.0414104429538411E-2</v>
      </c>
      <c r="AH58" s="39">
        <f t="shared" si="92"/>
        <v>3.5340739270777563E-2</v>
      </c>
      <c r="AI58" s="39">
        <f t="shared" si="93"/>
        <v>1.4798287887984356E-2</v>
      </c>
      <c r="AJ58" s="39">
        <f t="shared" si="94"/>
        <v>1.8627360847524966E-2</v>
      </c>
      <c r="AK58" s="39">
        <f t="shared" si="95"/>
        <v>0.62300051304089166</v>
      </c>
      <c r="AL58" s="39">
        <f t="shared" si="96"/>
        <v>1.358842965294783E-2</v>
      </c>
      <c r="AM58" s="39">
        <f t="shared" si="97"/>
        <v>2.6200117025252288E-2</v>
      </c>
      <c r="AN58" s="40">
        <f t="shared" si="98"/>
        <v>1.5927893951380369E-2</v>
      </c>
      <c r="AO58" s="60">
        <v>1.0169650802088981E-2</v>
      </c>
      <c r="AP58" s="60"/>
      <c r="AQ58" s="60">
        <v>1.2506781507552631</v>
      </c>
      <c r="AR58" s="60">
        <v>1.7270030394526703</v>
      </c>
      <c r="AS58" s="60">
        <v>-9.9610865098149759E-2</v>
      </c>
      <c r="AT58" s="60">
        <v>1.3062119469195039</v>
      </c>
      <c r="AU58" s="60">
        <v>0.55275476157798487</v>
      </c>
      <c r="AV58" s="60">
        <v>1.2753209299249786</v>
      </c>
      <c r="AW58" s="60">
        <v>1.3871721144781635</v>
      </c>
      <c r="AX58" s="61">
        <v>1.047206166511355</v>
      </c>
      <c r="AY58" s="39">
        <f t="shared" si="99"/>
        <v>6.6029997070729735E-2</v>
      </c>
      <c r="AZ58" s="39"/>
      <c r="BA58" s="39">
        <f t="shared" si="122"/>
        <v>1.5331919191743379E-2</v>
      </c>
      <c r="BB58" s="39">
        <f t="shared" si="101"/>
        <v>6.4984395796820554E-2</v>
      </c>
      <c r="BC58" s="39">
        <f t="shared" si="102"/>
        <v>9.4969274223318717E-2</v>
      </c>
      <c r="BD58" s="39">
        <f t="shared" si="103"/>
        <v>2.481395889865641E-2</v>
      </c>
      <c r="BE58" s="39">
        <f t="shared" si="104"/>
        <v>0.14301498744382979</v>
      </c>
      <c r="BF58" s="39">
        <f t="shared" si="105"/>
        <v>2.444486871923485E-2</v>
      </c>
      <c r="BG58" s="39">
        <f t="shared" si="106"/>
        <v>3.0367353344898269E-2</v>
      </c>
      <c r="BH58" s="39">
        <f t="shared" si="107"/>
        <v>3.8181837588957969E-2</v>
      </c>
      <c r="BI58" s="62">
        <v>0.90746182656295016</v>
      </c>
      <c r="BJ58" s="63"/>
      <c r="BK58" s="63">
        <v>0.7928378731180924</v>
      </c>
      <c r="BL58" s="63">
        <v>0.91565422984727451</v>
      </c>
      <c r="BM58" s="63">
        <v>0.71003365586874212</v>
      </c>
      <c r="BN58" s="63">
        <v>0.9383776420113551</v>
      </c>
      <c r="BO58" s="63">
        <v>0.61391332859719105</v>
      </c>
      <c r="BP58" s="63">
        <v>0.87459263329417558</v>
      </c>
      <c r="BQ58" s="63">
        <v>0.93011762295781619</v>
      </c>
      <c r="BR58" s="61">
        <v>0.90949491605279409</v>
      </c>
      <c r="BS58" s="39">
        <f t="shared" si="108"/>
        <v>-1.3754762208751669E-2</v>
      </c>
      <c r="BT58" s="39"/>
      <c r="BU58" s="39">
        <f t="shared" si="109"/>
        <v>-1.1364293792988044E-2</v>
      </c>
      <c r="BV58" s="39">
        <f t="shared" si="110"/>
        <v>1.0975471527171937E-2</v>
      </c>
      <c r="BW58" s="39">
        <f t="shared" si="111"/>
        <v>-1.3187171797983611E-2</v>
      </c>
      <c r="BX58" s="39">
        <f t="shared" si="112"/>
        <v>-7.6767747809589615E-3</v>
      </c>
      <c r="BY58" s="39">
        <f t="shared" si="113"/>
        <v>0.22209869928674944</v>
      </c>
      <c r="BZ58" s="39">
        <f t="shared" si="114"/>
        <v>-1.3754762208751669E-2</v>
      </c>
      <c r="CA58" s="39">
        <f t="shared" si="115"/>
        <v>-1.0510096526067648E-2</v>
      </c>
      <c r="CB58" s="40">
        <f t="shared" si="116"/>
        <v>1.1641368259861517E-2</v>
      </c>
      <c r="CC58" s="35">
        <v>1.5098940117965893E-6</v>
      </c>
      <c r="CE58" s="35">
        <v>3.4434868544872465E-4</v>
      </c>
      <c r="CF58" s="35">
        <v>1.2991560394206495E-2</v>
      </c>
      <c r="CG58" s="35">
        <v>1.8309755982517204E-4</v>
      </c>
      <c r="CH58" s="35">
        <v>6.3745354724617075E-4</v>
      </c>
      <c r="CI58" s="35">
        <v>2.7587263625086359E-5</v>
      </c>
      <c r="CJ58" s="35">
        <v>7.6835884113055728E-3</v>
      </c>
      <c r="CK58" s="35">
        <v>7.0514320959687475E-3</v>
      </c>
      <c r="CL58" s="38">
        <v>1.0108776500435887E-2</v>
      </c>
      <c r="CM58" s="39">
        <f t="shared" si="117"/>
        <v>10.091614290611414</v>
      </c>
      <c r="CN58" s="39"/>
      <c r="CO58" s="39">
        <f t="shared" si="76"/>
        <v>10.660482259816849</v>
      </c>
      <c r="CP58" s="39">
        <f t="shared" si="77"/>
        <v>10.906835159319797</v>
      </c>
      <c r="CQ58" s="39">
        <f t="shared" si="118"/>
        <v>9.9225104862105376</v>
      </c>
      <c r="CR58" s="39">
        <f t="shared" si="78"/>
        <v>10.704134249798617</v>
      </c>
      <c r="CS58" s="39">
        <f t="shared" si="119"/>
        <v>10.288766640977872</v>
      </c>
      <c r="CT58" s="39">
        <f t="shared" si="79"/>
        <v>10.686744301314253</v>
      </c>
      <c r="CU58" s="39">
        <f t="shared" si="80"/>
        <v>10.761689200800513</v>
      </c>
      <c r="CV58" s="40">
        <f t="shared" si="120"/>
        <v>10.536353697873524</v>
      </c>
      <c r="CW58" s="60">
        <v>10.227869187915335</v>
      </c>
      <c r="CX58" s="60"/>
      <c r="CY58" s="60">
        <v>10.848123437891921</v>
      </c>
      <c r="CZ58" s="60">
        <v>11.086285882240624</v>
      </c>
      <c r="DA58" s="60">
        <v>10.172978929965215</v>
      </c>
      <c r="DB58" s="60">
        <v>10.875890335974042</v>
      </c>
      <c r="DC58" s="60">
        <v>10.499161743303283</v>
      </c>
      <c r="DD58" s="60">
        <v>10.86044482747678</v>
      </c>
      <c r="DE58" s="60">
        <v>10.91637041975337</v>
      </c>
      <c r="DF58" s="61">
        <v>10.746387445769967</v>
      </c>
      <c r="DG58" s="39">
        <f t="shared" si="81"/>
        <v>10.091614290611414</v>
      </c>
      <c r="DH58" s="39"/>
      <c r="DI58" s="39">
        <f t="shared" si="82"/>
        <v>10.660482259816849</v>
      </c>
      <c r="DJ58" s="39">
        <f t="shared" si="83"/>
        <v>10.906835159319797</v>
      </c>
      <c r="DK58" s="39">
        <f t="shared" si="84"/>
        <v>9.9225104862105376</v>
      </c>
      <c r="DL58" s="39">
        <f t="shared" si="85"/>
        <v>10.704134249798617</v>
      </c>
      <c r="DM58" s="39">
        <f t="shared" si="86"/>
        <v>10.288766640977872</v>
      </c>
      <c r="DN58" s="39">
        <f t="shared" si="87"/>
        <v>10.686744301314253</v>
      </c>
      <c r="DO58" s="39">
        <f t="shared" si="88"/>
        <v>10.761689200800513</v>
      </c>
      <c r="DP58" s="40">
        <f t="shared" si="89"/>
        <v>10.536353697873524</v>
      </c>
      <c r="DQ58" s="64"/>
    </row>
    <row r="59" spans="1:122" x14ac:dyDescent="0.2">
      <c r="A59" s="51" t="s">
        <v>91</v>
      </c>
      <c r="B59" s="78" t="s">
        <v>101</v>
      </c>
      <c r="C59" s="53">
        <v>2015</v>
      </c>
      <c r="D59" s="54">
        <v>18049954289.422901</v>
      </c>
      <c r="E59" s="55">
        <f t="shared" si="66"/>
        <v>10.256476106414722</v>
      </c>
      <c r="F59" s="56">
        <f t="shared" si="67"/>
        <v>3.3691743900432058E-2</v>
      </c>
      <c r="G59" s="58">
        <v>590</v>
      </c>
      <c r="H59" s="58">
        <v>11</v>
      </c>
      <c r="I59" s="11">
        <v>7909</v>
      </c>
      <c r="J59" s="59">
        <v>8542</v>
      </c>
      <c r="K59" s="117">
        <v>1853505</v>
      </c>
      <c r="L59" s="117"/>
      <c r="M59" s="117">
        <v>17351386</v>
      </c>
      <c r="N59" s="117">
        <v>14554661</v>
      </c>
      <c r="O59" s="117">
        <v>5453681</v>
      </c>
      <c r="P59" s="117">
        <v>14554661</v>
      </c>
      <c r="Q59" s="117">
        <v>1469580</v>
      </c>
      <c r="R59" s="117">
        <v>58564386</v>
      </c>
      <c r="S59" s="117">
        <v>346200963</v>
      </c>
      <c r="T59" s="119">
        <v>185645412</v>
      </c>
      <c r="U59" s="60">
        <v>3.3270050129867279E-2</v>
      </c>
      <c r="V59" s="60"/>
      <c r="W59" s="60">
        <v>8.7833885352317509E-3</v>
      </c>
      <c r="X59" s="60">
        <v>5.0808376710891556E-2</v>
      </c>
      <c r="Y59" s="60">
        <v>2.0257515455582298E-3</v>
      </c>
      <c r="Z59" s="60">
        <v>7.4971284102617108E-2</v>
      </c>
      <c r="AA59" s="60">
        <v>6.7650561665710152E-2</v>
      </c>
      <c r="AB59" s="60">
        <v>3.3270050129867279E-2</v>
      </c>
      <c r="AC59" s="60">
        <v>2.1145661315607356E-2</v>
      </c>
      <c r="AD59" s="61">
        <v>1.252915682237743E-2</v>
      </c>
      <c r="AE59" s="39">
        <f t="shared" si="90"/>
        <v>1.9950131485199689E-2</v>
      </c>
      <c r="AF59" s="39"/>
      <c r="AG59" s="39">
        <f t="shared" si="121"/>
        <v>2.108132271007777E-2</v>
      </c>
      <c r="AH59" s="39">
        <f t="shared" si="92"/>
        <v>3.7426417107736386E-2</v>
      </c>
      <c r="AI59" s="39">
        <f t="shared" si="93"/>
        <v>1.5401980232366911E-2</v>
      </c>
      <c r="AJ59" s="39">
        <f t="shared" si="94"/>
        <v>3.1877721471087389E-2</v>
      </c>
      <c r="AK59" s="39">
        <f t="shared" si="95"/>
        <v>0.62020454069736064</v>
      </c>
      <c r="AL59" s="39">
        <f t="shared" si="96"/>
        <v>1.9950131485199689E-2</v>
      </c>
      <c r="AM59" s="39">
        <f t="shared" si="97"/>
        <v>2.8029966424754527E-2</v>
      </c>
      <c r="AN59" s="40">
        <f t="shared" si="98"/>
        <v>1.4190262326154801E-2</v>
      </c>
      <c r="AO59" s="60">
        <v>-0.14486431651547527</v>
      </c>
      <c r="AP59" s="60"/>
      <c r="AQ59" s="60">
        <v>1.229878049818204</v>
      </c>
      <c r="AR59" s="60">
        <v>1.678453513951629</v>
      </c>
      <c r="AS59" s="60">
        <v>-9.7318703081514357E-2</v>
      </c>
      <c r="AT59" s="60">
        <v>1.2226020126731481</v>
      </c>
      <c r="AU59" s="60">
        <v>0.52378168885531196</v>
      </c>
      <c r="AV59" s="60">
        <v>1.2320804561825476</v>
      </c>
      <c r="AW59" s="60">
        <v>1.3469891978156685</v>
      </c>
      <c r="AX59" s="61">
        <v>1.0296234141460463</v>
      </c>
      <c r="AY59" s="39">
        <f t="shared" si="99"/>
        <v>0.10103655697529819</v>
      </c>
      <c r="AZ59" s="39"/>
      <c r="BA59" s="39">
        <f t="shared" si="122"/>
        <v>1.5692862742018372E-2</v>
      </c>
      <c r="BB59" s="39">
        <f t="shared" si="101"/>
        <v>6.2079855957687051E-2</v>
      </c>
      <c r="BC59" s="39">
        <f t="shared" si="102"/>
        <v>8.8731295337713414E-2</v>
      </c>
      <c r="BD59" s="39">
        <f t="shared" si="103"/>
        <v>4.3649699509710808E-2</v>
      </c>
      <c r="BE59" s="39">
        <f t="shared" si="104"/>
        <v>0.10263489886692069</v>
      </c>
      <c r="BF59" s="39">
        <f t="shared" si="105"/>
        <v>3.3569527735569982E-2</v>
      </c>
      <c r="BG59" s="39">
        <f t="shared" si="106"/>
        <v>4.4363011381319296E-2</v>
      </c>
      <c r="BH59" s="39">
        <f t="shared" si="107"/>
        <v>3.5722034643027353E-2</v>
      </c>
      <c r="BI59" s="62">
        <v>0.93843571668345083</v>
      </c>
      <c r="BJ59" s="63"/>
      <c r="BK59" s="63">
        <v>0.73700069765025455</v>
      </c>
      <c r="BL59" s="63">
        <v>0.88369370956780025</v>
      </c>
      <c r="BM59" s="63">
        <v>0.69266092660926615</v>
      </c>
      <c r="BN59" s="63">
        <v>0.91439561809932179</v>
      </c>
      <c r="BO59" s="63">
        <v>0.70682489609934407</v>
      </c>
      <c r="BP59" s="63">
        <v>0.88008463633864531</v>
      </c>
      <c r="BQ59" s="63">
        <v>0.90608565325866497</v>
      </c>
      <c r="BR59" s="61">
        <v>0.89610039447384926</v>
      </c>
      <c r="BS59" s="39">
        <f t="shared" si="108"/>
        <v>-8.5750353453319054E-3</v>
      </c>
      <c r="BT59" s="39"/>
      <c r="BU59" s="39">
        <f t="shared" si="109"/>
        <v>-8.4888825586048929E-3</v>
      </c>
      <c r="BV59" s="39">
        <f t="shared" si="110"/>
        <v>1.3762711662920962E-2</v>
      </c>
      <c r="BW59" s="39">
        <f t="shared" si="111"/>
        <v>-1.1155343210301243E-2</v>
      </c>
      <c r="BX59" s="39">
        <f t="shared" si="112"/>
        <v>1.1399459744093842E-3</v>
      </c>
      <c r="BY59" s="39">
        <f t="shared" si="113"/>
        <v>0.23000197165636846</v>
      </c>
      <c r="BZ59" s="39">
        <f t="shared" si="114"/>
        <v>-8.5750353453319054E-3</v>
      </c>
      <c r="CA59" s="39">
        <f t="shared" si="115"/>
        <v>-7.2289934011761318E-3</v>
      </c>
      <c r="CB59" s="40">
        <f t="shared" si="116"/>
        <v>1.3792923446438021E-2</v>
      </c>
      <c r="CC59" s="35">
        <v>5.4443761838330912E-6</v>
      </c>
      <c r="CE59" s="35">
        <v>4.9476528592267755E-4</v>
      </c>
      <c r="CF59" s="35">
        <v>1.2341591449931718E-2</v>
      </c>
      <c r="CG59" s="35">
        <v>7.5248337500833913E-4</v>
      </c>
      <c r="CH59" s="35">
        <v>7.9383536531717918E-4</v>
      </c>
      <c r="CI59" s="35">
        <v>4.0723707001491683E-5</v>
      </c>
      <c r="CJ59" s="35">
        <v>1.0245996384935303E-2</v>
      </c>
      <c r="CK59" s="35">
        <v>1.5768153237716239E-2</v>
      </c>
      <c r="CL59" s="38">
        <v>1.134003970689897E-2</v>
      </c>
      <c r="CM59" s="39">
        <f t="shared" si="117"/>
        <v>10.121117798276895</v>
      </c>
      <c r="CN59" s="39"/>
      <c r="CO59" s="39">
        <f t="shared" si="76"/>
        <v>10.70612647741253</v>
      </c>
      <c r="CP59" s="39">
        <f t="shared" si="77"/>
        <v>10.953654075662083</v>
      </c>
      <c r="CQ59" s="39">
        <f t="shared" si="118"/>
        <v>9.9814968136977296</v>
      </c>
      <c r="CR59" s="39">
        <f t="shared" si="78"/>
        <v>10.743121160280371</v>
      </c>
      <c r="CS59" s="39">
        <f t="shared" si="119"/>
        <v>10.349449736726193</v>
      </c>
      <c r="CT59" s="39">
        <f t="shared" si="79"/>
        <v>10.728725051789592</v>
      </c>
      <c r="CU59" s="39">
        <f t="shared" si="80"/>
        <v>10.800883567019593</v>
      </c>
      <c r="CV59" s="40">
        <f t="shared" si="120"/>
        <v>10.585505775702066</v>
      </c>
      <c r="CW59" s="60">
        <v>10.184043948156983</v>
      </c>
      <c r="CX59" s="60"/>
      <c r="CY59" s="60">
        <v>10.871415131323824</v>
      </c>
      <c r="CZ59" s="60">
        <v>11.095702863390535</v>
      </c>
      <c r="DA59" s="60">
        <v>10.207816754873964</v>
      </c>
      <c r="DB59" s="60">
        <v>10.867777112751295</v>
      </c>
      <c r="DC59" s="60">
        <v>10.518366950842378</v>
      </c>
      <c r="DD59" s="60">
        <v>10.872516334505995</v>
      </c>
      <c r="DE59" s="60">
        <v>10.929970705322557</v>
      </c>
      <c r="DF59" s="61">
        <v>10.771287813487746</v>
      </c>
      <c r="DG59" s="39">
        <f t="shared" si="81"/>
        <v>10.121117798276895</v>
      </c>
      <c r="DH59" s="39"/>
      <c r="DI59" s="39">
        <f t="shared" si="82"/>
        <v>10.70612647741253</v>
      </c>
      <c r="DJ59" s="39">
        <f t="shared" si="83"/>
        <v>10.953654075662083</v>
      </c>
      <c r="DK59" s="39">
        <f t="shared" si="84"/>
        <v>9.9814968136977296</v>
      </c>
      <c r="DL59" s="39">
        <f t="shared" si="85"/>
        <v>10.743121160280371</v>
      </c>
      <c r="DM59" s="39">
        <f t="shared" si="86"/>
        <v>10.349449736726193</v>
      </c>
      <c r="DN59" s="39">
        <f t="shared" si="87"/>
        <v>10.728725051789592</v>
      </c>
      <c r="DO59" s="39">
        <f t="shared" si="88"/>
        <v>10.800883567019593</v>
      </c>
      <c r="DP59" s="40">
        <f t="shared" si="89"/>
        <v>10.585505775702066</v>
      </c>
      <c r="DQ59" s="64"/>
    </row>
    <row r="60" spans="1:122" x14ac:dyDescent="0.2">
      <c r="A60" s="51" t="s">
        <v>91</v>
      </c>
      <c r="B60" s="78" t="s">
        <v>101</v>
      </c>
      <c r="C60" s="53">
        <v>2016</v>
      </c>
      <c r="D60" s="54">
        <v>20016747754.019238</v>
      </c>
      <c r="E60" s="55">
        <f t="shared" si="66"/>
        <v>10.301393516339084</v>
      </c>
      <c r="F60" s="56">
        <f t="shared" si="67"/>
        <v>4.4917409924362772E-2</v>
      </c>
      <c r="G60" s="58">
        <v>659</v>
      </c>
      <c r="H60" s="58">
        <v>14</v>
      </c>
      <c r="I60" s="11">
        <v>9206</v>
      </c>
      <c r="J60" s="59">
        <v>10069</v>
      </c>
      <c r="K60" s="117">
        <v>9646153</v>
      </c>
      <c r="L60" s="117"/>
      <c r="M60" s="117">
        <v>21866796</v>
      </c>
      <c r="N60" s="117">
        <v>18169137</v>
      </c>
      <c r="O60" s="117">
        <v>5701442</v>
      </c>
      <c r="P60" s="117">
        <v>18169137</v>
      </c>
      <c r="Q60" s="117">
        <v>1117671</v>
      </c>
      <c r="R60" s="117">
        <v>62522050</v>
      </c>
      <c r="S60" s="117">
        <v>419153349</v>
      </c>
      <c r="T60" s="119">
        <v>229059270</v>
      </c>
      <c r="U60" s="60">
        <v>2.5546807894154533E-3</v>
      </c>
      <c r="V60" s="60"/>
      <c r="W60" s="60">
        <v>1.8386782007516977E-2</v>
      </c>
      <c r="X60" s="60">
        <v>-3.2236368800278026E-3</v>
      </c>
      <c r="Y60" s="60">
        <v>1.2000196737355084E-4</v>
      </c>
      <c r="Z60" s="60">
        <v>2.5348320368367538E-2</v>
      </c>
      <c r="AA60" s="60">
        <v>2.952526310999215E-2</v>
      </c>
      <c r="AB60" s="60">
        <v>2.5546807894154533E-3</v>
      </c>
      <c r="AC60" s="60">
        <v>1.2599395409401026E-2</v>
      </c>
      <c r="AD60" s="61">
        <v>8.8742504810371825E-3</v>
      </c>
      <c r="AE60" s="39">
        <f t="shared" si="90"/>
        <v>1.9452611925892135E-2</v>
      </c>
      <c r="AF60" s="39"/>
      <c r="AG60" s="39">
        <f t="shared" si="121"/>
        <v>2.0550502923867012E-2</v>
      </c>
      <c r="AH60" s="39">
        <f t="shared" si="92"/>
        <v>3.5111452030494428E-2</v>
      </c>
      <c r="AI60" s="39">
        <f t="shared" si="93"/>
        <v>1.5492807769729909E-2</v>
      </c>
      <c r="AJ60" s="39">
        <f t="shared" si="94"/>
        <v>3.2015908977283021E-2</v>
      </c>
      <c r="AK60" s="39">
        <f t="shared" si="95"/>
        <v>0.62088433394559128</v>
      </c>
      <c r="AL60" s="39">
        <f t="shared" si="96"/>
        <v>1.9452611925892135E-2</v>
      </c>
      <c r="AM60" s="39">
        <f t="shared" si="97"/>
        <v>2.7523970062701388E-2</v>
      </c>
      <c r="AN60" s="40">
        <f t="shared" si="98"/>
        <v>1.3532398126728807E-2</v>
      </c>
      <c r="AO60" s="60">
        <v>-0.24445612203275857</v>
      </c>
      <c r="AP60" s="60"/>
      <c r="AQ60" s="60">
        <v>1.2018887330931971</v>
      </c>
      <c r="AR60" s="60">
        <v>1.6679652462667534</v>
      </c>
      <c r="AS60" s="60">
        <v>-9.9655226073210201E-2</v>
      </c>
      <c r="AT60" s="60">
        <v>1.1775412956037545</v>
      </c>
      <c r="AU60" s="60">
        <v>0.48712407425253446</v>
      </c>
      <c r="AV60" s="60">
        <v>1.2020754892501611</v>
      </c>
      <c r="AW60" s="60">
        <v>1.3149413943039736</v>
      </c>
      <c r="AX60" s="61">
        <v>1.0109450243081479</v>
      </c>
      <c r="AY60" s="39">
        <f t="shared" si="99"/>
        <v>0.1357435209824733</v>
      </c>
      <c r="AZ60" s="39"/>
      <c r="BA60" s="39">
        <f t="shared" si="122"/>
        <v>2.2417320958874262E-2</v>
      </c>
      <c r="BB60" s="39">
        <f t="shared" si="101"/>
        <v>6.5530020233979733E-2</v>
      </c>
      <c r="BC60" s="39">
        <f t="shared" si="102"/>
        <v>8.1169194594451738E-2</v>
      </c>
      <c r="BD60" s="39">
        <f t="shared" si="103"/>
        <v>6.3080631551073379E-2</v>
      </c>
      <c r="BE60" s="39">
        <f t="shared" si="104"/>
        <v>6.4790246045290156E-2</v>
      </c>
      <c r="BF60" s="39">
        <f t="shared" si="105"/>
        <v>4.4642977017546201E-2</v>
      </c>
      <c r="BG60" s="39">
        <f t="shared" si="106"/>
        <v>5.6961649747999915E-2</v>
      </c>
      <c r="BH60" s="39">
        <f t="shared" si="107"/>
        <v>3.0958824487429541E-2</v>
      </c>
      <c r="BI60" s="62">
        <v>0.9089935760171306</v>
      </c>
      <c r="BJ60" s="63"/>
      <c r="BK60" s="63">
        <v>0.67743608743979256</v>
      </c>
      <c r="BL60" s="63">
        <v>0.86154154724085952</v>
      </c>
      <c r="BM60" s="63">
        <v>0.69079223138186396</v>
      </c>
      <c r="BN60" s="63">
        <v>0.89243388785458333</v>
      </c>
      <c r="BO60" s="63">
        <v>0.6120547945205479</v>
      </c>
      <c r="BP60" s="63">
        <v>0.88441051240640145</v>
      </c>
      <c r="BQ60" s="63">
        <v>0.87890373774156494</v>
      </c>
      <c r="BR60" s="61">
        <v>0.89177069381194751</v>
      </c>
      <c r="BS60" s="39">
        <f t="shared" si="108"/>
        <v>-5.9422378403369168E-3</v>
      </c>
      <c r="BT60" s="39"/>
      <c r="BU60" s="39">
        <f t="shared" si="109"/>
        <v>-3.2568175723915126E-3</v>
      </c>
      <c r="BV60" s="39">
        <f t="shared" si="110"/>
        <v>1.6233933369792626E-2</v>
      </c>
      <c r="BW60" s="39">
        <f t="shared" si="111"/>
        <v>-9.2241664044638242E-3</v>
      </c>
      <c r="BX60" s="39">
        <f t="shared" si="112"/>
        <v>5.3707203236796897E-3</v>
      </c>
      <c r="BY60" s="39">
        <f t="shared" si="113"/>
        <v>0.2279980249485308</v>
      </c>
      <c r="BZ60" s="39">
        <f t="shared" si="114"/>
        <v>-5.9422378403369168E-3</v>
      </c>
      <c r="CA60" s="39">
        <f t="shared" si="115"/>
        <v>-3.0707356319237709E-3</v>
      </c>
      <c r="CB60" s="40">
        <f t="shared" si="116"/>
        <v>1.4646588099586844E-2</v>
      </c>
      <c r="CC60" s="35">
        <v>8.5799973358855996E-5</v>
      </c>
      <c r="CE60" s="35">
        <v>5.7148477665085098E-4</v>
      </c>
      <c r="CF60" s="35">
        <v>1.1162468586843005E-2</v>
      </c>
      <c r="CG60" s="35">
        <v>5.1769372754389346E-4</v>
      </c>
      <c r="CH60" s="35">
        <v>9.2683886153702795E-4</v>
      </c>
      <c r="CI60" s="35">
        <v>4.8659688008519096E-5</v>
      </c>
      <c r="CJ60" s="35">
        <v>5.8609546001538596E-3</v>
      </c>
      <c r="CK60" s="35">
        <v>1.6121049255239019E-2</v>
      </c>
      <c r="CL60" s="38">
        <v>1.1078858880107619E-2</v>
      </c>
      <c r="CM60" s="39">
        <f t="shared" si="117"/>
        <v>10.142964398950772</v>
      </c>
      <c r="CN60" s="39"/>
      <c r="CO60" s="39">
        <f t="shared" si="76"/>
        <v>10.747968295268942</v>
      </c>
      <c r="CP60" s="39">
        <f t="shared" si="77"/>
        <v>10.996012169465764</v>
      </c>
      <c r="CQ60" s="39">
        <f t="shared" si="118"/>
        <v>10.036640360697003</v>
      </c>
      <c r="CR60" s="39">
        <f t="shared" si="78"/>
        <v>10.778478925372056</v>
      </c>
      <c r="CS60" s="39">
        <f t="shared" si="119"/>
        <v>10.402674001854331</v>
      </c>
      <c r="CT60" s="39">
        <f t="shared" si="79"/>
        <v>10.767272356372422</v>
      </c>
      <c r="CU60" s="39">
        <f t="shared" si="80"/>
        <v>10.836385561223208</v>
      </c>
      <c r="CV60" s="40">
        <f t="shared" si="120"/>
        <v>10.632002799888864</v>
      </c>
      <c r="CW60" s="60">
        <v>10.179165455322705</v>
      </c>
      <c r="CX60" s="60"/>
      <c r="CY60" s="60">
        <v>10.902337882885682</v>
      </c>
      <c r="CZ60" s="60">
        <v>11.135376139472461</v>
      </c>
      <c r="DA60" s="60">
        <v>10.251565903302479</v>
      </c>
      <c r="DB60" s="60">
        <v>10.890164164140963</v>
      </c>
      <c r="DC60" s="60">
        <v>10.544955553465352</v>
      </c>
      <c r="DD60" s="60">
        <v>10.902431260964164</v>
      </c>
      <c r="DE60" s="60">
        <v>10.958864213491072</v>
      </c>
      <c r="DF60" s="61">
        <v>10.806866028493157</v>
      </c>
      <c r="DG60" s="39">
        <f t="shared" si="81"/>
        <v>10.142964398950772</v>
      </c>
      <c r="DH60" s="39"/>
      <c r="DI60" s="39">
        <f t="shared" si="82"/>
        <v>10.747968295268942</v>
      </c>
      <c r="DJ60" s="39">
        <f t="shared" si="83"/>
        <v>10.996012169465764</v>
      </c>
      <c r="DK60" s="39">
        <f t="shared" si="84"/>
        <v>10.036640360697003</v>
      </c>
      <c r="DL60" s="39">
        <f t="shared" si="85"/>
        <v>10.778478925372056</v>
      </c>
      <c r="DM60" s="39">
        <f t="shared" si="86"/>
        <v>10.402674001854331</v>
      </c>
      <c r="DN60" s="39">
        <f t="shared" si="87"/>
        <v>10.767272356372422</v>
      </c>
      <c r="DO60" s="39">
        <f t="shared" si="88"/>
        <v>10.836385561223208</v>
      </c>
      <c r="DP60" s="40">
        <f t="shared" si="89"/>
        <v>10.632002799888864</v>
      </c>
      <c r="DQ60" s="64"/>
    </row>
    <row r="61" spans="1:122" x14ac:dyDescent="0.2">
      <c r="A61" s="51" t="s">
        <v>91</v>
      </c>
      <c r="B61" s="78" t="s">
        <v>101</v>
      </c>
      <c r="C61" s="53">
        <v>2017</v>
      </c>
      <c r="D61" s="54">
        <v>22177200511.581059</v>
      </c>
      <c r="E61" s="55">
        <f t="shared" si="66"/>
        <v>10.3459067230978</v>
      </c>
      <c r="F61" s="56">
        <f t="shared" si="67"/>
        <v>4.4513206758715285E-2</v>
      </c>
      <c r="G61" s="58">
        <v>861</v>
      </c>
      <c r="H61" s="58">
        <v>32</v>
      </c>
      <c r="I61" s="11">
        <v>10160</v>
      </c>
      <c r="J61" s="59">
        <v>11278</v>
      </c>
      <c r="K61" s="117">
        <v>3510239.65</v>
      </c>
      <c r="L61" s="117"/>
      <c r="M61" s="117">
        <v>33610688.07</v>
      </c>
      <c r="N61" s="117">
        <v>15814442.060000001</v>
      </c>
      <c r="O61" s="117">
        <v>5780930.7400000002</v>
      </c>
      <c r="P61" s="117">
        <v>15814442.060000001</v>
      </c>
      <c r="Q61" s="117">
        <v>2073575.2400000002</v>
      </c>
      <c r="R61" s="117">
        <v>158754582.94999999</v>
      </c>
      <c r="S61" s="117">
        <v>429944128.43000001</v>
      </c>
      <c r="T61" s="119">
        <v>325830864.42000002</v>
      </c>
      <c r="U61" s="60">
        <v>0</v>
      </c>
      <c r="V61" s="60"/>
      <c r="W61" s="60">
        <v>2.619817833178395E-2</v>
      </c>
      <c r="X61" s="60">
        <v>2.9237779970019417E-3</v>
      </c>
      <c r="Y61" s="60">
        <v>6.6199564983876469E-3</v>
      </c>
      <c r="Z61" s="60">
        <v>1.6248883033290085E-2</v>
      </c>
      <c r="AA61" s="60">
        <v>4.1764316192083539E-2</v>
      </c>
      <c r="AB61" s="60">
        <v>0</v>
      </c>
      <c r="AC61" s="60">
        <v>-1.6467150729405411E-2</v>
      </c>
      <c r="AD61" s="61">
        <v>7.1122196190559483E-3</v>
      </c>
      <c r="AE61" s="39">
        <f t="shared" si="90"/>
        <v>1.9119669488618662E-2</v>
      </c>
      <c r="AF61" s="39"/>
      <c r="AG61" s="39">
        <f t="shared" si="121"/>
        <v>1.7671608221164738E-2</v>
      </c>
      <c r="AH61" s="39">
        <f t="shared" si="92"/>
        <v>3.5172565493153327E-2</v>
      </c>
      <c r="AI61" s="39">
        <f t="shared" si="93"/>
        <v>1.6112698696654323E-2</v>
      </c>
      <c r="AJ61" s="39">
        <f t="shared" si="94"/>
        <v>3.0559665806671188E-2</v>
      </c>
      <c r="AK61" s="39">
        <f t="shared" si="95"/>
        <v>0.61956170382080122</v>
      </c>
      <c r="AL61" s="39">
        <f t="shared" si="96"/>
        <v>1.9119669488618662E-2</v>
      </c>
      <c r="AM61" s="39">
        <f t="shared" si="97"/>
        <v>1.847099192010657E-2</v>
      </c>
      <c r="AN61" s="40">
        <f t="shared" si="98"/>
        <v>1.3603844344084277E-2</v>
      </c>
      <c r="AO61" s="60">
        <v>-0.26211377989942619</v>
      </c>
      <c r="AP61" s="60"/>
      <c r="AQ61" s="60">
        <v>1.1706033554064668</v>
      </c>
      <c r="AR61" s="60">
        <v>1.6608239837925431</v>
      </c>
      <c r="AS61" s="60">
        <v>-0.11364363726911186</v>
      </c>
      <c r="AT61" s="60">
        <v>1.1580365985964338</v>
      </c>
      <c r="AU61" s="60">
        <v>0.48110518173067796</v>
      </c>
      <c r="AV61" s="60">
        <v>1.189814834588633</v>
      </c>
      <c r="AW61" s="60">
        <v>1.3133979567128939</v>
      </c>
      <c r="AX61" s="61">
        <v>1.003914285999258</v>
      </c>
      <c r="AY61" s="39">
        <f t="shared" si="99"/>
        <v>0.15847651385339062</v>
      </c>
      <c r="AZ61" s="39"/>
      <c r="BA61" s="39">
        <f t="shared" si="122"/>
        <v>3.2881488360513744E-2</v>
      </c>
      <c r="BB61" s="39">
        <f t="shared" si="101"/>
        <v>6.9469669515221794E-2</v>
      </c>
      <c r="BC61" s="39">
        <f t="shared" si="102"/>
        <v>6.7092862479750298E-2</v>
      </c>
      <c r="BD61" s="39">
        <f t="shared" si="103"/>
        <v>7.6938728931527145E-2</v>
      </c>
      <c r="BE61" s="39">
        <f t="shared" si="104"/>
        <v>6.3033629474090816E-2</v>
      </c>
      <c r="BF61" s="39">
        <f t="shared" si="105"/>
        <v>5.2114566324255596E-2</v>
      </c>
      <c r="BG61" s="39">
        <f t="shared" si="106"/>
        <v>6.2683720897397363E-2</v>
      </c>
      <c r="BH61" s="39">
        <f t="shared" si="107"/>
        <v>2.2182888198725721E-2</v>
      </c>
      <c r="BI61" s="62">
        <v>0.91679031396522048</v>
      </c>
      <c r="BJ61" s="63"/>
      <c r="BK61" s="63">
        <v>0.70430423422635047</v>
      </c>
      <c r="BL61" s="63">
        <v>0.86523330131212906</v>
      </c>
      <c r="BM61" s="63">
        <v>0.73958268837842855</v>
      </c>
      <c r="BN61" s="63">
        <v>0.89233592551262375</v>
      </c>
      <c r="BO61" s="63">
        <v>0.53913423699169216</v>
      </c>
      <c r="BP61" s="63">
        <v>0.85512731204707793</v>
      </c>
      <c r="BQ61" s="63">
        <v>0.88630688991702733</v>
      </c>
      <c r="BR61" s="61">
        <v>0.90047372421473137</v>
      </c>
      <c r="BS61" s="39">
        <f t="shared" si="108"/>
        <v>-4.2433465935163284E-3</v>
      </c>
      <c r="BT61" s="39"/>
      <c r="BU61" s="39">
        <f t="shared" si="109"/>
        <v>3.44251150593744E-3</v>
      </c>
      <c r="BV61" s="39">
        <f t="shared" si="110"/>
        <v>1.6078765476439029E-2</v>
      </c>
      <c r="BW61" s="39">
        <f t="shared" si="111"/>
        <v>-7.0969870393438276E-3</v>
      </c>
      <c r="BX61" s="39">
        <f t="shared" si="112"/>
        <v>9.2637228896744975E-3</v>
      </c>
      <c r="BY61" s="39">
        <f t="shared" si="113"/>
        <v>0.23158283883674874</v>
      </c>
      <c r="BZ61" s="39">
        <f t="shared" si="114"/>
        <v>-4.2433465935163284E-3</v>
      </c>
      <c r="CA61" s="39">
        <f t="shared" si="115"/>
        <v>1.6739212696687655E-3</v>
      </c>
      <c r="CB61" s="40">
        <f t="shared" si="116"/>
        <v>1.4518887596290653E-2</v>
      </c>
      <c r="CC61" s="35">
        <v>5.6255922415542463E-5</v>
      </c>
      <c r="CE61" s="35">
        <v>8.0765277493545886E-4</v>
      </c>
      <c r="CF61" s="35">
        <v>1.2092756689463717E-2</v>
      </c>
      <c r="CG61" s="35">
        <v>5.8681439585499891E-4</v>
      </c>
      <c r="CH61" s="35">
        <v>8.1143594042645448E-4</v>
      </c>
      <c r="CI61" s="35">
        <v>6.6055354573587834E-5</v>
      </c>
      <c r="CJ61" s="35">
        <v>1.0489780772993243E-2</v>
      </c>
      <c r="CK61" s="35">
        <v>1.5494124487912854E-2</v>
      </c>
      <c r="CL61" s="38">
        <v>1.3518010662411688E-2</v>
      </c>
      <c r="CM61" s="39">
        <f>AVERAGE(CW52:CW61)</f>
        <v>10.163222898965255</v>
      </c>
      <c r="CN61" s="39"/>
      <c r="CO61" s="39">
        <f t="shared" si="76"/>
        <v>10.78461187039267</v>
      </c>
      <c r="CP61" s="39">
        <f t="shared" si="77"/>
        <v>11.035035195411929</v>
      </c>
      <c r="CQ61" s="39">
        <f t="shared" si="118"/>
        <v>10.087443247874962</v>
      </c>
      <c r="CR61" s="39">
        <f t="shared" si="78"/>
        <v>10.809808246454768</v>
      </c>
      <c r="CS61" s="39">
        <f t="shared" si="119"/>
        <v>10.444224595040643</v>
      </c>
      <c r="CT61" s="39">
        <f t="shared" si="79"/>
        <v>10.801653041618181</v>
      </c>
      <c r="CU61" s="39">
        <f t="shared" si="80"/>
        <v>10.868829327403484</v>
      </c>
      <c r="CV61" s="40">
        <f t="shared" si="120"/>
        <v>10.675524325231986</v>
      </c>
      <c r="CW61" s="60">
        <v>10.214849833148087</v>
      </c>
      <c r="CX61" s="60"/>
      <c r="CY61" s="60">
        <v>10.931208400801033</v>
      </c>
      <c r="CZ61" s="60">
        <v>11.176318714994071</v>
      </c>
      <c r="DA61" s="60">
        <v>10.289084904463245</v>
      </c>
      <c r="DB61" s="60">
        <v>10.924925022396017</v>
      </c>
      <c r="DC61" s="60">
        <v>10.58645931396314</v>
      </c>
      <c r="DD61" s="60">
        <v>10.940814140392117</v>
      </c>
      <c r="DE61" s="60">
        <v>11.002605701454247</v>
      </c>
      <c r="DF61" s="61">
        <v>10.847863866097429</v>
      </c>
      <c r="DG61" s="39">
        <f t="shared" si="81"/>
        <v>10.163222898965255</v>
      </c>
      <c r="DH61" s="39"/>
      <c r="DI61" s="39">
        <f t="shared" si="82"/>
        <v>10.78461187039267</v>
      </c>
      <c r="DJ61" s="39">
        <f t="shared" si="83"/>
        <v>11.035035195411929</v>
      </c>
      <c r="DK61" s="39">
        <f t="shared" si="84"/>
        <v>10.087443247874962</v>
      </c>
      <c r="DL61" s="39">
        <f t="shared" si="85"/>
        <v>10.809808246454768</v>
      </c>
      <c r="DM61" s="39">
        <f t="shared" si="86"/>
        <v>10.444224595040643</v>
      </c>
      <c r="DN61" s="39">
        <f t="shared" si="87"/>
        <v>10.801653041618181</v>
      </c>
      <c r="DO61" s="39">
        <f t="shared" si="88"/>
        <v>10.868829327403484</v>
      </c>
      <c r="DP61" s="40">
        <f t="shared" si="89"/>
        <v>10.675524325231986</v>
      </c>
      <c r="DQ61" s="64"/>
    </row>
    <row r="62" spans="1:122" ht="14.25" x14ac:dyDescent="0.2">
      <c r="A62" s="51" t="s">
        <v>91</v>
      </c>
      <c r="B62" s="78" t="s">
        <v>101</v>
      </c>
      <c r="C62" s="53">
        <v>2018</v>
      </c>
      <c r="D62" s="54">
        <v>24571753583.492203</v>
      </c>
      <c r="E62" s="55">
        <f t="shared" si="66"/>
        <v>10.390436151370537</v>
      </c>
      <c r="F62" s="56">
        <f t="shared" si="67"/>
        <v>4.4529428272737093E-2</v>
      </c>
      <c r="G62" s="58">
        <v>935</v>
      </c>
      <c r="H62" s="58">
        <v>35</v>
      </c>
      <c r="I62" s="11">
        <v>11695</v>
      </c>
      <c r="J62" s="59">
        <v>12700</v>
      </c>
      <c r="K62" s="115"/>
      <c r="L62" s="115"/>
      <c r="M62" s="115"/>
      <c r="N62" s="115"/>
      <c r="O62" s="115"/>
      <c r="P62" s="115"/>
      <c r="Q62" s="115"/>
      <c r="R62" s="115"/>
      <c r="S62" s="115"/>
      <c r="T62" s="59"/>
      <c r="U62" s="60">
        <v>-3.8376787148428626E-3</v>
      </c>
      <c r="V62" s="60"/>
      <c r="W62" s="60">
        <v>1.9703756687125651E-2</v>
      </c>
      <c r="X62" s="60">
        <v>2.7489650810178956E-2</v>
      </c>
      <c r="Y62" s="60">
        <v>9.4114862331689531E-3</v>
      </c>
      <c r="Z62" s="60">
        <v>-2.6993975458079245E-2</v>
      </c>
      <c r="AA62" s="60">
        <v>2.4961956610497493E-2</v>
      </c>
      <c r="AB62" s="60">
        <v>-9.0079121809329976E-3</v>
      </c>
      <c r="AC62" s="60">
        <v>-2.0578484193572333E-2</v>
      </c>
      <c r="AD62" s="61">
        <v>6.5223473493849493E-3</v>
      </c>
      <c r="AE62" s="39">
        <f t="shared" ref="AE62" si="123">STDEV(U53:U62)</f>
        <v>1.7105001396864508E-2</v>
      </c>
      <c r="AF62" s="39"/>
      <c r="AG62" s="39">
        <f>STDEV(W53:W62)</f>
        <v>1.6603473110490975E-2</v>
      </c>
      <c r="AH62" s="39">
        <f t="shared" ref="AH62:AN62" si="124">STDEV(X53:X62)</f>
        <v>3.5302698167884693E-2</v>
      </c>
      <c r="AI62" s="39">
        <f t="shared" si="124"/>
        <v>1.1092526639214242E-2</v>
      </c>
      <c r="AJ62" s="39">
        <f t="shared" si="124"/>
        <v>3.1789651082481003E-2</v>
      </c>
      <c r="AK62" s="39">
        <f t="shared" si="124"/>
        <v>0.61848396713864606</v>
      </c>
      <c r="AL62" s="39">
        <f t="shared" si="124"/>
        <v>1.7252198438492315E-2</v>
      </c>
      <c r="AM62" s="39">
        <f t="shared" si="124"/>
        <v>1.9596384892551943E-2</v>
      </c>
      <c r="AN62" s="40">
        <f t="shared" si="124"/>
        <v>1.3649871375812377E-2</v>
      </c>
      <c r="AO62" s="60">
        <v>-0.25794108501930602</v>
      </c>
      <c r="AP62" s="60"/>
      <c r="AQ62" s="60">
        <v>1.1496956483861211</v>
      </c>
      <c r="AR62" s="60">
        <v>1.6275447240786622</v>
      </c>
      <c r="AS62" s="60">
        <v>-0.13175933429244324</v>
      </c>
      <c r="AT62" s="60">
        <v>1.1644061199048128</v>
      </c>
      <c r="AU62" s="60">
        <v>0.44650642101765392</v>
      </c>
      <c r="AV62" s="60">
        <v>1.1847303700361387</v>
      </c>
      <c r="AW62" s="60">
        <v>1.3142385241534562</v>
      </c>
      <c r="AX62" s="61">
        <v>0.99910855488661632</v>
      </c>
      <c r="AY62" s="39">
        <f t="shared" ref="AY62" si="125">STDEV(AO53:AO62)</f>
        <v>0.1678058068209361</v>
      </c>
      <c r="AZ62" s="39"/>
      <c r="BA62" s="39">
        <f>STDEV(AQ53:AQ62)</f>
        <v>4.3329436202717481E-2</v>
      </c>
      <c r="BB62" s="39">
        <f t="shared" ref="BB62:BH62" si="126">STDEV(AR53:AR62)</f>
        <v>7.7084412955047768E-2</v>
      </c>
      <c r="BC62" s="39">
        <f t="shared" si="126"/>
        <v>5.1058656996485499E-2</v>
      </c>
      <c r="BD62" s="39">
        <f t="shared" si="126"/>
        <v>8.3178992791991771E-2</v>
      </c>
      <c r="BE62" s="39">
        <f t="shared" si="126"/>
        <v>6.9251872422314453E-2</v>
      </c>
      <c r="BF62" s="39">
        <f t="shared" si="126"/>
        <v>5.9244599512241862E-2</v>
      </c>
      <c r="BG62" s="39">
        <f t="shared" si="126"/>
        <v>6.7175685704211438E-2</v>
      </c>
      <c r="BH62" s="39">
        <f t="shared" si="126"/>
        <v>1.9079118345909012E-2</v>
      </c>
      <c r="BI62" s="62">
        <v>0.93561274255473692</v>
      </c>
      <c r="BJ62" s="63"/>
      <c r="BK62" s="63">
        <v>0.65215164559123007</v>
      </c>
      <c r="BL62" s="63">
        <v>0.85811413516989588</v>
      </c>
      <c r="BM62" s="63">
        <v>0.75491495471614756</v>
      </c>
      <c r="BN62" s="63">
        <v>0.89527781514866134</v>
      </c>
      <c r="BO62" s="63">
        <v>0.44313698816487551</v>
      </c>
      <c r="BP62" s="63">
        <v>0.84825504222903525</v>
      </c>
      <c r="BQ62" s="63">
        <v>0.88577376090221605</v>
      </c>
      <c r="BR62" s="61">
        <v>0.88587318983303365</v>
      </c>
      <c r="BS62" s="39">
        <f t="shared" si="108"/>
        <v>-1.7625963200476491E-3</v>
      </c>
      <c r="BT62" s="39"/>
      <c r="BU62" s="39">
        <f t="shared" si="109"/>
        <v>7.196933490535606E-3</v>
      </c>
      <c r="BV62" s="39">
        <f t="shared" si="110"/>
        <v>1.6545385711056661E-2</v>
      </c>
      <c r="BW62" s="39">
        <f t="shared" si="111"/>
        <v>-1.9319811501311678E-3</v>
      </c>
      <c r="BX62" s="39">
        <f t="shared" si="112"/>
        <v>8.1100204502490662E-3</v>
      </c>
      <c r="BY62" s="39">
        <f t="shared" si="113"/>
        <v>0.23429323689597811</v>
      </c>
      <c r="BZ62" s="39">
        <f t="shared" si="114"/>
        <v>-2.2796196666566627E-3</v>
      </c>
      <c r="CA62" s="39">
        <f t="shared" si="115"/>
        <v>-1.1152866250249359E-3</v>
      </c>
      <c r="CB62" s="40">
        <f t="shared" si="116"/>
        <v>1.4444489640995761E-2</v>
      </c>
      <c r="CC62" s="35">
        <v>1.9708204187061779E-4</v>
      </c>
      <c r="CE62" s="35">
        <v>7.2170732470660669E-4</v>
      </c>
      <c r="CF62" s="35">
        <v>1.1127209773448395E-2</v>
      </c>
      <c r="CG62" s="35">
        <v>3.4367507748055658E-4</v>
      </c>
      <c r="CH62" s="35">
        <v>9.6910690809861243E-4</v>
      </c>
      <c r="CI62" s="35">
        <v>1.1903190763518521E-4</v>
      </c>
      <c r="CJ62" s="35">
        <v>7.9461999940021663E-3</v>
      </c>
      <c r="CK62" s="35">
        <v>1.3899652645899749E-2</v>
      </c>
      <c r="CL62" s="38">
        <v>1.5094174674776206E-2</v>
      </c>
      <c r="CM62" s="39">
        <f t="shared" ref="CM62:CM63" si="127">AVERAGE(CW53:CW62)</f>
        <v>10.180710711153155</v>
      </c>
      <c r="CN62" s="39"/>
      <c r="CO62" s="39">
        <f t="shared" si="76"/>
        <v>10.817430504174153</v>
      </c>
      <c r="CP62" s="39">
        <f t="shared" si="77"/>
        <v>11.069316772369543</v>
      </c>
      <c r="CQ62" s="39">
        <f t="shared" si="118"/>
        <v>10.132342250946236</v>
      </c>
      <c r="CR62" s="39">
        <f t="shared" si="78"/>
        <v>10.838158036877058</v>
      </c>
      <c r="CS62" s="39">
        <f t="shared" si="119"/>
        <v>10.479699825721145</v>
      </c>
      <c r="CT62" s="39">
        <f t="shared" si="79"/>
        <v>10.834835530222133</v>
      </c>
      <c r="CU62" s="39">
        <f t="shared" si="80"/>
        <v>10.899610625923106</v>
      </c>
      <c r="CV62" s="40">
        <f t="shared" si="120"/>
        <v>10.713962013226467</v>
      </c>
      <c r="CW62" s="60">
        <v>10.261465608860885</v>
      </c>
      <c r="CX62" s="60"/>
      <c r="CY62" s="60">
        <v>10.965283975563597</v>
      </c>
      <c r="CZ62" s="60">
        <v>11.204208513409867</v>
      </c>
      <c r="DA62" s="60">
        <v>10.324556484224315</v>
      </c>
      <c r="DB62" s="60">
        <v>10.972639211322942</v>
      </c>
      <c r="DC62" s="60">
        <v>10.613689361879363</v>
      </c>
      <c r="DD62" s="60">
        <v>10.982801336388606</v>
      </c>
      <c r="DE62" s="60">
        <v>11.047555413447265</v>
      </c>
      <c r="DF62" s="61">
        <v>10.889990428813846</v>
      </c>
      <c r="DG62" s="39">
        <f t="shared" si="81"/>
        <v>10.180710711153155</v>
      </c>
      <c r="DH62" s="39"/>
      <c r="DI62" s="39">
        <f t="shared" si="82"/>
        <v>10.817430504174153</v>
      </c>
      <c r="DJ62" s="39">
        <f t="shared" si="83"/>
        <v>11.069316772369543</v>
      </c>
      <c r="DK62" s="39">
        <f t="shared" si="84"/>
        <v>10.132342250946236</v>
      </c>
      <c r="DL62" s="39">
        <f t="shared" si="85"/>
        <v>10.838158036877058</v>
      </c>
      <c r="DM62" s="39">
        <f t="shared" si="86"/>
        <v>10.479699825721145</v>
      </c>
      <c r="DN62" s="39">
        <f t="shared" si="87"/>
        <v>10.834835530222133</v>
      </c>
      <c r="DO62" s="39">
        <f t="shared" si="88"/>
        <v>10.899610625923106</v>
      </c>
      <c r="DP62" s="40">
        <f t="shared" si="89"/>
        <v>10.713962013226467</v>
      </c>
      <c r="DQ62" s="64"/>
    </row>
    <row r="63" spans="1:122" s="37" customFormat="1" ht="14.25" x14ac:dyDescent="0.2">
      <c r="A63" s="66" t="s">
        <v>91</v>
      </c>
      <c r="B63" s="80" t="s">
        <v>101</v>
      </c>
      <c r="C63" s="50">
        <v>2019</v>
      </c>
      <c r="D63" s="68">
        <v>27089389786.979008</v>
      </c>
      <c r="E63" s="69">
        <f t="shared" si="66"/>
        <v>10.432799222267107</v>
      </c>
      <c r="F63" s="70">
        <f t="shared" si="67"/>
        <v>4.2363070896570321E-2</v>
      </c>
      <c r="G63" s="72">
        <v>930</v>
      </c>
      <c r="H63" s="72">
        <v>72</v>
      </c>
      <c r="I63" s="81">
        <v>13431</v>
      </c>
      <c r="J63" s="73">
        <v>14825</v>
      </c>
      <c r="K63" s="116"/>
      <c r="L63" s="116"/>
      <c r="M63" s="116"/>
      <c r="N63" s="116"/>
      <c r="O63" s="116"/>
      <c r="P63" s="116"/>
      <c r="Q63" s="116"/>
      <c r="R63" s="116"/>
      <c r="S63" s="116"/>
      <c r="T63" s="73"/>
      <c r="U63" s="74">
        <v>1.2829979254274093E-3</v>
      </c>
      <c r="V63" s="74"/>
      <c r="W63" s="74">
        <v>-5.5679542389421854E-3</v>
      </c>
      <c r="X63" s="74">
        <v>-9.6576597308406509E-4</v>
      </c>
      <c r="Y63" s="74">
        <v>1.6576973984507415E-2</v>
      </c>
      <c r="Z63" s="74">
        <v>1.328483347506193E-2</v>
      </c>
      <c r="AA63" s="74">
        <v>2.5600444924411492E-2</v>
      </c>
      <c r="AB63" s="74">
        <v>6.4532313915175443E-3</v>
      </c>
      <c r="AC63" s="74">
        <v>-1.5762082321195692E-2</v>
      </c>
      <c r="AD63" s="75">
        <v>5.6346125523960566E-3</v>
      </c>
      <c r="AE63" s="96">
        <f t="shared" ref="AE63" si="128">STDEV(U54:U63)</f>
        <v>1.7132143965059018E-2</v>
      </c>
      <c r="AF63" s="42"/>
      <c r="AG63" s="42">
        <f>STDEV(W54:W63)</f>
        <v>1.6634308377827197E-2</v>
      </c>
      <c r="AH63" s="42">
        <f t="shared" ref="AH63" si="129">STDEV(X54:X63)</f>
        <v>3.5714764930750743E-2</v>
      </c>
      <c r="AI63" s="42">
        <f t="shared" ref="AI63" si="130">STDEV(Y54:Y63)</f>
        <v>9.222372333583603E-3</v>
      </c>
      <c r="AJ63" s="42">
        <f t="shared" ref="AJ63" si="131">STDEV(Z54:Z63)</f>
        <v>3.1811014660481973E-2</v>
      </c>
      <c r="AK63" s="42">
        <f t="shared" ref="AK63" si="132">STDEV(AA54:AA63)</f>
        <v>0.6169089032202022</v>
      </c>
      <c r="AL63" s="42">
        <f t="shared" ref="AL63" si="133">STDEV(AB54:AB63)</f>
        <v>1.7473809058805797E-2</v>
      </c>
      <c r="AM63" s="42">
        <f t="shared" ref="AM63" si="134">STDEV(AC54:AC63)</f>
        <v>1.9997945651526156E-2</v>
      </c>
      <c r="AN63" s="43">
        <f t="shared" ref="AN63" si="135">STDEV(AD54:AD63)</f>
        <v>1.37524580499769E-2</v>
      </c>
      <c r="AO63" s="74">
        <v>-0.3034502316890908</v>
      </c>
      <c r="AP63" s="74"/>
      <c r="AQ63" s="74">
        <v>1.1433385015730746</v>
      </c>
      <c r="AR63" s="74">
        <v>1.6160662813269173</v>
      </c>
      <c r="AS63" s="74">
        <v>-0.15640056237862154</v>
      </c>
      <c r="AT63" s="74">
        <v>1.1298222519140477</v>
      </c>
      <c r="AU63" s="74">
        <v>0.46944466446575106</v>
      </c>
      <c r="AV63" s="74">
        <v>1.1405207339686125</v>
      </c>
      <c r="AW63" s="74">
        <v>1.3030102592240969</v>
      </c>
      <c r="AX63" s="75">
        <v>0.98537150389374872</v>
      </c>
      <c r="AY63" s="42">
        <f>STDEV(AO54:AO63)</f>
        <v>0.18493766060193742</v>
      </c>
      <c r="AZ63" s="42"/>
      <c r="BA63" s="42">
        <f t="shared" ref="BA63:BH63" si="136">STDEV(AQ54:AQ63)</f>
        <v>5.1321298903192279E-2</v>
      </c>
      <c r="BB63" s="42">
        <f t="shared" si="136"/>
        <v>8.5652647794323175E-2</v>
      </c>
      <c r="BC63" s="42">
        <f t="shared" si="136"/>
        <v>3.4200970275345126E-2</v>
      </c>
      <c r="BD63" s="42">
        <f t="shared" si="136"/>
        <v>9.4011631522889563E-2</v>
      </c>
      <c r="BE63" s="42">
        <f t="shared" si="136"/>
        <v>7.1193243041246065E-2</v>
      </c>
      <c r="BF63" s="42">
        <f t="shared" si="136"/>
        <v>7.0969788388917973E-2</v>
      </c>
      <c r="BG63" s="42">
        <f t="shared" si="136"/>
        <v>7.1369112663026021E-2</v>
      </c>
      <c r="BH63" s="42">
        <f t="shared" si="136"/>
        <v>2.2189376102663961E-2</v>
      </c>
      <c r="BI63" s="76">
        <v>0.92050859860958656</v>
      </c>
      <c r="BJ63" s="74"/>
      <c r="BK63" s="74">
        <v>0.64122119600709027</v>
      </c>
      <c r="BL63" s="74">
        <v>0.81979420080215659</v>
      </c>
      <c r="BM63" s="74">
        <v>0.74877611361543306</v>
      </c>
      <c r="BN63" s="74">
        <v>0.87814797249229315</v>
      </c>
      <c r="BO63" s="74">
        <v>0.44787033087563222</v>
      </c>
      <c r="BP63" s="74">
        <v>0.84219207668865947</v>
      </c>
      <c r="BQ63" s="74">
        <v>0.80191042306602223</v>
      </c>
      <c r="BR63" s="75">
        <v>0.88032304643971726</v>
      </c>
      <c r="BS63" s="42">
        <f t="shared" si="108"/>
        <v>-1.51074182627422E-3</v>
      </c>
      <c r="BT63" s="42"/>
      <c r="BU63" s="42">
        <f t="shared" si="109"/>
        <v>4.9127561108019526E-3</v>
      </c>
      <c r="BV63" s="42">
        <f t="shared" si="110"/>
        <v>1.4579435545055041E-2</v>
      </c>
      <c r="BW63" s="42">
        <f t="shared" si="111"/>
        <v>2.1877985298402571E-3</v>
      </c>
      <c r="BX63" s="42">
        <f t="shared" si="112"/>
        <v>8.2485814677844879E-3</v>
      </c>
      <c r="BY63" s="42">
        <f t="shared" si="113"/>
        <v>0.2381058789457057</v>
      </c>
      <c r="BZ63" s="42">
        <f t="shared" si="114"/>
        <v>-1.51074182627422E-3</v>
      </c>
      <c r="CA63" s="42">
        <f t="shared" si="115"/>
        <v>-3.133903927627424E-3</v>
      </c>
      <c r="CB63" s="43">
        <f t="shared" si="116"/>
        <v>1.3002157977932105E-2</v>
      </c>
      <c r="CC63" s="37">
        <v>6.5061962666478006E-5</v>
      </c>
      <c r="CE63" s="37">
        <v>7.165884018079053E-4</v>
      </c>
      <c r="CF63" s="37">
        <v>1.1831752589313073E-2</v>
      </c>
      <c r="CG63" s="37">
        <v>4.9069515357526641E-4</v>
      </c>
      <c r="CH63" s="37">
        <v>1.2398957833415175E-3</v>
      </c>
      <c r="CI63" s="37">
        <v>1.6906719508441446E-4</v>
      </c>
      <c r="CJ63" s="37">
        <v>8.0647546129101483E-3</v>
      </c>
      <c r="CK63" s="37">
        <v>1.5750824247350751E-2</v>
      </c>
      <c r="CL63" s="41">
        <v>1.4859417882574321E-2</v>
      </c>
      <c r="CM63" s="42">
        <f t="shared" si="127"/>
        <v>10.206427814278181</v>
      </c>
      <c r="CN63" s="42"/>
      <c r="CO63" s="42">
        <f t="shared" si="76"/>
        <v>10.854749305174352</v>
      </c>
      <c r="CP63" s="42">
        <f t="shared" si="77"/>
        <v>11.105941679827311</v>
      </c>
      <c r="CQ63" s="42">
        <f t="shared" si="118"/>
        <v>10.178640333752572</v>
      </c>
      <c r="CR63" s="42">
        <f t="shared" si="78"/>
        <v>10.871778293315787</v>
      </c>
      <c r="CS63" s="42">
        <f t="shared" si="119"/>
        <v>10.514323597967763</v>
      </c>
      <c r="CT63" s="42">
        <f t="shared" si="79"/>
        <v>10.869878830525735</v>
      </c>
      <c r="CU63" s="42">
        <f t="shared" si="80"/>
        <v>10.934695382620642</v>
      </c>
      <c r="CV63" s="43">
        <f t="shared" si="120"/>
        <v>10.754386681251967</v>
      </c>
      <c r="CW63" s="74">
        <v>10.281074106422562</v>
      </c>
      <c r="CX63" s="74"/>
      <c r="CY63" s="74">
        <v>11.004468473053645</v>
      </c>
      <c r="CZ63" s="74">
        <v>11.240832362930565</v>
      </c>
      <c r="DA63" s="74">
        <v>10.354598941077796</v>
      </c>
      <c r="DB63" s="74">
        <v>10.997710348224132</v>
      </c>
      <c r="DC63" s="74">
        <v>10.667521554499983</v>
      </c>
      <c r="DD63" s="74">
        <v>11.003059589251414</v>
      </c>
      <c r="DE63" s="74">
        <v>11.084304351879155</v>
      </c>
      <c r="DF63" s="75">
        <v>10.925484974213981</v>
      </c>
      <c r="DG63" s="42">
        <f t="shared" si="81"/>
        <v>10.206427814278181</v>
      </c>
      <c r="DH63" s="42"/>
      <c r="DI63" s="42">
        <f t="shared" si="82"/>
        <v>10.854749305174352</v>
      </c>
      <c r="DJ63" s="42">
        <f t="shared" si="83"/>
        <v>11.105941679827311</v>
      </c>
      <c r="DK63" s="42">
        <f t="shared" si="84"/>
        <v>10.178640333752572</v>
      </c>
      <c r="DL63" s="42">
        <f t="shared" si="85"/>
        <v>10.871778293315787</v>
      </c>
      <c r="DM63" s="42">
        <f t="shared" si="86"/>
        <v>10.514323597967763</v>
      </c>
      <c r="DN63" s="42">
        <f t="shared" si="87"/>
        <v>10.869878830525735</v>
      </c>
      <c r="DO63" s="42">
        <f t="shared" si="88"/>
        <v>10.934695382620642</v>
      </c>
      <c r="DP63" s="43">
        <f t="shared" si="89"/>
        <v>10.754386681251967</v>
      </c>
      <c r="DQ63" s="77"/>
      <c r="DR63" s="49"/>
    </row>
    <row r="64" spans="1:122" x14ac:dyDescent="0.2">
      <c r="A64" s="51" t="s">
        <v>90</v>
      </c>
      <c r="B64" s="78" t="s">
        <v>102</v>
      </c>
      <c r="C64" s="53">
        <v>1990</v>
      </c>
      <c r="D64" s="82">
        <v>50508286643.018448</v>
      </c>
      <c r="E64" s="55">
        <f t="shared" si="66"/>
        <v>10.703362636496841</v>
      </c>
      <c r="F64" s="56">
        <v>1.7497917941593499E-2</v>
      </c>
      <c r="G64" s="58">
        <v>1683</v>
      </c>
      <c r="H64" s="58">
        <v>843</v>
      </c>
      <c r="I64" s="11">
        <v>5591</v>
      </c>
      <c r="J64" s="59">
        <v>8117</v>
      </c>
      <c r="K64" s="118">
        <v>14316752.59</v>
      </c>
      <c r="L64" s="118"/>
      <c r="M64" s="118">
        <v>36943277.299999997</v>
      </c>
      <c r="N64" s="118">
        <v>22508777.510000002</v>
      </c>
      <c r="O64" s="118">
        <v>2463462.16</v>
      </c>
      <c r="P64" s="118">
        <v>22508777.510000002</v>
      </c>
      <c r="Q64" s="118">
        <v>3368373.95</v>
      </c>
      <c r="R64" s="118">
        <v>272667997.97000003</v>
      </c>
      <c r="S64" s="118">
        <v>507493270.82999998</v>
      </c>
      <c r="T64" s="120">
        <v>359195679.82999998</v>
      </c>
      <c r="U64" s="60">
        <v>-8.0404696250931496E-2</v>
      </c>
      <c r="V64" s="60"/>
      <c r="W64" s="60"/>
      <c r="X64" s="60">
        <v>-3.1107050397881197E-2</v>
      </c>
      <c r="Y64" s="60">
        <v>2.9324524033307098E-2</v>
      </c>
      <c r="Z64" s="60">
        <v>2.5819849955202034E-3</v>
      </c>
      <c r="AA64" s="60">
        <v>-7.3085984981153818E-2</v>
      </c>
      <c r="AB64" s="60">
        <v>-2.8571273179093248E-2</v>
      </c>
      <c r="AC64" s="60">
        <v>1.1491978152038743E-3</v>
      </c>
      <c r="AD64" s="61">
        <v>0.11344279326466111</v>
      </c>
      <c r="AO64" s="60">
        <v>-1.1567519071174814</v>
      </c>
      <c r="AP64" s="60"/>
      <c r="AQ64" s="60"/>
      <c r="AR64" s="60">
        <v>0.32251942292298885</v>
      </c>
      <c r="AS64" s="60">
        <v>-1.7660655304288788</v>
      </c>
      <c r="AT64" s="60">
        <v>-5.9671377352767507E-2</v>
      </c>
      <c r="AU64" s="60">
        <v>-1.0482793546498819</v>
      </c>
      <c r="AV64" s="60">
        <v>-0.14532237643683033</v>
      </c>
      <c r="AW64" s="60">
        <v>0.22780559424117186</v>
      </c>
      <c r="AX64" s="61">
        <v>-0.89234152111958487</v>
      </c>
      <c r="AY64" s="39"/>
      <c r="AZ64" s="39"/>
      <c r="BA64" s="39"/>
      <c r="BB64" s="39"/>
      <c r="BC64" s="39"/>
      <c r="BD64" s="39"/>
      <c r="BE64" s="39"/>
      <c r="BF64" s="39"/>
      <c r="BG64" s="39"/>
      <c r="BH64" s="40"/>
      <c r="BI64" s="62">
        <v>0.82226524685382385</v>
      </c>
      <c r="BJ64" s="63">
        <v>0.98951603072046812</v>
      </c>
      <c r="BK64" s="63"/>
      <c r="BL64" s="63">
        <v>0.51598011363636365</v>
      </c>
      <c r="BM64" s="63">
        <v>0.99036115178135675</v>
      </c>
      <c r="BN64" s="63">
        <v>0.56472091351912479</v>
      </c>
      <c r="BO64" s="63">
        <v>0.96150201374081967</v>
      </c>
      <c r="BP64" s="63">
        <v>0.7205449734580176</v>
      </c>
      <c r="BQ64" s="63">
        <v>0.49700176366843035</v>
      </c>
      <c r="BR64" s="61">
        <v>0.77150460982796309</v>
      </c>
      <c r="CC64" s="35">
        <v>1.4172676942288386E-4</v>
      </c>
      <c r="CF64" s="35">
        <v>9.7937255126446837E-4</v>
      </c>
      <c r="CW64" s="60">
        <v>10.124986682938101</v>
      </c>
      <c r="CX64" s="60"/>
      <c r="CY64" s="60"/>
      <c r="CZ64" s="60">
        <v>10.864622347958335</v>
      </c>
      <c r="DA64" s="60">
        <v>9.8203298712824019</v>
      </c>
      <c r="DB64" s="60">
        <v>10.673526947820458</v>
      </c>
      <c r="DC64" s="60">
        <v>10.1792229591719</v>
      </c>
      <c r="DD64" s="60">
        <v>10.630701448278426</v>
      </c>
      <c r="DE64" s="60">
        <v>10.817265433617427</v>
      </c>
      <c r="DF64" s="61">
        <v>10.25719187593705</v>
      </c>
      <c r="DQ64" s="64"/>
    </row>
    <row r="65" spans="1:121" x14ac:dyDescent="0.2">
      <c r="A65" s="51" t="s">
        <v>90</v>
      </c>
      <c r="B65" s="78" t="s">
        <v>102</v>
      </c>
      <c r="C65" s="53">
        <v>1991</v>
      </c>
      <c r="D65" s="82">
        <v>51784207132.124634</v>
      </c>
      <c r="E65" s="55">
        <f t="shared" si="66"/>
        <v>10.714197331151826</v>
      </c>
      <c r="F65" s="56">
        <f t="shared" si="67"/>
        <v>1.08346946549851E-2</v>
      </c>
      <c r="G65" s="58">
        <v>1794</v>
      </c>
      <c r="H65" s="58">
        <v>870</v>
      </c>
      <c r="I65" s="11">
        <v>6137</v>
      </c>
      <c r="J65" s="59">
        <v>8801</v>
      </c>
      <c r="K65" s="118"/>
      <c r="L65" s="118"/>
      <c r="M65" s="118"/>
      <c r="N65" s="118"/>
      <c r="O65" s="118"/>
      <c r="P65" s="118"/>
      <c r="Q65" s="118"/>
      <c r="R65" s="118"/>
      <c r="S65" s="118"/>
      <c r="T65" s="120"/>
      <c r="U65" s="60">
        <v>-7.4057697181766136E-2</v>
      </c>
      <c r="V65" s="60">
        <v>0.17346038573267064</v>
      </c>
      <c r="W65" s="60"/>
      <c r="X65" s="60">
        <v>-2.8577267425657027E-2</v>
      </c>
      <c r="Y65" s="60">
        <v>-5.6692453691904232E-2</v>
      </c>
      <c r="Z65" s="60">
        <v>-0.11462670916823503</v>
      </c>
      <c r="AA65" s="60">
        <v>-5.6972892618867954E-2</v>
      </c>
      <c r="AB65" s="60">
        <v>-0.14233973654009735</v>
      </c>
      <c r="AC65" s="60">
        <v>-0.12322821174881883</v>
      </c>
      <c r="AD65" s="61">
        <v>0.13664185760963754</v>
      </c>
      <c r="AO65" s="60">
        <v>-1.1457999777126151</v>
      </c>
      <c r="AP65" s="60"/>
      <c r="AQ65" s="60"/>
      <c r="AR65" s="60">
        <v>0.35258313980960132</v>
      </c>
      <c r="AS65" s="60">
        <v>-1.7021670528208794</v>
      </c>
      <c r="AT65" s="60">
        <v>-2.2734357351739121E-2</v>
      </c>
      <c r="AU65" s="60">
        <v>-1.0545390528163772</v>
      </c>
      <c r="AV65" s="60">
        <v>-5.650900767041378E-2</v>
      </c>
      <c r="AW65" s="60">
        <v>0.27806757312528418</v>
      </c>
      <c r="AX65" s="61">
        <v>-0.73132169502985533</v>
      </c>
      <c r="AY65" s="39"/>
      <c r="AZ65" s="39"/>
      <c r="BA65" s="39"/>
      <c r="BB65" s="39"/>
      <c r="BC65" s="39"/>
      <c r="BD65" s="39"/>
      <c r="BE65" s="39"/>
      <c r="BF65" s="39"/>
      <c r="BG65" s="39"/>
      <c r="BH65" s="40"/>
      <c r="BI65" s="62">
        <v>0.83331881912392236</v>
      </c>
      <c r="BJ65" s="63">
        <v>0.97637009096960281</v>
      </c>
      <c r="BK65" s="63"/>
      <c r="BL65" s="63">
        <v>0.53221938170413519</v>
      </c>
      <c r="BM65" s="63">
        <v>0.98909867385929418</v>
      </c>
      <c r="BN65" s="63">
        <v>0.58835252948946726</v>
      </c>
      <c r="BO65" s="63">
        <v>0.90911062906724516</v>
      </c>
      <c r="BP65" s="63">
        <v>0.72676966665191023</v>
      </c>
      <c r="BQ65" s="63">
        <v>0.53880039753955244</v>
      </c>
      <c r="BR65" s="61">
        <v>0.80832108743570907</v>
      </c>
      <c r="BS65" s="39"/>
      <c r="BT65" s="39"/>
      <c r="BU65" s="39"/>
      <c r="BV65" s="39"/>
      <c r="BW65" s="39"/>
      <c r="BX65" s="39"/>
      <c r="BY65" s="39"/>
      <c r="BZ65" s="39"/>
      <c r="CA65" s="39"/>
      <c r="CB65" s="40"/>
      <c r="CC65" s="35">
        <v>0</v>
      </c>
      <c r="CF65" s="35">
        <v>7.1885258972855415E-4</v>
      </c>
      <c r="CH65" s="35">
        <v>3.3585579760457064E-3</v>
      </c>
      <c r="CI65" s="35">
        <v>0</v>
      </c>
      <c r="CJ65" s="35">
        <v>7.4835591733424332E-3</v>
      </c>
      <c r="CK65" s="35">
        <v>5.3429183664919068E-4</v>
      </c>
      <c r="CL65" s="38">
        <v>0</v>
      </c>
      <c r="CW65" s="60">
        <v>10.14129734229552</v>
      </c>
      <c r="CX65" s="60"/>
      <c r="CY65" s="60"/>
      <c r="CZ65" s="60">
        <v>10.890488901056628</v>
      </c>
      <c r="DA65" s="60">
        <v>9.8631138047413867</v>
      </c>
      <c r="DB65" s="60">
        <v>10.702830152475958</v>
      </c>
      <c r="DC65" s="60">
        <v>10.186927804743638</v>
      </c>
      <c r="DD65" s="60">
        <v>10.685942827316619</v>
      </c>
      <c r="DE65" s="60">
        <v>10.853231117714468</v>
      </c>
      <c r="DF65" s="61">
        <v>10.348536483636899</v>
      </c>
      <c r="DQ65" s="64"/>
    </row>
    <row r="66" spans="1:121" x14ac:dyDescent="0.2">
      <c r="A66" s="51" t="s">
        <v>90</v>
      </c>
      <c r="B66" s="78" t="s">
        <v>102</v>
      </c>
      <c r="C66" s="53">
        <v>1992</v>
      </c>
      <c r="D66" s="82">
        <v>60422309296.982658</v>
      </c>
      <c r="E66" s="55">
        <f t="shared" si="66"/>
        <v>10.781197319675611</v>
      </c>
      <c r="F66" s="56">
        <f t="shared" si="67"/>
        <v>6.6999988523784637E-2</v>
      </c>
      <c r="G66" s="58">
        <v>1842</v>
      </c>
      <c r="H66" s="58">
        <v>807</v>
      </c>
      <c r="I66" s="11">
        <v>7102</v>
      </c>
      <c r="J66" s="59">
        <v>9751</v>
      </c>
      <c r="K66" s="118"/>
      <c r="L66" s="118"/>
      <c r="M66" s="118"/>
      <c r="N66" s="118"/>
      <c r="O66" s="118"/>
      <c r="P66" s="118"/>
      <c r="Q66" s="118"/>
      <c r="R66" s="118"/>
      <c r="S66" s="118"/>
      <c r="T66" s="120"/>
      <c r="U66" s="60">
        <v>6.7243491216157913E-3</v>
      </c>
      <c r="V66" s="60">
        <v>0.27855000912574623</v>
      </c>
      <c r="W66" s="60"/>
      <c r="X66" s="60">
        <v>4.9616040152797414E-2</v>
      </c>
      <c r="Y66" s="60">
        <v>4.0817156607904304E-2</v>
      </c>
      <c r="Z66" s="60">
        <v>2.579945861463373E-2</v>
      </c>
      <c r="AA66" s="60">
        <v>1.9600295188941463E-2</v>
      </c>
      <c r="AB66" s="60">
        <v>3.2405319183634207E-2</v>
      </c>
      <c r="AC66" s="60">
        <v>5.7274334059323723E-2</v>
      </c>
      <c r="AD66" s="61">
        <v>7.9939820066916578E-2</v>
      </c>
      <c r="AO66" s="60">
        <v>-1.1596525438134275</v>
      </c>
      <c r="AP66" s="60"/>
      <c r="AQ66" s="60"/>
      <c r="AR66" s="60">
        <v>0.32610413593620713</v>
      </c>
      <c r="AS66" s="60">
        <v>-1.7289625551913712</v>
      </c>
      <c r="AT66" s="60">
        <v>-9.1137320233407593E-3</v>
      </c>
      <c r="AU66" s="60">
        <v>-1.1024726248933998</v>
      </c>
      <c r="AV66" s="60">
        <v>-6.4107395659329214E-2</v>
      </c>
      <c r="AW66" s="60">
        <v>0.26589393429087771</v>
      </c>
      <c r="AX66" s="61">
        <v>-0.78701262121527371</v>
      </c>
      <c r="AY66" s="39"/>
      <c r="AZ66" s="39"/>
      <c r="BA66" s="39"/>
      <c r="BB66" s="39"/>
      <c r="BC66" s="39"/>
      <c r="BD66" s="39"/>
      <c r="BE66" s="39"/>
      <c r="BF66" s="39"/>
      <c r="BG66" s="39"/>
      <c r="BH66" s="40"/>
      <c r="BI66" s="62">
        <v>0.85615536537195525</v>
      </c>
      <c r="BJ66" s="63">
        <v>0.97354233226837061</v>
      </c>
      <c r="BK66" s="63"/>
      <c r="BL66" s="63">
        <v>0.55041401710965732</v>
      </c>
      <c r="BM66" s="63">
        <v>0.98654390934844194</v>
      </c>
      <c r="BN66" s="63">
        <v>0.61034796722220019</v>
      </c>
      <c r="BO66" s="63">
        <v>0.90468780392919668</v>
      </c>
      <c r="BP66" s="63">
        <v>0.72079810988350657</v>
      </c>
      <c r="BQ66" s="63">
        <v>0.54363735404874125</v>
      </c>
      <c r="BR66" s="61">
        <v>0.79070710347064543</v>
      </c>
      <c r="BS66" s="39"/>
      <c r="BT66" s="39"/>
      <c r="BU66" s="39"/>
      <c r="BV66" s="39"/>
      <c r="BW66" s="39"/>
      <c r="BX66" s="39"/>
      <c r="BY66" s="39"/>
      <c r="BZ66" s="39"/>
      <c r="CA66" s="39"/>
      <c r="CB66" s="40"/>
      <c r="CC66" s="35">
        <v>1.0591262248569332E-2</v>
      </c>
      <c r="CF66" s="35">
        <v>7.0803545863427789E-4</v>
      </c>
      <c r="CH66" s="35">
        <v>4.039453101264915E-3</v>
      </c>
      <c r="CI66" s="35">
        <v>7.3468234575942779E-6</v>
      </c>
      <c r="CJ66" s="35">
        <v>7.7586501435465294E-3</v>
      </c>
      <c r="CK66" s="35">
        <v>6.9359420202540917E-4</v>
      </c>
      <c r="CL66" s="38">
        <v>0</v>
      </c>
      <c r="CW66" s="60">
        <v>10.201371047768898</v>
      </c>
      <c r="CX66" s="60"/>
      <c r="CY66" s="60"/>
      <c r="CZ66" s="60">
        <v>10.944249387643715</v>
      </c>
      <c r="DA66" s="60">
        <v>9.9167160420799263</v>
      </c>
      <c r="DB66" s="60">
        <v>10.776640453663941</v>
      </c>
      <c r="DC66" s="60">
        <v>10.229961007228912</v>
      </c>
      <c r="DD66" s="60">
        <v>10.749143621845946</v>
      </c>
      <c r="DE66" s="60">
        <v>10.914144286821049</v>
      </c>
      <c r="DF66" s="61">
        <v>10.387691009067975</v>
      </c>
      <c r="DQ66" s="64"/>
    </row>
    <row r="67" spans="1:121" x14ac:dyDescent="0.2">
      <c r="A67" s="51" t="s">
        <v>90</v>
      </c>
      <c r="B67" s="78" t="s">
        <v>102</v>
      </c>
      <c r="C67" s="53">
        <v>1993</v>
      </c>
      <c r="D67" s="82">
        <v>62036625222.9655</v>
      </c>
      <c r="E67" s="55">
        <f t="shared" si="66"/>
        <v>10.792648164271993</v>
      </c>
      <c r="F67" s="56">
        <f t="shared" si="67"/>
        <v>1.1450844596382126E-2</v>
      </c>
      <c r="G67" s="58">
        <v>1916</v>
      </c>
      <c r="H67" s="58">
        <v>729</v>
      </c>
      <c r="I67" s="11">
        <v>8484</v>
      </c>
      <c r="J67" s="59">
        <v>11129</v>
      </c>
      <c r="K67" s="118"/>
      <c r="L67" s="118"/>
      <c r="M67" s="118"/>
      <c r="N67" s="118"/>
      <c r="O67" s="118"/>
      <c r="P67" s="118"/>
      <c r="Q67" s="118"/>
      <c r="R67" s="118"/>
      <c r="S67" s="118"/>
      <c r="T67" s="120"/>
      <c r="U67" s="60">
        <v>-3.0060402720409218E-2</v>
      </c>
      <c r="V67" s="60">
        <v>0.30042275630516757</v>
      </c>
      <c r="W67" s="60"/>
      <c r="X67" s="60">
        <v>-1.4469316076676231E-2</v>
      </c>
      <c r="Y67" s="60">
        <v>-2.6433200359609055E-2</v>
      </c>
      <c r="Z67" s="60">
        <v>-2.1603665400265815E-2</v>
      </c>
      <c r="AA67" s="60">
        <v>-2.2881318265647543E-2</v>
      </c>
      <c r="AB67" s="60">
        <v>-2.9756435524586955E-2</v>
      </c>
      <c r="AC67" s="60">
        <v>-2.7539169347675262E-2</v>
      </c>
      <c r="AD67" s="61">
        <v>-4.8856529261016135E-2</v>
      </c>
      <c r="AO67" s="60">
        <v>-1.1792603008836835</v>
      </c>
      <c r="AP67" s="60">
        <v>-1.3888882433980392</v>
      </c>
      <c r="AQ67" s="60"/>
      <c r="AR67" s="60">
        <v>0.40602733940574964</v>
      </c>
      <c r="AS67" s="60">
        <v>-1.669532294229148</v>
      </c>
      <c r="AT67" s="60">
        <v>3.2744435771970615E-2</v>
      </c>
      <c r="AU67" s="60">
        <v>-1.0814376762826701</v>
      </c>
      <c r="AV67" s="60">
        <v>-1.0150614372857802E-2</v>
      </c>
      <c r="AW67" s="60">
        <v>0.31756876460384298</v>
      </c>
      <c r="AX67" s="61">
        <v>-0.67270133311547475</v>
      </c>
      <c r="AY67" s="39"/>
      <c r="AZ67" s="39"/>
      <c r="BA67" s="39"/>
      <c r="BB67" s="39"/>
      <c r="BC67" s="39"/>
      <c r="BD67" s="39"/>
      <c r="BE67" s="39"/>
      <c r="BF67" s="39"/>
      <c r="BG67" s="39"/>
      <c r="BH67" s="40"/>
      <c r="BI67" s="62">
        <v>0.88395006016847177</v>
      </c>
      <c r="BJ67" s="63">
        <v>0.9751160956803645</v>
      </c>
      <c r="BK67" s="63"/>
      <c r="BL67" s="63">
        <v>0.53207374040707378</v>
      </c>
      <c r="BM67" s="63">
        <v>0.97880386983289358</v>
      </c>
      <c r="BN67" s="63">
        <v>0.61239272227943697</v>
      </c>
      <c r="BO67" s="63">
        <v>0.94997865983781482</v>
      </c>
      <c r="BP67" s="63">
        <v>0.72347047838291778</v>
      </c>
      <c r="BQ67" s="63">
        <v>0.53519896877209028</v>
      </c>
      <c r="BR67" s="61">
        <v>0.78850786453167065</v>
      </c>
      <c r="BS67" s="39"/>
      <c r="BT67" s="39"/>
      <c r="BU67" s="39"/>
      <c r="BV67" s="39"/>
      <c r="BW67" s="39"/>
      <c r="BX67" s="39"/>
      <c r="BY67" s="39"/>
      <c r="BZ67" s="39"/>
      <c r="CA67" s="39"/>
      <c r="CB67" s="40"/>
      <c r="CC67" s="35">
        <v>5.9270763908953871E-3</v>
      </c>
      <c r="CF67" s="35">
        <v>9.0191891690695079E-4</v>
      </c>
      <c r="CH67" s="35">
        <v>3.5854337740734289E-3</v>
      </c>
      <c r="CI67" s="35">
        <v>0</v>
      </c>
      <c r="CJ67" s="35">
        <v>1.1315875934810069E-2</v>
      </c>
      <c r="CK67" s="35">
        <v>7.67284184665318E-4</v>
      </c>
      <c r="CL67" s="38">
        <v>0</v>
      </c>
      <c r="CW67" s="60">
        <v>10.203018013830151</v>
      </c>
      <c r="CX67" s="60">
        <v>10.098204042572974</v>
      </c>
      <c r="CY67" s="60"/>
      <c r="CZ67" s="60">
        <v>10.995661833974868</v>
      </c>
      <c r="DA67" s="60">
        <v>9.9578820171574201</v>
      </c>
      <c r="DB67" s="60">
        <v>10.809020382157978</v>
      </c>
      <c r="DC67" s="60">
        <v>10.251929326130657</v>
      </c>
      <c r="DD67" s="60">
        <v>10.787572857085564</v>
      </c>
      <c r="DE67" s="60">
        <v>10.951432546573916</v>
      </c>
      <c r="DF67" s="61">
        <v>10.456297497714257</v>
      </c>
      <c r="DQ67" s="64"/>
    </row>
    <row r="68" spans="1:121" x14ac:dyDescent="0.2">
      <c r="A68" s="51" t="s">
        <v>90</v>
      </c>
      <c r="B68" s="78" t="s">
        <v>102</v>
      </c>
      <c r="C68" s="53">
        <v>1994</v>
      </c>
      <c r="D68" s="82">
        <v>73159245524.465118</v>
      </c>
      <c r="E68" s="55">
        <f t="shared" si="66"/>
        <v>10.864269218042063</v>
      </c>
      <c r="F68" s="56">
        <f t="shared" si="67"/>
        <v>7.1621053770069665E-2</v>
      </c>
      <c r="G68" s="58">
        <v>2039</v>
      </c>
      <c r="H68" s="58">
        <v>754</v>
      </c>
      <c r="I68" s="11">
        <v>10475</v>
      </c>
      <c r="J68" s="59">
        <v>13304</v>
      </c>
      <c r="K68" s="118"/>
      <c r="L68" s="118"/>
      <c r="M68" s="118"/>
      <c r="N68" s="118"/>
      <c r="O68" s="118"/>
      <c r="P68" s="118"/>
      <c r="Q68" s="118"/>
      <c r="R68" s="118"/>
      <c r="S68" s="118"/>
      <c r="T68" s="120"/>
      <c r="U68" s="60">
        <v>-1.302241154438577E-2</v>
      </c>
      <c r="V68" s="60">
        <v>-1.245944183790515E-2</v>
      </c>
      <c r="W68" s="60"/>
      <c r="X68" s="60">
        <v>2.6462115683096643E-2</v>
      </c>
      <c r="Y68" s="60">
        <v>1.2259056821834147E-2</v>
      </c>
      <c r="Z68" s="60">
        <v>6.1158763078734801E-2</v>
      </c>
      <c r="AA68" s="60">
        <v>6.2962793300214148E-4</v>
      </c>
      <c r="AB68" s="60">
        <v>2.8062204158964432E-2</v>
      </c>
      <c r="AC68" s="60">
        <v>5.0326599358901783E-2</v>
      </c>
      <c r="AD68" s="61">
        <v>2.4455211759587314E-2</v>
      </c>
      <c r="AO68" s="60">
        <v>-1.2528286693773527</v>
      </c>
      <c r="AP68" s="60">
        <v>-1.4184416561487865</v>
      </c>
      <c r="AQ68" s="60"/>
      <c r="AR68" s="60">
        <v>0.38343932756998633</v>
      </c>
      <c r="AS68" s="60">
        <v>-1.6757326629369729</v>
      </c>
      <c r="AT68" s="60">
        <v>7.7608692110278099E-3</v>
      </c>
      <c r="AU68" s="60">
        <v>-1.1245688135308498</v>
      </c>
      <c r="AV68" s="60">
        <v>3.144331402348044E-3</v>
      </c>
      <c r="AW68" s="60">
        <v>0.30211204308327488</v>
      </c>
      <c r="AX68" s="61">
        <v>-0.65244322681993516</v>
      </c>
      <c r="AY68" s="39"/>
      <c r="AZ68" s="39"/>
      <c r="BA68" s="39"/>
      <c r="BB68" s="39"/>
      <c r="BC68" s="39"/>
      <c r="BD68" s="39"/>
      <c r="BE68" s="39"/>
      <c r="BF68" s="39"/>
      <c r="BG68" s="39"/>
      <c r="BH68" s="40"/>
      <c r="BI68" s="62">
        <v>0.89055047054273562</v>
      </c>
      <c r="BJ68" s="63">
        <v>0.9618674786138901</v>
      </c>
      <c r="BK68" s="63"/>
      <c r="BL68" s="63">
        <v>0.49922224929252795</v>
      </c>
      <c r="BM68" s="63">
        <v>0.97522969496508638</v>
      </c>
      <c r="BN68" s="63">
        <v>0.62580215942008899</v>
      </c>
      <c r="BO68" s="63">
        <v>0.94085945255992054</v>
      </c>
      <c r="BP68" s="63">
        <v>0.74635200537551416</v>
      </c>
      <c r="BQ68" s="63">
        <v>0.5454452317937335</v>
      </c>
      <c r="BR68" s="61">
        <v>0.76437377578061994</v>
      </c>
      <c r="BS68" s="39"/>
      <c r="BT68" s="39"/>
      <c r="BU68" s="39"/>
      <c r="BV68" s="39"/>
      <c r="BW68" s="39"/>
      <c r="BX68" s="39"/>
      <c r="BY68" s="39"/>
      <c r="BZ68" s="39"/>
      <c r="CA68" s="39"/>
      <c r="CB68" s="40"/>
      <c r="CC68" s="35">
        <v>4.2221573476854081E-3</v>
      </c>
      <c r="CF68" s="35">
        <v>1.0318461178845568E-3</v>
      </c>
      <c r="CH68" s="35">
        <v>4.0818464372452817E-3</v>
      </c>
      <c r="CI68" s="35">
        <v>0</v>
      </c>
      <c r="CJ68" s="35">
        <v>1.0752960268497114E-2</v>
      </c>
      <c r="CK68" s="35">
        <v>7.606537392148198E-4</v>
      </c>
      <c r="CL68" s="38">
        <v>0</v>
      </c>
      <c r="CW68" s="60">
        <v>10.237854883353386</v>
      </c>
      <c r="CX68" s="60">
        <v>10.15504838996767</v>
      </c>
      <c r="CY68" s="60"/>
      <c r="CZ68" s="60">
        <v>11.055988881827055</v>
      </c>
      <c r="DA68" s="60">
        <v>10.026402886573576</v>
      </c>
      <c r="DB68" s="60">
        <v>10.868149652647578</v>
      </c>
      <c r="DC68" s="60">
        <v>10.301984811276638</v>
      </c>
      <c r="DD68" s="60">
        <v>10.865841383743238</v>
      </c>
      <c r="DE68" s="60">
        <v>11.015325239583699</v>
      </c>
      <c r="DF68" s="61">
        <v>10.538047604632094</v>
      </c>
      <c r="DQ68" s="64"/>
    </row>
    <row r="69" spans="1:121" x14ac:dyDescent="0.2">
      <c r="A69" s="51" t="s">
        <v>90</v>
      </c>
      <c r="B69" s="78" t="s">
        <v>102</v>
      </c>
      <c r="C69" s="53">
        <v>1995</v>
      </c>
      <c r="D69" s="82">
        <v>84644220102.073151</v>
      </c>
      <c r="E69" s="55">
        <f t="shared" si="66"/>
        <v>10.927597307826208</v>
      </c>
      <c r="F69" s="56">
        <f t="shared" si="67"/>
        <v>6.3328089784144836E-2</v>
      </c>
      <c r="G69" s="58">
        <v>2457</v>
      </c>
      <c r="H69" s="58">
        <v>1008</v>
      </c>
      <c r="I69" s="11">
        <v>13783</v>
      </c>
      <c r="J69" s="59">
        <v>17502</v>
      </c>
      <c r="K69" s="118"/>
      <c r="L69" s="118"/>
      <c r="M69" s="118"/>
      <c r="N69" s="118"/>
      <c r="O69" s="118"/>
      <c r="P69" s="118"/>
      <c r="Q69" s="118"/>
      <c r="R69" s="118"/>
      <c r="S69" s="118"/>
      <c r="T69" s="120"/>
      <c r="U69" s="60">
        <v>-2.0768878435069693E-2</v>
      </c>
      <c r="V69" s="60">
        <v>-4.7079544775003868E-3</v>
      </c>
      <c r="W69" s="60"/>
      <c r="X69" s="60">
        <v>2.9017197736414868E-2</v>
      </c>
      <c r="Y69" s="60">
        <v>6.1414550838372106E-2</v>
      </c>
      <c r="Z69" s="60">
        <v>-8.4197170510169617E-3</v>
      </c>
      <c r="AA69" s="60">
        <v>-1.3399848507329448E-2</v>
      </c>
      <c r="AB69" s="60">
        <v>-2.5099521676434922E-2</v>
      </c>
      <c r="AC69" s="60">
        <v>6.772430475697159E-3</v>
      </c>
      <c r="AD69" s="61">
        <v>1.4573899971121573E-2</v>
      </c>
      <c r="AO69" s="60">
        <v>-1.252367216082714</v>
      </c>
      <c r="AP69" s="60">
        <v>-1.3908866751271702</v>
      </c>
      <c r="AQ69" s="60"/>
      <c r="AR69" s="60">
        <v>0.37803782704293276</v>
      </c>
      <c r="AS69" s="60">
        <v>-1.6812129032505752</v>
      </c>
      <c r="AT69" s="60">
        <v>2.0352471230800973E-2</v>
      </c>
      <c r="AU69" s="60">
        <v>-1.1576899643648151</v>
      </c>
      <c r="AV69" s="60">
        <v>1.5951575363729376E-2</v>
      </c>
      <c r="AW69" s="60">
        <v>0.3010051446544999</v>
      </c>
      <c r="AX69" s="61">
        <v>-0.61086887922350463</v>
      </c>
      <c r="AY69" s="39"/>
      <c r="AZ69" s="39"/>
      <c r="BA69" s="39"/>
      <c r="BB69" s="39"/>
      <c r="BC69" s="39"/>
      <c r="BD69" s="39"/>
      <c r="BE69" s="39"/>
      <c r="BF69" s="39"/>
      <c r="BG69" s="39"/>
      <c r="BH69" s="40"/>
      <c r="BI69" s="62">
        <v>0.86655948553054662</v>
      </c>
      <c r="BJ69" s="63">
        <v>0.93958707849866541</v>
      </c>
      <c r="BK69" s="63"/>
      <c r="BL69" s="63">
        <v>0.44700328994421401</v>
      </c>
      <c r="BM69" s="63">
        <v>0.96828159209566045</v>
      </c>
      <c r="BN69" s="63">
        <v>0.60775348129997708</v>
      </c>
      <c r="BO69" s="63">
        <v>0.93979185964147549</v>
      </c>
      <c r="BP69" s="63">
        <v>0.72299477056787209</v>
      </c>
      <c r="BQ69" s="63">
        <v>0.52944915540768989</v>
      </c>
      <c r="BR69" s="61">
        <v>0.75151409524639445</v>
      </c>
      <c r="BS69" s="39"/>
      <c r="BT69" s="39"/>
      <c r="BU69" s="39"/>
      <c r="BV69" s="39"/>
      <c r="BW69" s="39"/>
      <c r="BX69" s="39"/>
      <c r="BY69" s="39"/>
      <c r="BZ69" s="39"/>
      <c r="CA69" s="39"/>
      <c r="CB69" s="40"/>
      <c r="CC69" s="35">
        <v>0</v>
      </c>
      <c r="CF69" s="35">
        <v>1.4600479986487688E-3</v>
      </c>
      <c r="CH69" s="35">
        <v>3.804125669973435E-3</v>
      </c>
      <c r="CI69" s="35">
        <v>0</v>
      </c>
      <c r="CJ69" s="35">
        <v>1.0984839989863679E-2</v>
      </c>
      <c r="CK69" s="35">
        <v>1.2243761232613509E-3</v>
      </c>
      <c r="CL69" s="38">
        <v>0</v>
      </c>
      <c r="CW69" s="60">
        <v>10.301413699784851</v>
      </c>
      <c r="CX69" s="60">
        <v>10.232153970262623</v>
      </c>
      <c r="CY69" s="60"/>
      <c r="CZ69" s="60">
        <v>11.116616221347673</v>
      </c>
      <c r="DA69" s="60">
        <v>10.08699085620092</v>
      </c>
      <c r="DB69" s="60">
        <v>10.937773543441608</v>
      </c>
      <c r="DC69" s="60">
        <v>10.348752325643801</v>
      </c>
      <c r="DD69" s="60">
        <v>10.935573095508072</v>
      </c>
      <c r="DE69" s="60">
        <v>11.078099880153458</v>
      </c>
      <c r="DF69" s="61">
        <v>10.622162868214456</v>
      </c>
      <c r="DQ69" s="64"/>
    </row>
    <row r="70" spans="1:121" x14ac:dyDescent="0.2">
      <c r="A70" s="51" t="s">
        <v>90</v>
      </c>
      <c r="B70" s="78" t="s">
        <v>102</v>
      </c>
      <c r="C70" s="53">
        <v>1996</v>
      </c>
      <c r="D70" s="82">
        <v>94648084428.823502</v>
      </c>
      <c r="E70" s="55">
        <f t="shared" si="66"/>
        <v>10.976111828755069</v>
      </c>
      <c r="F70" s="56">
        <f t="shared" si="67"/>
        <v>4.8514520928861771E-2</v>
      </c>
      <c r="G70" s="58">
        <v>2292</v>
      </c>
      <c r="H70" s="58">
        <v>1028</v>
      </c>
      <c r="I70" s="11">
        <v>17005</v>
      </c>
      <c r="J70" s="59">
        <v>20408</v>
      </c>
      <c r="K70" s="118">
        <v>3472412</v>
      </c>
      <c r="L70" s="118">
        <v>2788475</v>
      </c>
      <c r="M70" s="118"/>
      <c r="N70" s="118">
        <v>142440528</v>
      </c>
      <c r="O70" s="118">
        <v>155290</v>
      </c>
      <c r="P70" s="118">
        <v>687040896</v>
      </c>
      <c r="Q70" s="118">
        <v>1148300</v>
      </c>
      <c r="R70" s="118">
        <v>1223519616</v>
      </c>
      <c r="S70" s="118">
        <v>780068864</v>
      </c>
      <c r="T70" s="120">
        <v>129981384</v>
      </c>
      <c r="U70" s="60">
        <v>-1.0648035938404243E-2</v>
      </c>
      <c r="V70" s="60">
        <v>2.1273282620883904E-2</v>
      </c>
      <c r="W70" s="60"/>
      <c r="X70" s="60">
        <v>9.3375195516987031E-3</v>
      </c>
      <c r="Y70" s="60">
        <v>5.025067548065798E-2</v>
      </c>
      <c r="Z70" s="60">
        <v>-4.8677088304492577E-2</v>
      </c>
      <c r="AA70" s="60">
        <v>1.0565134342752414E-2</v>
      </c>
      <c r="AB70" s="60">
        <v>-5.3441375201444874E-2</v>
      </c>
      <c r="AC70" s="60">
        <v>-4.262731171288521E-2</v>
      </c>
      <c r="AD70" s="61">
        <v>-8.6135739997330596E-3</v>
      </c>
      <c r="AO70" s="60">
        <v>-1.2672150092203829</v>
      </c>
      <c r="AP70" s="60">
        <v>-1.4312137455207594</v>
      </c>
      <c r="AQ70" s="60"/>
      <c r="AR70" s="60">
        <v>0.38062072061113561</v>
      </c>
      <c r="AS70" s="60">
        <v>-1.7034183662022304</v>
      </c>
      <c r="AT70" s="60">
        <v>2.7587301190017399E-2</v>
      </c>
      <c r="AU70" s="60">
        <v>-1.1780929821974908</v>
      </c>
      <c r="AV70" s="60">
        <v>7.495906991204393E-3</v>
      </c>
      <c r="AW70" s="60">
        <v>0.28642258685023059</v>
      </c>
      <c r="AX70" s="61">
        <v>-0.58416330522896232</v>
      </c>
      <c r="AY70" s="39"/>
      <c r="AZ70" s="39"/>
      <c r="BA70" s="39"/>
      <c r="BB70" s="39"/>
      <c r="BC70" s="39"/>
      <c r="BD70" s="39"/>
      <c r="BE70" s="39"/>
      <c r="BF70" s="39"/>
      <c r="BG70" s="39"/>
      <c r="BH70" s="40"/>
      <c r="BI70" s="62">
        <v>0.88798112630521209</v>
      </c>
      <c r="BJ70" s="63">
        <v>0.96546646399391978</v>
      </c>
      <c r="BK70" s="63"/>
      <c r="BL70" s="63">
        <v>0.41870069209079774</v>
      </c>
      <c r="BM70" s="63">
        <v>0.9804158024214944</v>
      </c>
      <c r="BN70" s="63">
        <v>0.57859928090342838</v>
      </c>
      <c r="BO70" s="63">
        <v>0.9608111941004065</v>
      </c>
      <c r="BP70" s="63">
        <v>0.71067651386997843</v>
      </c>
      <c r="BQ70" s="63">
        <v>0.45534553192607286</v>
      </c>
      <c r="BR70" s="61">
        <v>0.7347359288580414</v>
      </c>
      <c r="BS70" s="39"/>
      <c r="BT70" s="39"/>
      <c r="BU70" s="39"/>
      <c r="BV70" s="39"/>
      <c r="BW70" s="39"/>
      <c r="BX70" s="39"/>
      <c r="BY70" s="39"/>
      <c r="BZ70" s="39"/>
      <c r="CA70" s="39"/>
      <c r="CB70" s="40"/>
      <c r="CC70" s="35">
        <v>1.8343804953661242E-5</v>
      </c>
      <c r="CD70" s="35">
        <v>1.4730752433225243E-5</v>
      </c>
      <c r="CF70" s="35">
        <v>2.2663068215166551E-3</v>
      </c>
      <c r="CH70" s="35">
        <v>8.2771510007949994E-3</v>
      </c>
      <c r="CI70" s="35">
        <v>6.0661555219510828E-6</v>
      </c>
      <c r="CJ70" s="35">
        <v>1.8385532114277282E-2</v>
      </c>
      <c r="CK70" s="35">
        <v>5.8443558035064271E-3</v>
      </c>
      <c r="CL70" s="38">
        <v>6.8665617896233053E-4</v>
      </c>
      <c r="CW70" s="60">
        <v>10.342504324144878</v>
      </c>
      <c r="CX70" s="60">
        <v>10.260504955994691</v>
      </c>
      <c r="CY70" s="60"/>
      <c r="CZ70" s="60">
        <v>11.166422189060636</v>
      </c>
      <c r="DA70" s="60">
        <v>10.124402645653955</v>
      </c>
      <c r="DB70" s="60">
        <v>10.989905479350078</v>
      </c>
      <c r="DC70" s="60">
        <v>10.387065337656324</v>
      </c>
      <c r="DD70" s="60">
        <v>10.979859782250671</v>
      </c>
      <c r="DE70" s="60">
        <v>11.119323122180184</v>
      </c>
      <c r="DF70" s="61">
        <v>10.684030176140588</v>
      </c>
      <c r="DQ70" s="64"/>
    </row>
    <row r="71" spans="1:121" x14ac:dyDescent="0.2">
      <c r="A71" s="51" t="s">
        <v>90</v>
      </c>
      <c r="B71" s="78" t="s">
        <v>102</v>
      </c>
      <c r="C71" s="53">
        <v>1997</v>
      </c>
      <c r="D71" s="82">
        <v>94106183450.267548</v>
      </c>
      <c r="E71" s="55">
        <f t="shared" si="66"/>
        <v>10.973618160622816</v>
      </c>
      <c r="F71" s="56">
        <f t="shared" si="67"/>
        <v>-2.4936681322529353E-3</v>
      </c>
      <c r="G71" s="58">
        <v>2299</v>
      </c>
      <c r="H71" s="58">
        <v>1023</v>
      </c>
      <c r="I71" s="11">
        <v>21304</v>
      </c>
      <c r="J71" s="59">
        <v>24882</v>
      </c>
      <c r="K71" s="118">
        <v>4363540</v>
      </c>
      <c r="L71" s="118">
        <v>1367847</v>
      </c>
      <c r="M71" s="118"/>
      <c r="N71" s="118">
        <v>214007296</v>
      </c>
      <c r="O71" s="118">
        <v>107309</v>
      </c>
      <c r="P71" s="118">
        <v>640073984</v>
      </c>
      <c r="Q71" s="118">
        <v>4818868</v>
      </c>
      <c r="R71" s="118">
        <v>1620479744</v>
      </c>
      <c r="S71" s="118">
        <v>855959744</v>
      </c>
      <c r="T71" s="120">
        <v>94999320</v>
      </c>
      <c r="U71" s="60">
        <v>-2.8377149444653194E-2</v>
      </c>
      <c r="V71" s="60">
        <v>-5.2978001482184567E-4</v>
      </c>
      <c r="W71" s="60"/>
      <c r="X71" s="60">
        <v>4.3336867269998303E-2</v>
      </c>
      <c r="Y71" s="60">
        <v>8.5271761135669255E-2</v>
      </c>
      <c r="Z71" s="60">
        <v>-2.9997691817625016E-2</v>
      </c>
      <c r="AA71" s="60">
        <v>-2.753040555676578E-2</v>
      </c>
      <c r="AB71" s="60">
        <v>-5.1852289594181755E-2</v>
      </c>
      <c r="AC71" s="60">
        <v>8.603006059132081E-3</v>
      </c>
      <c r="AD71" s="61">
        <v>-2.5932201117329079E-2</v>
      </c>
      <c r="AO71" s="60">
        <v>-1.257837619247649</v>
      </c>
      <c r="AP71" s="60">
        <v>-1.4366289968637442</v>
      </c>
      <c r="AQ71" s="60"/>
      <c r="AR71" s="60">
        <v>0.36033062800860627</v>
      </c>
      <c r="AS71" s="60">
        <v>-1.7313223079833442</v>
      </c>
      <c r="AT71" s="60">
        <v>2.6404957568125553E-2</v>
      </c>
      <c r="AU71" s="60">
        <v>-1.1501500733482573</v>
      </c>
      <c r="AV71" s="60">
        <v>2.6920862914179722E-2</v>
      </c>
      <c r="AW71" s="60">
        <v>0.20299573046602681</v>
      </c>
      <c r="AX71" s="61">
        <v>-0.54477577689893586</v>
      </c>
      <c r="AY71" s="39"/>
      <c r="AZ71" s="39"/>
      <c r="BA71" s="39"/>
      <c r="BB71" s="39"/>
      <c r="BC71" s="39"/>
      <c r="BD71" s="39"/>
      <c r="BE71" s="39"/>
      <c r="BF71" s="39"/>
      <c r="BG71" s="39"/>
      <c r="BH71" s="40"/>
      <c r="BI71" s="62">
        <v>0.89966726388533402</v>
      </c>
      <c r="BJ71" s="63">
        <v>0.96127722694980089</v>
      </c>
      <c r="BK71" s="63"/>
      <c r="BL71" s="63">
        <v>0.27219758561221974</v>
      </c>
      <c r="BM71" s="63">
        <v>0.97563487975912211</v>
      </c>
      <c r="BN71" s="63">
        <v>0.51274875021714372</v>
      </c>
      <c r="BO71" s="63">
        <v>0.95642379990678883</v>
      </c>
      <c r="BP71" s="63">
        <v>0.65729613590717106</v>
      </c>
      <c r="BQ71" s="63">
        <v>0.38380337358775096</v>
      </c>
      <c r="BR71" s="61">
        <v>0.5489476619602548</v>
      </c>
      <c r="BS71" s="39"/>
      <c r="BT71" s="39"/>
      <c r="BU71" s="39"/>
      <c r="BV71" s="39"/>
      <c r="BW71" s="39"/>
      <c r="BX71" s="39"/>
      <c r="BY71" s="39"/>
      <c r="BZ71" s="39"/>
      <c r="CA71" s="39"/>
      <c r="CB71" s="40"/>
      <c r="CC71" s="35">
        <v>1.0222351472787487E-4</v>
      </c>
      <c r="CD71" s="35">
        <v>7.267572383927717E-6</v>
      </c>
      <c r="CF71" s="35">
        <v>2.9772608785658106E-3</v>
      </c>
      <c r="CH71" s="35">
        <v>9.2832877189921569E-3</v>
      </c>
      <c r="CI71" s="35">
        <v>2.5603354760139832E-5</v>
      </c>
      <c r="CJ71" s="35">
        <v>2.3344136066716738E-2</v>
      </c>
      <c r="CK71" s="35">
        <v>6.8643957053354339E-3</v>
      </c>
      <c r="CL71" s="38">
        <v>5.0474536591001195E-4</v>
      </c>
      <c r="CW71" s="60">
        <v>10.344699350998992</v>
      </c>
      <c r="CX71" s="60">
        <v>10.255303662190943</v>
      </c>
      <c r="CY71" s="60"/>
      <c r="CZ71" s="60">
        <v>11.153783474627119</v>
      </c>
      <c r="DA71" s="60">
        <v>10.107957006631144</v>
      </c>
      <c r="DB71" s="60">
        <v>10.986820639406879</v>
      </c>
      <c r="DC71" s="60">
        <v>10.398543123948688</v>
      </c>
      <c r="DD71" s="60">
        <v>10.987078592079907</v>
      </c>
      <c r="DE71" s="60">
        <v>11.075116025855831</v>
      </c>
      <c r="DF71" s="61">
        <v>10.701230272173348</v>
      </c>
      <c r="DQ71" s="64"/>
    </row>
    <row r="72" spans="1:121" x14ac:dyDescent="0.2">
      <c r="A72" s="51" t="s">
        <v>90</v>
      </c>
      <c r="B72" s="78" t="s">
        <v>102</v>
      </c>
      <c r="C72" s="53">
        <v>1998</v>
      </c>
      <c r="D72" s="82">
        <v>74492325247.065659</v>
      </c>
      <c r="E72" s="55">
        <f t="shared" si="66"/>
        <v>10.872111530808105</v>
      </c>
      <c r="F72" s="56">
        <f t="shared" si="67"/>
        <v>-0.10150662981471115</v>
      </c>
      <c r="G72" s="58">
        <v>2201</v>
      </c>
      <c r="H72" s="58">
        <v>615</v>
      </c>
      <c r="I72" s="11">
        <v>26461</v>
      </c>
      <c r="J72" s="59">
        <v>29414</v>
      </c>
      <c r="K72" s="118">
        <v>3890198</v>
      </c>
      <c r="L72" s="118">
        <v>1210520</v>
      </c>
      <c r="M72" s="118"/>
      <c r="N72" s="118">
        <v>111178800</v>
      </c>
      <c r="O72" s="118">
        <v>60408</v>
      </c>
      <c r="P72" s="118">
        <v>1141595392</v>
      </c>
      <c r="Q72" s="118">
        <v>2593851</v>
      </c>
      <c r="R72" s="118">
        <v>1832221952</v>
      </c>
      <c r="S72" s="118">
        <v>634361600</v>
      </c>
      <c r="T72" s="120">
        <v>93866336</v>
      </c>
      <c r="U72" s="60">
        <v>-9.0284723601720351E-2</v>
      </c>
      <c r="V72" s="60">
        <v>-3.8145092755971666E-2</v>
      </c>
      <c r="W72" s="60"/>
      <c r="X72" s="60">
        <v>0.3945311018991815</v>
      </c>
      <c r="Y72" s="60">
        <v>0.27567151953235047</v>
      </c>
      <c r="Z72" s="60">
        <v>5.1043744868377372E-2</v>
      </c>
      <c r="AA72" s="60">
        <v>-0.13598277147471005</v>
      </c>
      <c r="AB72" s="60">
        <v>-3.8970892520260092E-2</v>
      </c>
      <c r="AC72" s="60">
        <v>3.0369888427504911E-2</v>
      </c>
      <c r="AD72" s="61">
        <v>-8.7020969909521906E-2</v>
      </c>
      <c r="AO72" s="60">
        <v>-1.264533504128222</v>
      </c>
      <c r="AP72" s="60">
        <v>-1.37789771216665</v>
      </c>
      <c r="AQ72" s="60"/>
      <c r="AR72" s="60">
        <v>0.10764414441076298</v>
      </c>
      <c r="AS72" s="60">
        <v>-1.7648412259965536</v>
      </c>
      <c r="AT72" s="60">
        <v>-1.3769876052680985E-2</v>
      </c>
      <c r="AU72" s="60">
        <v>-1.0243137886390397</v>
      </c>
      <c r="AV72" s="60">
        <v>6.1012732726631214E-2</v>
      </c>
      <c r="AW72" s="60">
        <v>0.18355557557956104</v>
      </c>
      <c r="AX72" s="61">
        <v>-0.43738934069072322</v>
      </c>
      <c r="AY72" s="39"/>
      <c r="AZ72" s="39"/>
      <c r="BA72" s="39"/>
      <c r="BB72" s="39"/>
      <c r="BC72" s="39"/>
      <c r="BD72" s="39"/>
      <c r="BE72" s="39"/>
      <c r="BF72" s="39"/>
      <c r="BG72" s="39"/>
      <c r="BH72" s="40"/>
      <c r="BI72" s="62">
        <v>0.94067742755465178</v>
      </c>
      <c r="BJ72" s="63">
        <v>0.96898788641027334</v>
      </c>
      <c r="BK72" s="63"/>
      <c r="BL72" s="63">
        <v>0.26776045322370401</v>
      </c>
      <c r="BM72" s="63">
        <v>0.9829774375503626</v>
      </c>
      <c r="BN72" s="63">
        <v>0.42171033408006231</v>
      </c>
      <c r="BO72" s="63">
        <v>0.96056301059746052</v>
      </c>
      <c r="BP72" s="63">
        <v>0.55801850562418798</v>
      </c>
      <c r="BQ72" s="63">
        <v>0.27378383855240729</v>
      </c>
      <c r="BR72" s="61">
        <v>0.62741457124435851</v>
      </c>
      <c r="BS72" s="39"/>
      <c r="BT72" s="39"/>
      <c r="BU72" s="39"/>
      <c r="BV72" s="39"/>
      <c r="BW72" s="39"/>
      <c r="BX72" s="39"/>
      <c r="BY72" s="39"/>
      <c r="BZ72" s="39"/>
      <c r="CA72" s="39"/>
      <c r="CB72" s="40"/>
      <c r="CC72" s="35">
        <v>8.1915593889243126E-5</v>
      </c>
      <c r="CD72" s="35">
        <v>8.1251323272908834E-6</v>
      </c>
      <c r="CF72" s="35">
        <v>4.4518730088223095E-3</v>
      </c>
      <c r="CG72" s="35">
        <v>4.0546458846362528E-7</v>
      </c>
      <c r="CH72" s="35">
        <v>1.5668138854508414E-2</v>
      </c>
      <c r="CI72" s="35">
        <v>1.7410189515477466E-5</v>
      </c>
      <c r="CJ72" s="35">
        <v>2.6670263333635855E-2</v>
      </c>
      <c r="CK72" s="35">
        <v>7.584955192108795E-3</v>
      </c>
      <c r="CL72" s="38">
        <v>6.3004031414429175E-4</v>
      </c>
      <c r="CW72" s="60">
        <v>10.239844778743993</v>
      </c>
      <c r="CX72" s="60">
        <v>10.18316267472478</v>
      </c>
      <c r="CY72" s="60"/>
      <c r="CZ72" s="60">
        <v>10.925933603013487</v>
      </c>
      <c r="DA72" s="60">
        <v>9.9896909178098277</v>
      </c>
      <c r="DB72" s="60">
        <v>10.865226592781765</v>
      </c>
      <c r="DC72" s="60">
        <v>10.359954636488585</v>
      </c>
      <c r="DD72" s="60">
        <v>10.902617897171421</v>
      </c>
      <c r="DE72" s="60">
        <v>10.963889318597886</v>
      </c>
      <c r="DF72" s="61">
        <v>10.653416860462745</v>
      </c>
      <c r="DQ72" s="64"/>
    </row>
    <row r="73" spans="1:121" x14ac:dyDescent="0.2">
      <c r="A73" s="51" t="s">
        <v>90</v>
      </c>
      <c r="B73" s="78" t="s">
        <v>102</v>
      </c>
      <c r="C73" s="53">
        <v>1999</v>
      </c>
      <c r="D73" s="82">
        <v>85640133799.79509</v>
      </c>
      <c r="E73" s="55">
        <f t="shared" si="66"/>
        <v>10.93267733714257</v>
      </c>
      <c r="F73" s="56">
        <f t="shared" si="67"/>
        <v>6.0565806334464511E-2</v>
      </c>
      <c r="G73" s="58">
        <v>1778</v>
      </c>
      <c r="H73" s="58">
        <v>848</v>
      </c>
      <c r="I73" s="11">
        <v>32233</v>
      </c>
      <c r="J73" s="59">
        <v>36576</v>
      </c>
      <c r="K73" s="118">
        <v>5448179</v>
      </c>
      <c r="L73" s="118">
        <v>3064293</v>
      </c>
      <c r="M73" s="118"/>
      <c r="N73" s="118">
        <v>123395824</v>
      </c>
      <c r="O73" s="118">
        <v>112391</v>
      </c>
      <c r="P73" s="118">
        <v>1479264000</v>
      </c>
      <c r="Q73" s="118">
        <v>6763253</v>
      </c>
      <c r="R73" s="118">
        <v>2466688000</v>
      </c>
      <c r="S73" s="118">
        <v>841701312</v>
      </c>
      <c r="T73" s="120">
        <v>62591432</v>
      </c>
      <c r="U73" s="60">
        <v>2.5099989516691235E-2</v>
      </c>
      <c r="V73" s="60">
        <v>2.6888891863727116E-2</v>
      </c>
      <c r="W73" s="60"/>
      <c r="X73" s="60">
        <v>-8.584160579566813E-2</v>
      </c>
      <c r="Y73" s="60">
        <v>0.3526827797119978</v>
      </c>
      <c r="Z73" s="60">
        <v>-3.9629277778139738E-2</v>
      </c>
      <c r="AA73" s="60">
        <v>1.6085533192969792E-2</v>
      </c>
      <c r="AB73" s="60">
        <v>-2.1006522886985346E-2</v>
      </c>
      <c r="AC73" s="60">
        <v>-6.2455281420873025E-2</v>
      </c>
      <c r="AD73" s="61">
        <v>4.1151083502080077E-2</v>
      </c>
      <c r="AE73" s="97">
        <f t="shared" ref="AE73:AF73" si="137">STDEV(U64:U73)</f>
        <v>3.833517916436343E-2</v>
      </c>
      <c r="AF73" s="98">
        <f t="shared" si="137"/>
        <v>0.13186743983071272</v>
      </c>
      <c r="AG73" s="98"/>
      <c r="AH73" s="98">
        <f t="shared" ref="AH73:AH91" si="138">STDEV(X64:X73)</f>
        <v>0.13148558817589012</v>
      </c>
      <c r="AI73" s="98">
        <f t="shared" ref="AI73:AI91" si="139">STDEV(Y64:Y73)</f>
        <v>0.13019050633053</v>
      </c>
      <c r="AJ73" s="98">
        <f t="shared" ref="AJ73:AJ91" si="140">STDEV(Z64:Z73)</f>
        <v>5.1679979912692013E-2</v>
      </c>
      <c r="AK73" s="98">
        <f t="shared" ref="AK73:AK91" si="141">STDEV(AA64:AA73)</f>
        <v>4.8634010958400267E-2</v>
      </c>
      <c r="AL73" s="98">
        <f t="shared" ref="AL73:AL91" si="142">STDEV(AB64:AB73)</f>
        <v>4.8312523766851315E-2</v>
      </c>
      <c r="AM73" s="98">
        <f t="shared" ref="AM73:AM91" si="143">STDEV(AC64:AC73)</f>
        <v>5.5267750611896274E-2</v>
      </c>
      <c r="AN73" s="40">
        <f t="shared" ref="AN73:AN91" si="144">STDEV(AD64:AD73)</f>
        <v>7.1017429645254912E-2</v>
      </c>
      <c r="AO73" s="60">
        <v>-1.2699195054609955</v>
      </c>
      <c r="AP73" s="60">
        <v>-1.3864750277132156</v>
      </c>
      <c r="AQ73" s="60"/>
      <c r="AR73" s="60">
        <v>0.2134548901255755</v>
      </c>
      <c r="AS73" s="60">
        <v>-1.7699843212887938</v>
      </c>
      <c r="AT73" s="60">
        <v>-3.4235081683540614E-2</v>
      </c>
      <c r="AU73" s="60">
        <v>-1.049537925428492</v>
      </c>
      <c r="AV73" s="60">
        <v>3.2562588463935782E-3</v>
      </c>
      <c r="AW73" s="60">
        <v>0.1699932255971941</v>
      </c>
      <c r="AX73" s="61">
        <v>-0.47504278620356466</v>
      </c>
      <c r="AY73" s="39">
        <f t="shared" ref="AY73:AZ73" si="145">STDEV(AO64:AO73)</f>
        <v>5.277330090616502E-2</v>
      </c>
      <c r="AZ73" s="39">
        <f t="shared" si="145"/>
        <v>2.3810832229181435E-2</v>
      </c>
      <c r="BA73" s="39"/>
      <c r="BB73" s="39">
        <f t="shared" ref="BB73:BB92" si="146">STDEV(AR64:AR73)</f>
        <v>9.2827548265113732E-2</v>
      </c>
      <c r="BC73" s="39">
        <f t="shared" ref="BC73:BC92" si="147">STDEV(AS64:AS73)</f>
        <v>3.8642438058423538E-2</v>
      </c>
      <c r="BD73" s="39">
        <f t="shared" ref="BD73:BD92" si="148">STDEV(AT64:AT73)</f>
        <v>3.0670806544351677E-2</v>
      </c>
      <c r="BE73" s="39">
        <f t="shared" ref="BE73:BE92" si="149">STDEV(AU64:AU73)</f>
        <v>5.357123906152348E-2</v>
      </c>
      <c r="BF73" s="39">
        <f t="shared" ref="BF73:BF92" si="150">STDEV(AV64:AV73)</f>
        <v>5.8496855013630604E-2</v>
      </c>
      <c r="BG73" s="39">
        <f t="shared" ref="BG73:BG92" si="151">STDEV(AW64:AW73)</f>
        <v>5.3377292335116511E-2</v>
      </c>
      <c r="BH73" s="39">
        <f t="shared" ref="BH73:BH92" si="152">STDEV(AX64:AX73)</f>
        <v>0.13989461705806816</v>
      </c>
      <c r="BI73" s="62">
        <v>0.89028221172264077</v>
      </c>
      <c r="BJ73" s="63">
        <v>0.92451929452327275</v>
      </c>
      <c r="BK73" s="63"/>
      <c r="BL73" s="63">
        <v>0.27794668579692322</v>
      </c>
      <c r="BM73" s="63">
        <v>0.94502128121018247</v>
      </c>
      <c r="BN73" s="63">
        <v>0.40357434589965097</v>
      </c>
      <c r="BO73" s="63">
        <v>0.92461738415426642</v>
      </c>
      <c r="BP73" s="63">
        <v>0.51623076109377475</v>
      </c>
      <c r="BQ73" s="63">
        <v>0.22832433797304549</v>
      </c>
      <c r="BR73" s="61">
        <v>0.62377122430741738</v>
      </c>
      <c r="BS73" s="39">
        <f t="shared" ref="BS73:BS93" si="153">AVERAGE(U64:U73)</f>
        <v>-3.1579965647903309E-2</v>
      </c>
      <c r="BT73" s="39">
        <f t="shared" ref="BT73:BT93" si="154">AVERAGE(V64:V73)</f>
        <v>8.2750339617999602E-2</v>
      </c>
      <c r="BU73" s="39"/>
      <c r="BV73" s="39">
        <f t="shared" ref="BV73:BV93" si="155">AVERAGE(X64:X73)</f>
        <v>3.9230560259730485E-2</v>
      </c>
      <c r="BW73" s="39">
        <f t="shared" ref="BW73:BW93" si="156">AVERAGE(Y64:Y73)</f>
        <v>8.2456637011057987E-2</v>
      </c>
      <c r="BX73" s="39">
        <f t="shared" ref="BX73:BX93" si="157">AVERAGE(Z64:Z73)</f>
        <v>-1.2237019796250904E-2</v>
      </c>
      <c r="BY73" s="39">
        <f t="shared" ref="BY73:BY93" si="158">AVERAGE(AA64:AA73)</f>
        <v>-2.8297263074680879E-2</v>
      </c>
      <c r="BZ73" s="39">
        <f t="shared" ref="BZ73:BZ93" si="159">AVERAGE(AB64:AB73)</f>
        <v>-3.3057052378048589E-2</v>
      </c>
      <c r="CA73" s="39">
        <f t="shared" ref="CA73:CA93" si="160">AVERAGE(AC64:AC73)</f>
        <v>-1.0135451803448879E-2</v>
      </c>
      <c r="CB73" s="40">
        <f t="shared" ref="CB73:CB93" si="161">AVERAGE(AD64:AD73)</f>
        <v>2.3978139188640401E-2</v>
      </c>
      <c r="CC73" s="35">
        <v>3.1808561933920258E-5</v>
      </c>
      <c r="CD73" s="35">
        <v>1.7890519690006205E-5</v>
      </c>
      <c r="CF73" s="35">
        <v>3.2014116780639127E-3</v>
      </c>
      <c r="CG73" s="35">
        <v>6.561818332905787E-7</v>
      </c>
      <c r="CH73" s="35">
        <v>1.6829971268166398E-2</v>
      </c>
      <c r="CI73" s="35">
        <v>3.9486469134966383E-5</v>
      </c>
      <c r="CJ73" s="35">
        <v>3.080230707902815E-2</v>
      </c>
      <c r="CK73" s="35">
        <v>8.5668362033484522E-3</v>
      </c>
      <c r="CL73" s="38">
        <v>3.6543282467495257E-4</v>
      </c>
      <c r="CM73" s="39">
        <f t="shared" ref="CM73:CM90" si="162">AVERAGE(CW64:CW73)</f>
        <v>10.243470770827084</v>
      </c>
      <c r="CN73" s="39">
        <f t="shared" ref="CN73:CN93" si="163">AVERAGE(CX64:CX73)</f>
        <v>10.203402502714235</v>
      </c>
      <c r="CO73" s="39"/>
      <c r="CP73" s="39">
        <f t="shared" ref="CP73:CP93" si="164">AVERAGE(CZ64:CZ73)</f>
        <v>11.015317162271488</v>
      </c>
      <c r="CQ73" s="39">
        <f t="shared" ref="CQ73:CQ93" si="165">AVERAGE(DA64:DA73)</f>
        <v>9.9941171224628729</v>
      </c>
      <c r="CR73" s="39">
        <f t="shared" ref="CR73:CR93" si="166">AVERAGE(DB64:DB73)</f>
        <v>10.852545364004705</v>
      </c>
      <c r="CS73" s="39">
        <f t="shared" ref="CS73:CS93" si="167">AVERAGE(DC64:DC73)</f>
        <v>10.305224970671745</v>
      </c>
      <c r="CT73" s="39">
        <f t="shared" ref="CT73:CT93" si="168">AVERAGE(DD64:DD73)</f>
        <v>10.845863697184564</v>
      </c>
      <c r="CU73" s="39">
        <f t="shared" ref="CU73:CU93" si="169">AVERAGE(DE64:DE73)</f>
        <v>10.980550092103909</v>
      </c>
      <c r="CV73" s="40">
        <f t="shared" ref="CV73:CV93" si="170">AVERAGE(DF64:DF73)</f>
        <v>10.534376059202021</v>
      </c>
      <c r="CW73" s="60">
        <v>10.297717584412073</v>
      </c>
      <c r="CX73" s="60">
        <v>10.239439823285963</v>
      </c>
      <c r="CY73" s="60"/>
      <c r="CZ73" s="60">
        <v>11.039404782205358</v>
      </c>
      <c r="DA73" s="60">
        <v>10.047685176498174</v>
      </c>
      <c r="DB73" s="60">
        <v>10.9155597963008</v>
      </c>
      <c r="DC73" s="60">
        <v>10.407908374428324</v>
      </c>
      <c r="DD73" s="60">
        <v>10.934305466565768</v>
      </c>
      <c r="DE73" s="60">
        <v>11.017673949941166</v>
      </c>
      <c r="DF73" s="61">
        <v>10.695155944040788</v>
      </c>
      <c r="DG73" s="39">
        <f t="shared" ref="DG73:DG93" si="171">AVERAGE(CW64:CW73)</f>
        <v>10.243470770827084</v>
      </c>
      <c r="DH73" s="39">
        <f t="shared" ref="DH73:DH93" si="172">AVERAGE(CX64:CX73)</f>
        <v>10.203402502714235</v>
      </c>
      <c r="DI73" s="39"/>
      <c r="DJ73" s="39">
        <f t="shared" ref="DJ73:DJ93" si="173">AVERAGE(CZ64:CZ73)</f>
        <v>11.015317162271488</v>
      </c>
      <c r="DK73" s="39">
        <f t="shared" ref="DK73:DK93" si="174">AVERAGE(DA64:DA73)</f>
        <v>9.9941171224628729</v>
      </c>
      <c r="DL73" s="39">
        <f t="shared" ref="DL73:DL93" si="175">AVERAGE(DB64:DB73)</f>
        <v>10.852545364004705</v>
      </c>
      <c r="DM73" s="39">
        <f t="shared" ref="DM73:DM93" si="176">AVERAGE(DC64:DC73)</f>
        <v>10.305224970671745</v>
      </c>
      <c r="DN73" s="39">
        <f t="shared" ref="DN73:DN93" si="177">AVERAGE(DD64:DD73)</f>
        <v>10.845863697184564</v>
      </c>
      <c r="DO73" s="39">
        <f t="shared" ref="DO73:DO93" si="178">AVERAGE(DE64:DE73)</f>
        <v>10.980550092103909</v>
      </c>
      <c r="DP73" s="40">
        <f t="shared" ref="DP73:DP93" si="179">AVERAGE(DF64:DF73)</f>
        <v>10.534376059202021</v>
      </c>
      <c r="DQ73" s="64"/>
    </row>
    <row r="74" spans="1:121" x14ac:dyDescent="0.2">
      <c r="A74" s="51" t="s">
        <v>90</v>
      </c>
      <c r="B74" s="78" t="s">
        <v>102</v>
      </c>
      <c r="C74" s="53">
        <v>2000</v>
      </c>
      <c r="D74" s="82">
        <v>83669693589.154663</v>
      </c>
      <c r="E74" s="55">
        <f t="shared" si="66"/>
        <v>10.922568178537727</v>
      </c>
      <c r="F74" s="56">
        <f t="shared" si="67"/>
        <v>-1.010915860484296E-2</v>
      </c>
      <c r="G74" s="58">
        <v>2026</v>
      </c>
      <c r="H74" s="58">
        <v>1122</v>
      </c>
      <c r="I74" s="11">
        <v>34770</v>
      </c>
      <c r="J74" s="59">
        <v>38078</v>
      </c>
      <c r="K74" s="118">
        <v>3972899</v>
      </c>
      <c r="L74" s="118">
        <v>2345669</v>
      </c>
      <c r="M74" s="118"/>
      <c r="N74" s="118">
        <v>183429527</v>
      </c>
      <c r="O74" s="118">
        <v>46688</v>
      </c>
      <c r="P74" s="118">
        <v>1377360746</v>
      </c>
      <c r="Q74" s="118">
        <v>10183897</v>
      </c>
      <c r="R74" s="118">
        <v>3124225803</v>
      </c>
      <c r="S74" s="118">
        <v>1206478092</v>
      </c>
      <c r="T74" s="120">
        <v>74573813</v>
      </c>
      <c r="U74" s="60">
        <v>-5.6242711973487181E-2</v>
      </c>
      <c r="V74" s="60">
        <v>-6.0735075379285908E-2</v>
      </c>
      <c r="W74" s="60"/>
      <c r="X74" s="60">
        <v>-2.0827148703065568E-2</v>
      </c>
      <c r="Y74" s="60">
        <v>-2.9436731790411841E-2</v>
      </c>
      <c r="Z74" s="60">
        <v>-3.4374366576874538E-2</v>
      </c>
      <c r="AA74" s="60">
        <v>-7.5595382702755565E-2</v>
      </c>
      <c r="AB74" s="60">
        <v>-2.6224105605206383E-2</v>
      </c>
      <c r="AC74" s="60">
        <v>-8.2345051290097088E-3</v>
      </c>
      <c r="AD74" s="61">
        <v>-5.6823276587295801E-2</v>
      </c>
      <c r="AE74" s="97">
        <f t="shared" ref="AE74:AF74" si="180">STDEV(U65:U74)</f>
        <v>3.5578224057098741E-2</v>
      </c>
      <c r="AF74" s="98">
        <f t="shared" si="180"/>
        <v>0.13234694782414477</v>
      </c>
      <c r="AG74" s="98"/>
      <c r="AH74" s="98">
        <f t="shared" si="138"/>
        <v>0.13091350850278999</v>
      </c>
      <c r="AI74" s="98">
        <f t="shared" si="139"/>
        <v>0.13412180512134034</v>
      </c>
      <c r="AJ74" s="98">
        <f t="shared" si="140"/>
        <v>5.1823702150548677E-2</v>
      </c>
      <c r="AK74" s="98">
        <f t="shared" si="141"/>
        <v>4.8896552934355374E-2</v>
      </c>
      <c r="AL74" s="98">
        <f t="shared" si="142"/>
        <v>4.8342430869693538E-2</v>
      </c>
      <c r="AM74" s="98">
        <f t="shared" si="143"/>
        <v>5.5134364372098205E-2</v>
      </c>
      <c r="AN74" s="40">
        <f t="shared" si="144"/>
        <v>6.7508986092337769E-2</v>
      </c>
      <c r="AO74" s="60">
        <v>-1.1443334570850325</v>
      </c>
      <c r="AP74" s="60">
        <v>-1.3597958659150908</v>
      </c>
      <c r="AQ74" s="60"/>
      <c r="AR74" s="60">
        <v>0.29497106778801196</v>
      </c>
      <c r="AS74" s="60">
        <v>-1.6842214312049428</v>
      </c>
      <c r="AT74" s="60">
        <v>4.95871387677429E-2</v>
      </c>
      <c r="AU74" s="60">
        <v>-1.2541773672014394</v>
      </c>
      <c r="AV74" s="60">
        <v>6.0039854770680634E-2</v>
      </c>
      <c r="AW74" s="60">
        <v>0.17915221058341579</v>
      </c>
      <c r="AX74" s="61">
        <v>-0.42879628853289553</v>
      </c>
      <c r="AY74" s="39">
        <f t="shared" ref="AY74:AZ74" si="181">STDEV(AO65:AO74)</f>
        <v>5.4559029531899346E-2</v>
      </c>
      <c r="AZ74" s="39">
        <f t="shared" si="181"/>
        <v>2.7093677546832333E-2</v>
      </c>
      <c r="BA74" s="39"/>
      <c r="BB74" s="39">
        <f t="shared" si="146"/>
        <v>9.3253703163956189E-2</v>
      </c>
      <c r="BC74" s="39">
        <f t="shared" si="147"/>
        <v>3.6234887150053172E-2</v>
      </c>
      <c r="BD74" s="39">
        <f t="shared" si="148"/>
        <v>2.7304723898697043E-2</v>
      </c>
      <c r="BE74" s="39">
        <f t="shared" si="149"/>
        <v>6.9821961152741349E-2</v>
      </c>
      <c r="BF74" s="39">
        <f t="shared" si="150"/>
        <v>4.1590397458481192E-2</v>
      </c>
      <c r="BG74" s="39">
        <f t="shared" si="151"/>
        <v>5.8000941300451546E-2</v>
      </c>
      <c r="BH74" s="39">
        <f t="shared" si="152"/>
        <v>0.12223428330084134</v>
      </c>
      <c r="BI74" s="62">
        <v>0.90321812248398081</v>
      </c>
      <c r="BJ74" s="63">
        <v>0.9257354245318874</v>
      </c>
      <c r="BK74" s="63"/>
      <c r="BL74" s="63">
        <v>0.24767831775881563</v>
      </c>
      <c r="BM74" s="63">
        <v>0.98724224119975001</v>
      </c>
      <c r="BN74" s="63">
        <v>0.43649262326953125</v>
      </c>
      <c r="BO74" s="63">
        <v>0.9551614690916419</v>
      </c>
      <c r="BP74" s="63">
        <v>0.55963088889141588</v>
      </c>
      <c r="BQ74" s="63">
        <v>0.27056922113956333</v>
      </c>
      <c r="BR74" s="61">
        <v>0.63332128384163167</v>
      </c>
      <c r="BS74" s="39">
        <f t="shared" si="153"/>
        <v>-2.9163767220158877E-2</v>
      </c>
      <c r="BT74" s="39">
        <f t="shared" si="154"/>
        <v>6.8401798118271046E-2</v>
      </c>
      <c r="BU74" s="39"/>
      <c r="BV74" s="39">
        <f t="shared" si="155"/>
        <v>4.0258550429212045E-2</v>
      </c>
      <c r="BW74" s="39">
        <f t="shared" si="156"/>
        <v>7.6580511428686091E-2</v>
      </c>
      <c r="BX74" s="39">
        <f t="shared" si="157"/>
        <v>-1.5932654953490378E-2</v>
      </c>
      <c r="BY74" s="39">
        <f t="shared" si="158"/>
        <v>-2.8548202846841054E-2</v>
      </c>
      <c r="BZ74" s="39">
        <f t="shared" si="159"/>
        <v>-3.2822335620659907E-2</v>
      </c>
      <c r="CA74" s="39">
        <f t="shared" si="160"/>
        <v>-1.1073822097870238E-2</v>
      </c>
      <c r="CB74" s="40">
        <f t="shared" si="161"/>
        <v>6.9515322034447106E-3</v>
      </c>
      <c r="CC74" s="35">
        <v>2.3741565371974604E-5</v>
      </c>
      <c r="CD74" s="35">
        <v>1.762916149797463E-4</v>
      </c>
      <c r="CF74" s="35">
        <v>3.5792575645660395E-3</v>
      </c>
      <c r="CG74" s="35">
        <v>2.7900185836255854E-7</v>
      </c>
      <c r="CH74" s="35">
        <v>1.7431742906295376E-2</v>
      </c>
      <c r="CI74" s="35">
        <v>6.0857740498048422E-5</v>
      </c>
      <c r="CJ74" s="35">
        <v>3.6276323968140872E-2</v>
      </c>
      <c r="CK74" s="35">
        <v>1.148335860118576E-2</v>
      </c>
      <c r="CL74" s="38">
        <v>1.4655532268712837E-2</v>
      </c>
      <c r="CM74" s="39">
        <f t="shared" si="162"/>
        <v>10.266012247532794</v>
      </c>
      <c r="CN74" s="39">
        <f t="shared" si="163"/>
        <v>10.208310970572478</v>
      </c>
      <c r="CO74" s="39"/>
      <c r="CP74" s="39">
        <f t="shared" si="164"/>
        <v>11.035860298718827</v>
      </c>
      <c r="CQ74" s="39">
        <f t="shared" si="165"/>
        <v>10.020129881628158</v>
      </c>
      <c r="CR74" s="39">
        <f t="shared" si="166"/>
        <v>10.879928844014819</v>
      </c>
      <c r="CS74" s="39">
        <f t="shared" si="167"/>
        <v>10.316850624248257</v>
      </c>
      <c r="CT74" s="39">
        <f t="shared" si="168"/>
        <v>10.878052362949029</v>
      </c>
      <c r="CU74" s="39">
        <f t="shared" si="169"/>
        <v>11.000037977125112</v>
      </c>
      <c r="CV74" s="40">
        <f t="shared" si="170"/>
        <v>10.579473875035443</v>
      </c>
      <c r="CW74" s="60">
        <v>10.350401449995211</v>
      </c>
      <c r="CX74" s="60">
        <v>10.242670245580182</v>
      </c>
      <c r="CY74" s="60"/>
      <c r="CZ74" s="60">
        <v>11.070053712431733</v>
      </c>
      <c r="DA74" s="60">
        <v>10.080457462935255</v>
      </c>
      <c r="DB74" s="60">
        <v>10.947361747921597</v>
      </c>
      <c r="DC74" s="60">
        <v>10.295479494937007</v>
      </c>
      <c r="DD74" s="60">
        <v>10.952588105923066</v>
      </c>
      <c r="DE74" s="60">
        <v>11.012144283829436</v>
      </c>
      <c r="DF74" s="61">
        <v>10.70817003427128</v>
      </c>
      <c r="DG74" s="39">
        <f t="shared" si="171"/>
        <v>10.266012247532794</v>
      </c>
      <c r="DH74" s="39">
        <f t="shared" si="172"/>
        <v>10.208310970572478</v>
      </c>
      <c r="DI74" s="39"/>
      <c r="DJ74" s="39">
        <f t="shared" si="173"/>
        <v>11.035860298718827</v>
      </c>
      <c r="DK74" s="39">
        <f t="shared" si="174"/>
        <v>10.020129881628158</v>
      </c>
      <c r="DL74" s="39">
        <f t="shared" si="175"/>
        <v>10.879928844014819</v>
      </c>
      <c r="DM74" s="39">
        <f t="shared" si="176"/>
        <v>10.316850624248257</v>
      </c>
      <c r="DN74" s="39">
        <f t="shared" si="177"/>
        <v>10.878052362949029</v>
      </c>
      <c r="DO74" s="39">
        <f t="shared" si="178"/>
        <v>11.000037977125112</v>
      </c>
      <c r="DP74" s="40">
        <f t="shared" si="179"/>
        <v>10.579473875035443</v>
      </c>
      <c r="DQ74" s="64"/>
    </row>
    <row r="75" spans="1:121" x14ac:dyDescent="0.2">
      <c r="A75" s="51" t="s">
        <v>90</v>
      </c>
      <c r="B75" s="78" t="s">
        <v>102</v>
      </c>
      <c r="C75" s="53">
        <v>2001</v>
      </c>
      <c r="D75" s="82">
        <v>78921234457.233002</v>
      </c>
      <c r="E75" s="55">
        <f t="shared" si="66"/>
        <v>10.897193869709545</v>
      </c>
      <c r="F75" s="56">
        <f t="shared" si="67"/>
        <v>-2.5374308828181924E-2</v>
      </c>
      <c r="G75" s="58">
        <v>1958</v>
      </c>
      <c r="H75" s="58">
        <v>873</v>
      </c>
      <c r="I75" s="11">
        <v>29237</v>
      </c>
      <c r="J75" s="59">
        <v>32150</v>
      </c>
      <c r="K75" s="118">
        <v>3889024</v>
      </c>
      <c r="L75" s="118">
        <v>3542990</v>
      </c>
      <c r="M75" s="118"/>
      <c r="N75" s="118">
        <v>132575140.00000001</v>
      </c>
      <c r="O75" s="118">
        <v>80642</v>
      </c>
      <c r="P75" s="118">
        <v>1111662778</v>
      </c>
      <c r="Q75" s="118">
        <v>6206674</v>
      </c>
      <c r="R75" s="118">
        <v>2307655299</v>
      </c>
      <c r="S75" s="118">
        <v>1358087794</v>
      </c>
      <c r="T75" s="120">
        <v>62417902</v>
      </c>
      <c r="U75" s="60">
        <v>-3.8641333381180809E-2</v>
      </c>
      <c r="V75" s="60">
        <v>-4.9209690341189383E-2</v>
      </c>
      <c r="W75" s="60"/>
      <c r="X75" s="60">
        <v>2.1380481782650396E-2</v>
      </c>
      <c r="Y75" s="60">
        <v>-5.350380682225131E-2</v>
      </c>
      <c r="Z75" s="60">
        <v>-4.3142698870318519E-2</v>
      </c>
      <c r="AA75" s="60">
        <v>-1.0129278606820113E-2</v>
      </c>
      <c r="AB75" s="60">
        <v>-2.7190193461338774E-2</v>
      </c>
      <c r="AC75" s="60">
        <v>1.6558526162207543E-3</v>
      </c>
      <c r="AD75" s="61">
        <v>-2.9636776021339184E-2</v>
      </c>
      <c r="AE75" s="97">
        <f t="shared" ref="AE75:AF75" si="182">STDEV(U66:U75)</f>
        <v>3.2216658344484839E-2</v>
      </c>
      <c r="AF75" s="98">
        <f t="shared" si="182"/>
        <v>0.13143582738928172</v>
      </c>
      <c r="AG75" s="98"/>
      <c r="AH75" s="98">
        <f t="shared" si="138"/>
        <v>0.12893303790127744</v>
      </c>
      <c r="AI75" s="98">
        <f t="shared" si="139"/>
        <v>0.13377309036696444</v>
      </c>
      <c r="AJ75" s="98">
        <f t="shared" si="140"/>
        <v>4.0359686598668315E-2</v>
      </c>
      <c r="AK75" s="98">
        <f t="shared" si="141"/>
        <v>4.8108346889440483E-2</v>
      </c>
      <c r="AL75" s="98">
        <f t="shared" si="142"/>
        <v>2.9334533679132059E-2</v>
      </c>
      <c r="AM75" s="98">
        <f t="shared" si="143"/>
        <v>3.856022383457719E-2</v>
      </c>
      <c r="AN75" s="40">
        <f t="shared" si="144"/>
        <v>5.0300689440280863E-2</v>
      </c>
      <c r="AO75" s="60">
        <v>-1.1489212733003811</v>
      </c>
      <c r="AP75" s="60">
        <v>-1.2968744835973371</v>
      </c>
      <c r="AQ75" s="60"/>
      <c r="AR75" s="60">
        <v>0.3081375901278367</v>
      </c>
      <c r="AS75" s="60">
        <v>-1.6495595691197042</v>
      </c>
      <c r="AT75" s="60">
        <v>7.0278975341659944E-2</v>
      </c>
      <c r="AU75" s="60">
        <v>-1.2662166363493323</v>
      </c>
      <c r="AV75" s="60">
        <v>5.6058011088358839E-2</v>
      </c>
      <c r="AW75" s="60">
        <v>0.18305903611890351</v>
      </c>
      <c r="AX75" s="61">
        <v>-0.38284273976559824</v>
      </c>
      <c r="AY75" s="39">
        <f t="shared" ref="AY75:AZ75" si="183">STDEV(AO66:AO75)</f>
        <v>5.4098326278601803E-2</v>
      </c>
      <c r="AZ75" s="39">
        <f t="shared" si="183"/>
        <v>4.2380822546322569E-2</v>
      </c>
      <c r="BA75" s="39"/>
      <c r="BB75" s="39">
        <f t="shared" si="146"/>
        <v>9.2602109488644058E-2</v>
      </c>
      <c r="BC75" s="39">
        <f t="shared" si="147"/>
        <v>4.1165699097806915E-2</v>
      </c>
      <c r="BD75" s="39">
        <f t="shared" si="148"/>
        <v>3.1079783689235793E-2</v>
      </c>
      <c r="BE75" s="39">
        <f t="shared" si="149"/>
        <v>7.9905456463628552E-2</v>
      </c>
      <c r="BF75" s="39">
        <f t="shared" si="150"/>
        <v>3.8283435144855132E-2</v>
      </c>
      <c r="BG75" s="39">
        <f t="shared" si="151"/>
        <v>6.038411389031971E-2</v>
      </c>
      <c r="BH75" s="39">
        <f t="shared" si="152"/>
        <v>0.12779242754038708</v>
      </c>
      <c r="BI75" s="62">
        <v>0.92450405141100866</v>
      </c>
      <c r="BJ75" s="63">
        <v>0.90882615156017832</v>
      </c>
      <c r="BK75" s="63"/>
      <c r="BL75" s="63">
        <v>0.26508473818860251</v>
      </c>
      <c r="BM75" s="63">
        <v>0.9876193409300893</v>
      </c>
      <c r="BN75" s="63">
        <v>0.45782099418077071</v>
      </c>
      <c r="BO75" s="63">
        <v>0.92929175843282719</v>
      </c>
      <c r="BP75" s="63">
        <v>0.5486838941917207</v>
      </c>
      <c r="BQ75" s="63">
        <v>0.31527626186700713</v>
      </c>
      <c r="BR75" s="61">
        <v>0.58197503126390981</v>
      </c>
      <c r="BS75" s="39">
        <f t="shared" si="153"/>
        <v>-2.5622130840100343E-2</v>
      </c>
      <c r="BT75" s="39">
        <f t="shared" si="154"/>
        <v>4.6134790510885051E-2</v>
      </c>
      <c r="BU75" s="39"/>
      <c r="BV75" s="39">
        <f t="shared" si="155"/>
        <v>4.5254325350042791E-2</v>
      </c>
      <c r="BW75" s="39">
        <f t="shared" si="156"/>
        <v>7.6899376115651383E-2</v>
      </c>
      <c r="BX75" s="39">
        <f t="shared" si="157"/>
        <v>-8.7842539236987257E-3</v>
      </c>
      <c r="BY75" s="39">
        <f t="shared" si="158"/>
        <v>-2.3863841445636268E-2</v>
      </c>
      <c r="BZ75" s="39">
        <f t="shared" si="159"/>
        <v>-2.1307381312784045E-2</v>
      </c>
      <c r="CA75" s="39">
        <f t="shared" si="160"/>
        <v>1.4145843386337196E-3</v>
      </c>
      <c r="CB75" s="40">
        <f t="shared" si="161"/>
        <v>-9.6763311596529625E-3</v>
      </c>
      <c r="CC75" s="35">
        <v>6.3287275468698476E-5</v>
      </c>
      <c r="CD75" s="35">
        <v>5.5310443075623343E-4</v>
      </c>
      <c r="CF75" s="35">
        <v>3.3790310842348559E-3</v>
      </c>
      <c r="CG75" s="35">
        <v>5.1090179059286937E-7</v>
      </c>
      <c r="CH75" s="35">
        <v>1.3981048325832489E-2</v>
      </c>
      <c r="CI75" s="35">
        <v>3.9321952087326789E-5</v>
      </c>
      <c r="CJ75" s="35">
        <v>3.177233277390111E-2</v>
      </c>
      <c r="CK75" s="35">
        <v>1.3407838447274285E-2</v>
      </c>
      <c r="CL75" s="38">
        <v>1.6361908346359321E-2</v>
      </c>
      <c r="CM75" s="39">
        <f t="shared" si="162"/>
        <v>10.284155836609179</v>
      </c>
      <c r="CN75" s="39">
        <f t="shared" si="163"/>
        <v>10.212804932498967</v>
      </c>
      <c r="CO75" s="39"/>
      <c r="CP75" s="39">
        <f t="shared" si="164"/>
        <v>11.05193767509051</v>
      </c>
      <c r="CQ75" s="39">
        <f t="shared" si="165"/>
        <v>10.04105990966899</v>
      </c>
      <c r="CR75" s="39">
        <f t="shared" si="166"/>
        <v>10.90287916450526</v>
      </c>
      <c r="CS75" s="39">
        <f t="shared" si="167"/>
        <v>10.324566398927381</v>
      </c>
      <c r="CT75" s="39">
        <f t="shared" si="168"/>
        <v>10.901980367742738</v>
      </c>
      <c r="CU75" s="39">
        <f t="shared" si="169"/>
        <v>11.013587204130564</v>
      </c>
      <c r="CV75" s="40">
        <f t="shared" si="170"/>
        <v>10.615197476654428</v>
      </c>
      <c r="CW75" s="60">
        <v>10.322733233059354</v>
      </c>
      <c r="CX75" s="60">
        <v>10.248756627910875</v>
      </c>
      <c r="CY75" s="60"/>
      <c r="CZ75" s="60">
        <v>11.051262664773464</v>
      </c>
      <c r="DA75" s="60">
        <v>10.072414085149692</v>
      </c>
      <c r="DB75" s="60">
        <v>10.932333357380376</v>
      </c>
      <c r="DC75" s="60">
        <v>10.26408555153488</v>
      </c>
      <c r="DD75" s="60">
        <v>10.925222875253723</v>
      </c>
      <c r="DE75" s="60">
        <v>10.988723387768996</v>
      </c>
      <c r="DF75" s="61">
        <v>10.705772499826747</v>
      </c>
      <c r="DG75" s="39">
        <f t="shared" si="171"/>
        <v>10.284155836609179</v>
      </c>
      <c r="DH75" s="39">
        <f t="shared" si="172"/>
        <v>10.212804932498967</v>
      </c>
      <c r="DI75" s="39"/>
      <c r="DJ75" s="39">
        <f t="shared" si="173"/>
        <v>11.05193767509051</v>
      </c>
      <c r="DK75" s="39">
        <f t="shared" si="174"/>
        <v>10.04105990966899</v>
      </c>
      <c r="DL75" s="39">
        <f t="shared" si="175"/>
        <v>10.90287916450526</v>
      </c>
      <c r="DM75" s="39">
        <f t="shared" si="176"/>
        <v>10.324566398927381</v>
      </c>
      <c r="DN75" s="39">
        <f t="shared" si="177"/>
        <v>10.901980367742738</v>
      </c>
      <c r="DO75" s="39">
        <f t="shared" si="178"/>
        <v>11.013587204130564</v>
      </c>
      <c r="DP75" s="40">
        <f t="shared" si="179"/>
        <v>10.615197476654428</v>
      </c>
      <c r="DQ75" s="64"/>
    </row>
    <row r="76" spans="1:121" x14ac:dyDescent="0.2">
      <c r="A76" s="51" t="s">
        <v>90</v>
      </c>
      <c r="B76" s="78" t="s">
        <v>102</v>
      </c>
      <c r="C76" s="53">
        <v>2002</v>
      </c>
      <c r="D76" s="82">
        <v>84307291974.473282</v>
      </c>
      <c r="E76" s="55">
        <f t="shared" si="66"/>
        <v>10.925865139598841</v>
      </c>
      <c r="F76" s="56">
        <f t="shared" si="67"/>
        <v>2.8671269889295914E-2</v>
      </c>
      <c r="G76" s="58">
        <v>2000</v>
      </c>
      <c r="H76" s="58">
        <v>927</v>
      </c>
      <c r="I76" s="11">
        <v>32187</v>
      </c>
      <c r="J76" s="59">
        <v>35208</v>
      </c>
      <c r="K76" s="118">
        <v>2864870</v>
      </c>
      <c r="L76" s="118">
        <v>7746545</v>
      </c>
      <c r="M76" s="118"/>
      <c r="N76" s="118">
        <v>204603094</v>
      </c>
      <c r="O76" s="118">
        <v>22377</v>
      </c>
      <c r="P76" s="118">
        <v>1652611388</v>
      </c>
      <c r="Q76" s="118">
        <v>3690123</v>
      </c>
      <c r="R76" s="118">
        <v>2471744999</v>
      </c>
      <c r="S76" s="118">
        <v>1083439782</v>
      </c>
      <c r="T76" s="120">
        <v>102962353</v>
      </c>
      <c r="U76" s="60">
        <v>-1.5729896671616839E-3</v>
      </c>
      <c r="V76" s="60">
        <v>-8.2879674314153551E-3</v>
      </c>
      <c r="W76" s="60"/>
      <c r="X76" s="60">
        <v>-4.7506774317970457E-2</v>
      </c>
      <c r="Y76" s="60">
        <v>8.6772874232701191E-3</v>
      </c>
      <c r="Z76" s="60">
        <v>-3.4977556059003767E-3</v>
      </c>
      <c r="AA76" s="60">
        <v>-1.0503934290190364E-2</v>
      </c>
      <c r="AB76" s="60">
        <v>-3.6857600269855073E-3</v>
      </c>
      <c r="AC76" s="60">
        <v>-1.9799779607984867E-2</v>
      </c>
      <c r="AD76" s="61">
        <v>5.5076739585513401E-3</v>
      </c>
      <c r="AE76" s="97">
        <f t="shared" ref="AE76:AF76" si="184">STDEV(U67:U76)</f>
        <v>3.1387186904694511E-2</v>
      </c>
      <c r="AF76" s="98">
        <f t="shared" si="184"/>
        <v>0.10338482091049568</v>
      </c>
      <c r="AG76" s="98"/>
      <c r="AH76" s="98">
        <f t="shared" si="138"/>
        <v>0.13218499969890532</v>
      </c>
      <c r="AI76" s="98">
        <f t="shared" si="139"/>
        <v>0.13511566528915459</v>
      </c>
      <c r="AJ76" s="98">
        <f t="shared" si="140"/>
        <v>3.8595077314926271E-2</v>
      </c>
      <c r="AK76" s="98">
        <f t="shared" si="141"/>
        <v>4.5981212161384531E-2</v>
      </c>
      <c r="AL76" s="98">
        <f t="shared" si="142"/>
        <v>2.3663954158669849E-2</v>
      </c>
      <c r="AM76" s="98">
        <f t="shared" si="143"/>
        <v>3.3528948451873639E-2</v>
      </c>
      <c r="AN76" s="40">
        <f t="shared" si="144"/>
        <v>4.0023492041611999E-2</v>
      </c>
      <c r="AO76" s="60">
        <v>-1.1592047922971496</v>
      </c>
      <c r="AP76" s="60">
        <v>-1.2940127900048921</v>
      </c>
      <c r="AQ76" s="60"/>
      <c r="AR76" s="60">
        <v>0.36563826615445194</v>
      </c>
      <c r="AS76" s="60">
        <v>-1.6808026308619848</v>
      </c>
      <c r="AT76" s="60">
        <v>7.7791497313246083E-2</v>
      </c>
      <c r="AU76" s="60">
        <v>-1.0433230614509945</v>
      </c>
      <c r="AV76" s="60">
        <v>4.045380879488647E-2</v>
      </c>
      <c r="AW76" s="60">
        <v>0.20221362581878211</v>
      </c>
      <c r="AX76" s="61">
        <v>-0.38100237524630742</v>
      </c>
      <c r="AY76" s="39">
        <f t="shared" ref="AY76:AZ76" si="185">STDEV(AO67:AO76)</f>
        <v>5.4153692338919444E-2</v>
      </c>
      <c r="AZ76" s="39">
        <f t="shared" si="185"/>
        <v>4.969631477635103E-2</v>
      </c>
      <c r="BA76" s="39"/>
      <c r="BB76" s="39">
        <f t="shared" si="146"/>
        <v>9.3921757688178592E-2</v>
      </c>
      <c r="BC76" s="39">
        <f t="shared" si="147"/>
        <v>4.0981765892677345E-2</v>
      </c>
      <c r="BD76" s="39">
        <f t="shared" si="148"/>
        <v>3.4672999510306245E-2</v>
      </c>
      <c r="BE76" s="39">
        <f t="shared" si="149"/>
        <v>8.4930050051315792E-2</v>
      </c>
      <c r="BF76" s="39">
        <f t="shared" si="150"/>
        <v>2.6428092830188252E-2</v>
      </c>
      <c r="BG76" s="39">
        <f t="shared" si="151"/>
        <v>6.0610779708337933E-2</v>
      </c>
      <c r="BH76" s="39">
        <f t="shared" si="152"/>
        <v>0.11007735996399946</v>
      </c>
      <c r="BI76" s="62">
        <v>0.92469802107427401</v>
      </c>
      <c r="BJ76" s="63">
        <v>0.89434704155557354</v>
      </c>
      <c r="BK76" s="63"/>
      <c r="BL76" s="63">
        <v>0.26558162205692248</v>
      </c>
      <c r="BM76" s="63">
        <v>0.98887605959052638</v>
      </c>
      <c r="BN76" s="63">
        <v>0.44699812019896495</v>
      </c>
      <c r="BO76" s="63">
        <v>0.91866153886403479</v>
      </c>
      <c r="BP76" s="63">
        <v>0.52980640334195839</v>
      </c>
      <c r="BQ76" s="63">
        <v>0.29713693909946187</v>
      </c>
      <c r="BR76" s="61">
        <v>0.56354740532419001</v>
      </c>
      <c r="BS76" s="39">
        <f t="shared" si="153"/>
        <v>-2.6451864718978091E-2</v>
      </c>
      <c r="BT76" s="39">
        <f t="shared" si="154"/>
        <v>1.7450992855168889E-2</v>
      </c>
      <c r="BU76" s="39"/>
      <c r="BV76" s="39">
        <f t="shared" si="155"/>
        <v>3.5542043902966003E-2</v>
      </c>
      <c r="BW76" s="39">
        <f t="shared" si="156"/>
        <v>7.3685389197187964E-2</v>
      </c>
      <c r="BX76" s="39">
        <f t="shared" si="157"/>
        <v>-1.1713975345752137E-2</v>
      </c>
      <c r="BY76" s="39">
        <f t="shared" si="158"/>
        <v>-2.6874264393549452E-2</v>
      </c>
      <c r="BZ76" s="39">
        <f t="shared" si="159"/>
        <v>-2.4916489233846019E-2</v>
      </c>
      <c r="CA76" s="39">
        <f t="shared" si="160"/>
        <v>-6.2928270280971392E-3</v>
      </c>
      <c r="CB76" s="40">
        <f t="shared" si="161"/>
        <v>-1.7119545770489485E-2</v>
      </c>
      <c r="CC76" s="35">
        <v>1.9171307495506322E-3</v>
      </c>
      <c r="CD76" s="35">
        <v>2.5406931991443229E-4</v>
      </c>
      <c r="CF76" s="35">
        <v>3.2020769199236389E-3</v>
      </c>
      <c r="CG76" s="35">
        <v>1.3271094039395399E-7</v>
      </c>
      <c r="CH76" s="35">
        <v>1.6419708288427915E-2</v>
      </c>
      <c r="CI76" s="35">
        <v>2.1884957478632467E-5</v>
      </c>
      <c r="CJ76" s="35">
        <v>3.1086280383549339E-2</v>
      </c>
      <c r="CK76" s="35">
        <v>1.1168885198859474E-2</v>
      </c>
      <c r="CL76" s="38">
        <v>1.4315907072865449E-2</v>
      </c>
      <c r="CM76" s="39">
        <f t="shared" si="162"/>
        <v>10.298645006177315</v>
      </c>
      <c r="CN76" s="39">
        <f t="shared" si="163"/>
        <v>10.21941031370871</v>
      </c>
      <c r="CO76" s="39"/>
      <c r="CP76" s="39">
        <f t="shared" si="164"/>
        <v>11.068381163593745</v>
      </c>
      <c r="CQ76" s="39">
        <f t="shared" si="165"/>
        <v>10.057934687877781</v>
      </c>
      <c r="CR76" s="39">
        <f t="shared" si="166"/>
        <v>10.921691207964413</v>
      </c>
      <c r="CS76" s="39">
        <f t="shared" si="167"/>
        <v>10.341990659091826</v>
      </c>
      <c r="CT76" s="39">
        <f t="shared" si="168"/>
        <v>10.921675209957773</v>
      </c>
      <c r="CU76" s="39">
        <f t="shared" si="169"/>
        <v>11.024869970699282</v>
      </c>
      <c r="CV76" s="40">
        <f t="shared" si="170"/>
        <v>10.6499647709452</v>
      </c>
      <c r="CW76" s="60">
        <v>10.346262743450266</v>
      </c>
      <c r="CX76" s="60">
        <v>10.278858744596395</v>
      </c>
      <c r="CY76" s="60"/>
      <c r="CZ76" s="60">
        <v>11.108684272676067</v>
      </c>
      <c r="DA76" s="60">
        <v>10.085463824167849</v>
      </c>
      <c r="DB76" s="60">
        <v>10.964760888255464</v>
      </c>
      <c r="DC76" s="60">
        <v>10.404203608873344</v>
      </c>
      <c r="DD76" s="60">
        <v>10.946092043996284</v>
      </c>
      <c r="DE76" s="60">
        <v>11.026971952508232</v>
      </c>
      <c r="DF76" s="61">
        <v>10.735363951975687</v>
      </c>
      <c r="DG76" s="39">
        <f t="shared" si="171"/>
        <v>10.298645006177315</v>
      </c>
      <c r="DH76" s="39">
        <f t="shared" si="172"/>
        <v>10.21941031370871</v>
      </c>
      <c r="DI76" s="39"/>
      <c r="DJ76" s="39">
        <f t="shared" si="173"/>
        <v>11.068381163593745</v>
      </c>
      <c r="DK76" s="39">
        <f t="shared" si="174"/>
        <v>10.057934687877781</v>
      </c>
      <c r="DL76" s="39">
        <f t="shared" si="175"/>
        <v>10.921691207964413</v>
      </c>
      <c r="DM76" s="39">
        <f t="shared" si="176"/>
        <v>10.341990659091826</v>
      </c>
      <c r="DN76" s="39">
        <f t="shared" si="177"/>
        <v>10.921675209957773</v>
      </c>
      <c r="DO76" s="39">
        <f t="shared" si="178"/>
        <v>11.024869970699282</v>
      </c>
      <c r="DP76" s="40">
        <f t="shared" si="179"/>
        <v>10.6499647709452</v>
      </c>
      <c r="DQ76" s="64"/>
    </row>
    <row r="77" spans="1:121" x14ac:dyDescent="0.2">
      <c r="A77" s="51" t="s">
        <v>90</v>
      </c>
      <c r="B77" s="78" t="s">
        <v>102</v>
      </c>
      <c r="C77" s="53">
        <v>2003</v>
      </c>
      <c r="D77" s="82">
        <v>87039145965.009323</v>
      </c>
      <c r="E77" s="55">
        <f t="shared" si="66"/>
        <v>10.939714621043173</v>
      </c>
      <c r="F77" s="56">
        <f t="shared" si="67"/>
        <v>1.3849481444331957E-2</v>
      </c>
      <c r="G77" s="58">
        <v>2375</v>
      </c>
      <c r="H77" s="58">
        <v>1190</v>
      </c>
      <c r="I77" s="11">
        <v>32522</v>
      </c>
      <c r="J77" s="59">
        <v>36231</v>
      </c>
      <c r="K77" s="118">
        <v>2890240</v>
      </c>
      <c r="L77" s="118">
        <v>6478385</v>
      </c>
      <c r="M77" s="118"/>
      <c r="N77" s="118">
        <v>295527852</v>
      </c>
      <c r="O77" s="118">
        <v>130579.00000000001</v>
      </c>
      <c r="P77" s="118">
        <v>2462575086</v>
      </c>
      <c r="Q77" s="118">
        <v>3934522</v>
      </c>
      <c r="R77" s="118">
        <v>2431068017</v>
      </c>
      <c r="S77" s="118">
        <v>1233951162</v>
      </c>
      <c r="T77" s="120">
        <v>145125039</v>
      </c>
      <c r="U77" s="60">
        <v>-3.4069580157139789E-2</v>
      </c>
      <c r="V77" s="60">
        <v>-1.9294613175021125E-2</v>
      </c>
      <c r="W77" s="60"/>
      <c r="X77" s="60">
        <v>-5.7432758298062492E-2</v>
      </c>
      <c r="Y77" s="60">
        <v>0.10444231293453043</v>
      </c>
      <c r="Z77" s="60">
        <v>-2.2448859592261616E-2</v>
      </c>
      <c r="AA77" s="60">
        <v>-5.5996686416364461E-2</v>
      </c>
      <c r="AB77" s="60">
        <v>-3.4294467195372658E-2</v>
      </c>
      <c r="AC77" s="60">
        <v>-3.699070281741737E-2</v>
      </c>
      <c r="AD77" s="61">
        <v>-1.5117920060198742E-2</v>
      </c>
      <c r="AE77" s="97">
        <f t="shared" ref="AE77:AF77" si="186">STDEV(U68:U77)</f>
        <v>3.1463912675616081E-2</v>
      </c>
      <c r="AF77" s="98">
        <f t="shared" si="186"/>
        <v>2.8384447560921199E-2</v>
      </c>
      <c r="AG77" s="98"/>
      <c r="AH77" s="98">
        <f t="shared" si="138"/>
        <v>0.13466603105838135</v>
      </c>
      <c r="AI77" s="98">
        <f t="shared" si="139"/>
        <v>0.1306035576526321</v>
      </c>
      <c r="AJ77" s="98">
        <f t="shared" si="140"/>
        <v>3.862005850676796E-2</v>
      </c>
      <c r="AK77" s="98">
        <f t="shared" si="141"/>
        <v>4.684603141188657E-2</v>
      </c>
      <c r="AL77" s="98">
        <f t="shared" si="142"/>
        <v>2.3810143858863014E-2</v>
      </c>
      <c r="AM77" s="98">
        <f t="shared" si="143"/>
        <v>3.43183346302081E-2</v>
      </c>
      <c r="AN77" s="40">
        <f t="shared" si="144"/>
        <v>3.8441673345140544E-2</v>
      </c>
      <c r="AO77" s="60">
        <v>-1.1229873765054954</v>
      </c>
      <c r="AP77" s="60">
        <v>-1.2714921157194787</v>
      </c>
      <c r="AQ77" s="60"/>
      <c r="AR77" s="60">
        <v>0.43093253664883413</v>
      </c>
      <c r="AS77" s="60">
        <v>-1.633649100602339</v>
      </c>
      <c r="AT77" s="60">
        <v>0.10247630723975121</v>
      </c>
      <c r="AU77" s="60">
        <v>-0.98635605797460535</v>
      </c>
      <c r="AV77" s="60">
        <v>4.993738253245894E-2</v>
      </c>
      <c r="AW77" s="60">
        <v>0.24293017971401554</v>
      </c>
      <c r="AX77" s="61">
        <v>-0.34254053562106712</v>
      </c>
      <c r="AY77" s="39">
        <f t="shared" ref="AY77:AZ77" si="187">STDEV(AO68:AO77)</f>
        <v>6.1272059178577351E-2</v>
      </c>
      <c r="AZ77" s="39">
        <f t="shared" si="187"/>
        <v>5.972240205081901E-2</v>
      </c>
      <c r="BA77" s="39"/>
      <c r="BB77" s="39">
        <f t="shared" si="146"/>
        <v>9.6749060045542276E-2</v>
      </c>
      <c r="BC77" s="39">
        <f t="shared" si="147"/>
        <v>4.5383817326105733E-2</v>
      </c>
      <c r="BD77" s="39">
        <f t="shared" si="148"/>
        <v>4.2261146641809827E-2</v>
      </c>
      <c r="BE77" s="39">
        <f t="shared" si="149"/>
        <v>9.5945812929096402E-2</v>
      </c>
      <c r="BF77" s="39">
        <f t="shared" si="150"/>
        <v>2.3899802616085049E-2</v>
      </c>
      <c r="BG77" s="39">
        <f t="shared" si="151"/>
        <v>5.3149629789835846E-2</v>
      </c>
      <c r="BH77" s="39">
        <f t="shared" si="152"/>
        <v>0.10767622826415472</v>
      </c>
      <c r="BI77" s="62">
        <v>0.90627767391518255</v>
      </c>
      <c r="BJ77" s="63">
        <v>0.88643771675923755</v>
      </c>
      <c r="BK77" s="63"/>
      <c r="BL77" s="63">
        <v>0.29144201158074129</v>
      </c>
      <c r="BM77" s="63">
        <v>0.98690039927801787</v>
      </c>
      <c r="BN77" s="63">
        <v>0.47733384419989072</v>
      </c>
      <c r="BO77" s="63">
        <v>0.93274574168368274</v>
      </c>
      <c r="BP77" s="63">
        <v>0.60105132741558021</v>
      </c>
      <c r="BQ77" s="63">
        <v>0.36025910514349446</v>
      </c>
      <c r="BR77" s="61">
        <v>0.49109613338063141</v>
      </c>
      <c r="BS77" s="39">
        <f t="shared" si="153"/>
        <v>-2.6852782462651149E-2</v>
      </c>
      <c r="BT77" s="39">
        <f t="shared" si="154"/>
        <v>-1.452074409284998E-2</v>
      </c>
      <c r="BU77" s="39"/>
      <c r="BV77" s="39">
        <f t="shared" si="155"/>
        <v>3.1245699680827375E-2</v>
      </c>
      <c r="BW77" s="39">
        <f t="shared" si="156"/>
        <v>8.6772940526601922E-2</v>
      </c>
      <c r="BX77" s="39">
        <f t="shared" si="157"/>
        <v>-1.1798494764951716E-2</v>
      </c>
      <c r="BY77" s="39">
        <f t="shared" si="158"/>
        <v>-3.0185801208621143E-2</v>
      </c>
      <c r="BZ77" s="39">
        <f t="shared" si="159"/>
        <v>-2.5370292400924588E-2</v>
      </c>
      <c r="CA77" s="39">
        <f t="shared" si="160"/>
        <v>-7.2379803750713496E-3</v>
      </c>
      <c r="CB77" s="40">
        <f t="shared" si="161"/>
        <v>-1.3745684850407747E-2</v>
      </c>
      <c r="CC77" s="35">
        <v>8.6635843627183709E-5</v>
      </c>
      <c r="CD77" s="35">
        <v>2.8770572378316407E-4</v>
      </c>
      <c r="CF77" s="35">
        <v>3.7095479341282284E-3</v>
      </c>
      <c r="CG77" s="35">
        <v>7.501165053509037E-7</v>
      </c>
      <c r="CH77" s="35">
        <v>2.0664728617276376E-2</v>
      </c>
      <c r="CI77" s="35">
        <v>2.2602025539070202E-5</v>
      </c>
      <c r="CJ77" s="35">
        <v>3.0537097924564334E-2</v>
      </c>
      <c r="CK77" s="35">
        <v>1.2417433326184451E-2</v>
      </c>
      <c r="CL77" s="38">
        <v>1.3787455240976276E-2</v>
      </c>
      <c r="CM77" s="39">
        <f t="shared" si="162"/>
        <v>10.316165298073342</v>
      </c>
      <c r="CN77" s="39">
        <f t="shared" si="163"/>
        <v>10.239986765769755</v>
      </c>
      <c r="CO77" s="39"/>
      <c r="CP77" s="39">
        <f t="shared" si="164"/>
        <v>11.084333069133017</v>
      </c>
      <c r="CQ77" s="39">
        <f t="shared" si="165"/>
        <v>10.074435493236241</v>
      </c>
      <c r="CR77" s="39">
        <f t="shared" si="166"/>
        <v>10.93988444721492</v>
      </c>
      <c r="CS77" s="39">
        <f t="shared" si="167"/>
        <v>10.361451385684344</v>
      </c>
      <c r="CT77" s="39">
        <f t="shared" si="168"/>
        <v>10.939386255480155</v>
      </c>
      <c r="CU77" s="39">
        <f t="shared" si="169"/>
        <v>11.035844687131908</v>
      </c>
      <c r="CV77" s="40">
        <f t="shared" si="170"/>
        <v>10.681179456497038</v>
      </c>
      <c r="CW77" s="60">
        <v>10.378220932790425</v>
      </c>
      <c r="CX77" s="60">
        <v>10.303968563183433</v>
      </c>
      <c r="CY77" s="60"/>
      <c r="CZ77" s="60">
        <v>11.155180889367589</v>
      </c>
      <c r="DA77" s="60">
        <v>10.122890070742002</v>
      </c>
      <c r="DB77" s="60">
        <v>10.990952774663048</v>
      </c>
      <c r="DC77" s="60">
        <v>10.446536592055871</v>
      </c>
      <c r="DD77" s="60">
        <v>10.964683312309402</v>
      </c>
      <c r="DE77" s="60">
        <v>11.061179710900181</v>
      </c>
      <c r="DF77" s="61">
        <v>10.768444353232638</v>
      </c>
      <c r="DG77" s="39">
        <f t="shared" si="171"/>
        <v>10.316165298073342</v>
      </c>
      <c r="DH77" s="39">
        <f t="shared" si="172"/>
        <v>10.239986765769755</v>
      </c>
      <c r="DI77" s="39"/>
      <c r="DJ77" s="39">
        <f t="shared" si="173"/>
        <v>11.084333069133017</v>
      </c>
      <c r="DK77" s="39">
        <f t="shared" si="174"/>
        <v>10.074435493236241</v>
      </c>
      <c r="DL77" s="39">
        <f t="shared" si="175"/>
        <v>10.93988444721492</v>
      </c>
      <c r="DM77" s="39">
        <f t="shared" si="176"/>
        <v>10.361451385684344</v>
      </c>
      <c r="DN77" s="39">
        <f t="shared" si="177"/>
        <v>10.939386255480155</v>
      </c>
      <c r="DO77" s="39">
        <f t="shared" si="178"/>
        <v>11.035844687131908</v>
      </c>
      <c r="DP77" s="40">
        <f t="shared" si="179"/>
        <v>10.681179456497038</v>
      </c>
      <c r="DQ77" s="64"/>
    </row>
    <row r="78" spans="1:121" x14ac:dyDescent="0.2">
      <c r="A78" s="51" t="s">
        <v>90</v>
      </c>
      <c r="B78" s="78" t="s">
        <v>102</v>
      </c>
      <c r="C78" s="53">
        <v>2004</v>
      </c>
      <c r="D78" s="82">
        <v>95002028504.690765</v>
      </c>
      <c r="E78" s="55">
        <f t="shared" si="66"/>
        <v>10.977732878541357</v>
      </c>
      <c r="F78" s="56">
        <f t="shared" si="67"/>
        <v>3.8018257498183772E-2</v>
      </c>
      <c r="G78" s="58">
        <v>2553</v>
      </c>
      <c r="H78" s="58">
        <v>1451</v>
      </c>
      <c r="I78" s="11">
        <v>35597</v>
      </c>
      <c r="J78" s="59">
        <v>39681</v>
      </c>
      <c r="K78" s="118">
        <v>4027035</v>
      </c>
      <c r="L78" s="118">
        <v>5404531</v>
      </c>
      <c r="M78" s="118"/>
      <c r="N78" s="118">
        <v>375662507</v>
      </c>
      <c r="O78" s="118">
        <v>236504</v>
      </c>
      <c r="P78" s="118">
        <v>2069842830</v>
      </c>
      <c r="Q78" s="118">
        <v>7305204</v>
      </c>
      <c r="R78" s="118">
        <v>2630505843</v>
      </c>
      <c r="S78" s="118">
        <v>1063682220.9999999</v>
      </c>
      <c r="T78" s="120">
        <v>681216184</v>
      </c>
      <c r="U78" s="60">
        <v>-2.7515890318099423E-2</v>
      </c>
      <c r="V78" s="60">
        <v>-6.4328746780404344E-3</v>
      </c>
      <c r="W78" s="60"/>
      <c r="X78" s="60">
        <v>4.604646816321889E-3</v>
      </c>
      <c r="Y78" s="60">
        <v>-1.3207437142082057E-2</v>
      </c>
      <c r="Z78" s="60">
        <v>-1.4075210591689924E-2</v>
      </c>
      <c r="AA78" s="60">
        <v>-3.818730322517716E-2</v>
      </c>
      <c r="AB78" s="60">
        <v>-2.7281477615432426E-2</v>
      </c>
      <c r="AC78" s="60">
        <v>-2.8002005338574498E-2</v>
      </c>
      <c r="AD78" s="61">
        <v>-7.6865992756181001E-3</v>
      </c>
      <c r="AE78" s="97">
        <f t="shared" ref="AE78:AF78" si="188">STDEV(U69:U78)</f>
        <v>3.1087608584135788E-2</v>
      </c>
      <c r="AF78" s="98">
        <f t="shared" si="188"/>
        <v>2.8496831175802505E-2</v>
      </c>
      <c r="AG78" s="98"/>
      <c r="AH78" s="98">
        <f t="shared" si="138"/>
        <v>0.13492942493371701</v>
      </c>
      <c r="AI78" s="98">
        <f t="shared" si="139"/>
        <v>0.13245313899482553</v>
      </c>
      <c r="AJ78" s="98">
        <f t="shared" si="140"/>
        <v>2.8944366473666088E-2</v>
      </c>
      <c r="AK78" s="98">
        <f t="shared" si="141"/>
        <v>4.5600577333425936E-2</v>
      </c>
      <c r="AL78" s="98">
        <f t="shared" si="142"/>
        <v>1.4699339305956726E-2</v>
      </c>
      <c r="AM78" s="98">
        <f t="shared" si="143"/>
        <v>2.8094403727965209E-2</v>
      </c>
      <c r="AN78" s="40">
        <f t="shared" si="144"/>
        <v>3.6169285098306525E-2</v>
      </c>
      <c r="AO78" s="60">
        <v>-1.0816294101944344</v>
      </c>
      <c r="AP78" s="60">
        <v>-1.2503678760789221</v>
      </c>
      <c r="AQ78" s="60"/>
      <c r="AR78" s="60">
        <v>0.4319244990627098</v>
      </c>
      <c r="AS78" s="60">
        <v>-1.6036450669380464</v>
      </c>
      <c r="AT78" s="60">
        <v>0.11830584347731588</v>
      </c>
      <c r="AU78" s="60">
        <v>-1.0304263426837164</v>
      </c>
      <c r="AV78" s="60">
        <v>8.3099001251570215E-2</v>
      </c>
      <c r="AW78" s="60">
        <v>0.26005143842234091</v>
      </c>
      <c r="AX78" s="61">
        <v>-0.32041065057287277</v>
      </c>
      <c r="AY78" s="39">
        <f t="shared" ref="AY78:AZ78" si="189">STDEV(AO69:AO78)</f>
        <v>7.2170213877924674E-2</v>
      </c>
      <c r="AZ78" s="39">
        <f t="shared" si="189"/>
        <v>6.6684734700091203E-2</v>
      </c>
      <c r="BA78" s="39"/>
      <c r="BB78" s="39">
        <f t="shared" si="146"/>
        <v>0.1012619543227677</v>
      </c>
      <c r="BC78" s="39">
        <f t="shared" si="147"/>
        <v>5.4107715436268855E-2</v>
      </c>
      <c r="BD78" s="39">
        <f t="shared" si="148"/>
        <v>4.8760722861894305E-2</v>
      </c>
      <c r="BE78" s="39">
        <f t="shared" si="149"/>
        <v>0.10034101802151556</v>
      </c>
      <c r="BF78" s="39">
        <f t="shared" si="150"/>
        <v>2.6271436946367525E-2</v>
      </c>
      <c r="BG78" s="39">
        <f t="shared" si="151"/>
        <v>4.7793894683395628E-2</v>
      </c>
      <c r="BH78" s="39">
        <f t="shared" si="152"/>
        <v>0.10094133313595231</v>
      </c>
      <c r="BI78" s="62">
        <v>0.91465867942241497</v>
      </c>
      <c r="BJ78" s="63">
        <v>0.86642811742272652</v>
      </c>
      <c r="BK78" s="63"/>
      <c r="BL78" s="63">
        <v>0.31369513255106474</v>
      </c>
      <c r="BM78" s="63">
        <v>0.98893716911397467</v>
      </c>
      <c r="BN78" s="63">
        <v>0.51283315396778639</v>
      </c>
      <c r="BO78" s="63">
        <v>0.94207346084308685</v>
      </c>
      <c r="BP78" s="63">
        <v>0.638617309645096</v>
      </c>
      <c r="BQ78" s="63">
        <v>0.40378432858330454</v>
      </c>
      <c r="BR78" s="61">
        <v>0.45774264728108094</v>
      </c>
      <c r="BS78" s="39">
        <f t="shared" si="153"/>
        <v>-2.8302130340022512E-2</v>
      </c>
      <c r="BT78" s="39">
        <f t="shared" si="154"/>
        <v>-1.3918087376863508E-2</v>
      </c>
      <c r="BU78" s="39"/>
      <c r="BV78" s="39">
        <f t="shared" si="155"/>
        <v>2.9059952794149902E-2</v>
      </c>
      <c r="BW78" s="39">
        <f t="shared" si="156"/>
        <v>8.4226291130210296E-2</v>
      </c>
      <c r="BX78" s="39">
        <f t="shared" si="157"/>
        <v>-1.932189213199419E-2</v>
      </c>
      <c r="BY78" s="39">
        <f t="shared" si="158"/>
        <v>-3.4067494324439077E-2</v>
      </c>
      <c r="BZ78" s="39">
        <f t="shared" si="159"/>
        <v>-3.0904660578364274E-2</v>
      </c>
      <c r="CA78" s="39">
        <f t="shared" si="160"/>
        <v>-1.5070840844818977E-2</v>
      </c>
      <c r="CB78" s="40">
        <f t="shared" si="161"/>
        <v>-1.6959865953928288E-2</v>
      </c>
      <c r="CC78" s="35">
        <v>7.0407324380343528E-5</v>
      </c>
      <c r="CD78" s="35">
        <v>2.232723158593163E-4</v>
      </c>
      <c r="CF78" s="35">
        <v>4.3864281788433355E-3</v>
      </c>
      <c r="CG78" s="35">
        <v>1.2447313163861681E-6</v>
      </c>
      <c r="CH78" s="35">
        <v>1.8682336227133133E-2</v>
      </c>
      <c r="CI78" s="35">
        <v>3.8447621145475346E-5</v>
      </c>
      <c r="CJ78" s="35">
        <v>3.0869477725524543E-2</v>
      </c>
      <c r="CK78" s="35">
        <v>1.0886466048288253E-2</v>
      </c>
      <c r="CL78" s="38">
        <v>1.9932701646338518E-2</v>
      </c>
      <c r="CM78" s="39">
        <f t="shared" si="162"/>
        <v>10.33607162708242</v>
      </c>
      <c r="CN78" s="39">
        <f t="shared" si="163"/>
        <v>10.259736820823177</v>
      </c>
      <c r="CO78" s="39"/>
      <c r="CP78" s="39">
        <f t="shared" si="164"/>
        <v>11.098103693757585</v>
      </c>
      <c r="CQ78" s="39">
        <f t="shared" si="165"/>
        <v>10.089386239086116</v>
      </c>
      <c r="CR78" s="39">
        <f t="shared" si="166"/>
        <v>10.956758061978164</v>
      </c>
      <c r="CS78" s="39">
        <f t="shared" si="167"/>
        <v>10.377504875276633</v>
      </c>
      <c r="CT78" s="39">
        <f t="shared" si="168"/>
        <v>10.954730355022544</v>
      </c>
      <c r="CU78" s="39">
        <f t="shared" si="169"/>
        <v>11.045088022948788</v>
      </c>
      <c r="CV78" s="40">
        <f t="shared" si="170"/>
        <v>10.709127451359318</v>
      </c>
      <c r="CW78" s="60">
        <v>10.436918173444139</v>
      </c>
      <c r="CX78" s="60">
        <v>10.352548940501896</v>
      </c>
      <c r="CY78" s="60"/>
      <c r="CZ78" s="60">
        <v>11.193695128072711</v>
      </c>
      <c r="DA78" s="60">
        <v>10.175910345072333</v>
      </c>
      <c r="DB78" s="60">
        <v>11.036885800280015</v>
      </c>
      <c r="DC78" s="60">
        <v>10.462519707199498</v>
      </c>
      <c r="DD78" s="60">
        <v>11.019282379167141</v>
      </c>
      <c r="DE78" s="60">
        <v>11.107758597752527</v>
      </c>
      <c r="DF78" s="61">
        <v>10.817527553254919</v>
      </c>
      <c r="DG78" s="39">
        <f t="shared" si="171"/>
        <v>10.33607162708242</v>
      </c>
      <c r="DH78" s="39">
        <f t="shared" si="172"/>
        <v>10.259736820823177</v>
      </c>
      <c r="DI78" s="39"/>
      <c r="DJ78" s="39">
        <f t="shared" si="173"/>
        <v>11.098103693757585</v>
      </c>
      <c r="DK78" s="39">
        <f t="shared" si="174"/>
        <v>10.089386239086116</v>
      </c>
      <c r="DL78" s="39">
        <f t="shared" si="175"/>
        <v>10.956758061978164</v>
      </c>
      <c r="DM78" s="39">
        <f t="shared" si="176"/>
        <v>10.377504875276633</v>
      </c>
      <c r="DN78" s="39">
        <f t="shared" si="177"/>
        <v>10.954730355022544</v>
      </c>
      <c r="DO78" s="39">
        <f t="shared" si="178"/>
        <v>11.045088022948788</v>
      </c>
      <c r="DP78" s="40">
        <f t="shared" si="179"/>
        <v>10.709127451359318</v>
      </c>
      <c r="DQ78" s="64"/>
    </row>
    <row r="79" spans="1:121" x14ac:dyDescent="0.2">
      <c r="A79" s="51" t="s">
        <v>90</v>
      </c>
      <c r="B79" s="78" t="s">
        <v>102</v>
      </c>
      <c r="C79" s="53">
        <v>2005</v>
      </c>
      <c r="D79" s="83">
        <v>107419961717.11865</v>
      </c>
      <c r="E79" s="55">
        <f t="shared" si="66"/>
        <v>11.031084993263395</v>
      </c>
      <c r="F79" s="56">
        <f t="shared" si="67"/>
        <v>5.335211472203838E-2</v>
      </c>
      <c r="G79" s="58">
        <v>2729</v>
      </c>
      <c r="H79" s="58">
        <v>1711</v>
      </c>
      <c r="I79" s="11">
        <v>36747</v>
      </c>
      <c r="J79" s="59">
        <v>41255</v>
      </c>
      <c r="K79" s="118">
        <v>9398666</v>
      </c>
      <c r="L79" s="118">
        <v>7695329</v>
      </c>
      <c r="M79" s="118"/>
      <c r="N79" s="118">
        <v>476465905</v>
      </c>
      <c r="O79" s="118">
        <v>721246</v>
      </c>
      <c r="P79" s="118">
        <v>2458940650</v>
      </c>
      <c r="Q79" s="118">
        <v>9087081</v>
      </c>
      <c r="R79" s="118">
        <v>2706923126</v>
      </c>
      <c r="S79" s="118">
        <v>1169151394</v>
      </c>
      <c r="T79" s="120">
        <v>311566346</v>
      </c>
      <c r="U79" s="60">
        <v>1.5680855277850902E-3</v>
      </c>
      <c r="V79" s="60">
        <v>2.0116930412306333E-2</v>
      </c>
      <c r="W79" s="60"/>
      <c r="X79" s="60">
        <v>4.3322311336658537E-2</v>
      </c>
      <c r="Y79" s="60">
        <v>1.668644659778451E-3</v>
      </c>
      <c r="Z79" s="60">
        <v>6.621450264787887E-3</v>
      </c>
      <c r="AA79" s="60">
        <v>8.8325327904358319E-3</v>
      </c>
      <c r="AB79" s="60">
        <v>1.5391093218368734E-3</v>
      </c>
      <c r="AC79" s="60">
        <v>8.657678048763745E-3</v>
      </c>
      <c r="AD79" s="61">
        <v>1.1032351582439315E-2</v>
      </c>
      <c r="AE79" s="97">
        <f t="shared" ref="AE79:AF79" si="190">STDEV(U70:U79)</f>
        <v>3.2461157272349807E-2</v>
      </c>
      <c r="AF79" s="98">
        <f t="shared" si="190"/>
        <v>3.0405688211374141E-2</v>
      </c>
      <c r="AG79" s="98"/>
      <c r="AH79" s="98">
        <f t="shared" si="138"/>
        <v>0.13500473112375674</v>
      </c>
      <c r="AI79" s="98">
        <f t="shared" si="139"/>
        <v>0.13492093916699163</v>
      </c>
      <c r="AJ79" s="98">
        <f t="shared" si="140"/>
        <v>2.9947292730275219E-2</v>
      </c>
      <c r="AK79" s="98">
        <f t="shared" si="141"/>
        <v>4.7232929595186289E-2</v>
      </c>
      <c r="AL79" s="98">
        <f t="shared" si="142"/>
        <v>1.7927545800326055E-2</v>
      </c>
      <c r="AM79" s="98">
        <f t="shared" si="143"/>
        <v>2.8263086209025769E-2</v>
      </c>
      <c r="AN79" s="40">
        <f t="shared" si="144"/>
        <v>3.5842070645466899E-2</v>
      </c>
      <c r="AO79" s="60">
        <v>-1.051928167729697</v>
      </c>
      <c r="AP79" s="60">
        <v>-1.2322240757927805</v>
      </c>
      <c r="AQ79" s="60"/>
      <c r="AR79" s="60">
        <v>0.42508148920132527</v>
      </c>
      <c r="AS79" s="60">
        <v>-1.5940389507299582</v>
      </c>
      <c r="AT79" s="60">
        <v>0.12587010513352936</v>
      </c>
      <c r="AU79" s="60">
        <v>-1.0068739240156663</v>
      </c>
      <c r="AV79" s="60">
        <v>7.5471748771184011E-2</v>
      </c>
      <c r="AW79" s="60">
        <v>0.24610817552950337</v>
      </c>
      <c r="AX79" s="61">
        <v>-0.2704118403293414</v>
      </c>
      <c r="AY79" s="39">
        <f t="shared" ref="AY79:AZ79" si="191">STDEV(AO70:AO79)</f>
        <v>8.2190469100747593E-2</v>
      </c>
      <c r="AZ79" s="39">
        <f t="shared" si="191"/>
        <v>7.4211083847763454E-2</v>
      </c>
      <c r="BA79" s="39"/>
      <c r="BB79" s="39">
        <f t="shared" si="146"/>
        <v>0.10491464122195084</v>
      </c>
      <c r="BC79" s="39">
        <f t="shared" si="147"/>
        <v>6.2152596119208918E-2</v>
      </c>
      <c r="BD79" s="39">
        <f t="shared" si="148"/>
        <v>5.408606228895535E-2</v>
      </c>
      <c r="BE79" s="39">
        <f t="shared" si="149"/>
        <v>0.10430515424470733</v>
      </c>
      <c r="BF79" s="39">
        <f t="shared" si="150"/>
        <v>2.6847407220643823E-2</v>
      </c>
      <c r="BG79" s="39">
        <f t="shared" si="151"/>
        <v>4.0140966587766863E-2</v>
      </c>
      <c r="BH79" s="39">
        <f t="shared" si="152"/>
        <v>9.8329222482443981E-2</v>
      </c>
      <c r="BI79" s="62">
        <v>0.91072330751094643</v>
      </c>
      <c r="BJ79" s="63">
        <v>0.86105035289873044</v>
      </c>
      <c r="BK79" s="63"/>
      <c r="BL79" s="63">
        <v>0.34724875439567721</v>
      </c>
      <c r="BM79" s="63">
        <v>0.98514638346727901</v>
      </c>
      <c r="BN79" s="63">
        <v>0.53752440111329225</v>
      </c>
      <c r="BO79" s="63">
        <v>0.91463658368679357</v>
      </c>
      <c r="BP79" s="63">
        <v>0.66075805451377612</v>
      </c>
      <c r="BQ79" s="63">
        <v>0.44064366486848761</v>
      </c>
      <c r="BR79" s="61">
        <v>0.43761618519071332</v>
      </c>
      <c r="BS79" s="39">
        <f t="shared" si="153"/>
        <v>-2.6068433943737035E-2</v>
      </c>
      <c r="BT79" s="39">
        <f t="shared" si="154"/>
        <v>-1.1435598887882837E-2</v>
      </c>
      <c r="BU79" s="39"/>
      <c r="BV79" s="39">
        <f t="shared" si="155"/>
        <v>3.0490464154174269E-2</v>
      </c>
      <c r="BW79" s="39">
        <f t="shared" si="156"/>
        <v>7.8251700512350933E-2</v>
      </c>
      <c r="BX79" s="39">
        <f t="shared" si="157"/>
        <v>-1.7817775400413703E-2</v>
      </c>
      <c r="BY79" s="39">
        <f t="shared" si="158"/>
        <v>-3.1844256194662544E-2</v>
      </c>
      <c r="BZ79" s="39">
        <f t="shared" si="159"/>
        <v>-2.8240797478537093E-2</v>
      </c>
      <c r="CA79" s="39">
        <f t="shared" si="160"/>
        <v>-1.4882316087512318E-2</v>
      </c>
      <c r="CB79" s="40">
        <f t="shared" si="161"/>
        <v>-1.7314020792796515E-2</v>
      </c>
      <c r="CC79" s="35">
        <v>4.3747297288890255E-5</v>
      </c>
      <c r="CD79" s="35">
        <v>1.7698169392678319E-4</v>
      </c>
      <c r="CF79" s="35">
        <v>4.6998916843614177E-3</v>
      </c>
      <c r="CG79" s="35">
        <v>3.3571320845344375E-6</v>
      </c>
      <c r="CH79" s="35">
        <v>1.8361186081714317E-2</v>
      </c>
      <c r="CI79" s="35">
        <v>4.229698491203179E-5</v>
      </c>
      <c r="CJ79" s="35">
        <v>2.8968498814739955E-2</v>
      </c>
      <c r="CK79" s="35">
        <v>1.0856314541294227E-2</v>
      </c>
      <c r="CL79" s="38">
        <v>1.8081014608925538E-2</v>
      </c>
      <c r="CM79" s="39">
        <f t="shared" si="162"/>
        <v>10.356442348043787</v>
      </c>
      <c r="CN79" s="39">
        <f t="shared" si="163"/>
        <v>10.278018719333616</v>
      </c>
      <c r="CO79" s="39"/>
      <c r="CP79" s="39">
        <f t="shared" si="164"/>
        <v>11.110804645409221</v>
      </c>
      <c r="CQ79" s="39">
        <f t="shared" si="165"/>
        <v>10.104093705255865</v>
      </c>
      <c r="CR79" s="39">
        <f t="shared" si="166"/>
        <v>10.972382712217019</v>
      </c>
      <c r="CS79" s="39">
        <f t="shared" si="167"/>
        <v>10.395394445837811</v>
      </c>
      <c r="CT79" s="39">
        <f t="shared" si="168"/>
        <v>10.968055132236637</v>
      </c>
      <c r="CU79" s="39">
        <f t="shared" si="169"/>
        <v>11.052691943036258</v>
      </c>
      <c r="CV79" s="40">
        <f t="shared" si="170"/>
        <v>10.736499071847748</v>
      </c>
      <c r="CW79" s="60">
        <v>10.505120909398546</v>
      </c>
      <c r="CX79" s="60">
        <v>10.414972955367006</v>
      </c>
      <c r="CY79" s="60"/>
      <c r="CZ79" s="60">
        <v>11.243625737864058</v>
      </c>
      <c r="DA79" s="60">
        <v>10.234065517898415</v>
      </c>
      <c r="DB79" s="60">
        <v>11.09402004583016</v>
      </c>
      <c r="DC79" s="60">
        <v>10.527648031255563</v>
      </c>
      <c r="DD79" s="60">
        <v>11.068820867648988</v>
      </c>
      <c r="DE79" s="60">
        <v>11.154139081028147</v>
      </c>
      <c r="DF79" s="61">
        <v>10.895879073098724</v>
      </c>
      <c r="DG79" s="39">
        <f t="shared" si="171"/>
        <v>10.356442348043787</v>
      </c>
      <c r="DH79" s="39">
        <f t="shared" si="172"/>
        <v>10.278018719333616</v>
      </c>
      <c r="DI79" s="39"/>
      <c r="DJ79" s="39">
        <f t="shared" si="173"/>
        <v>11.110804645409221</v>
      </c>
      <c r="DK79" s="39">
        <f t="shared" si="174"/>
        <v>10.104093705255865</v>
      </c>
      <c r="DL79" s="39">
        <f t="shared" si="175"/>
        <v>10.972382712217019</v>
      </c>
      <c r="DM79" s="39">
        <f t="shared" si="176"/>
        <v>10.395394445837811</v>
      </c>
      <c r="DN79" s="39">
        <f t="shared" si="177"/>
        <v>10.968055132236637</v>
      </c>
      <c r="DO79" s="39">
        <f t="shared" si="178"/>
        <v>11.052691943036258</v>
      </c>
      <c r="DP79" s="40">
        <f t="shared" si="179"/>
        <v>10.736499071847748</v>
      </c>
      <c r="DQ79" s="64"/>
    </row>
    <row r="80" spans="1:121" x14ac:dyDescent="0.2">
      <c r="A80" s="51" t="s">
        <v>90</v>
      </c>
      <c r="B80" s="78" t="s">
        <v>102</v>
      </c>
      <c r="C80" s="53">
        <v>2006</v>
      </c>
      <c r="D80" s="83">
        <v>127652859201.48886</v>
      </c>
      <c r="E80" s="55">
        <f t="shared" si="66"/>
        <v>11.10603054668843</v>
      </c>
      <c r="F80" s="56">
        <f t="shared" si="67"/>
        <v>7.4945553425035172E-2</v>
      </c>
      <c r="G80" s="58">
        <v>2830</v>
      </c>
      <c r="H80" s="58">
        <v>3199</v>
      </c>
      <c r="I80" s="11">
        <v>40837</v>
      </c>
      <c r="J80" s="59">
        <v>47410</v>
      </c>
      <c r="K80" s="118">
        <v>6285496</v>
      </c>
      <c r="L80" s="118">
        <v>8518033</v>
      </c>
      <c r="M80" s="118"/>
      <c r="N80" s="118">
        <v>364023462</v>
      </c>
      <c r="O80" s="118">
        <v>451685</v>
      </c>
      <c r="P80" s="118">
        <v>2621442407</v>
      </c>
      <c r="Q80" s="118">
        <v>7594418</v>
      </c>
      <c r="R80" s="118">
        <v>3505006372</v>
      </c>
      <c r="S80" s="118">
        <v>1324723148</v>
      </c>
      <c r="T80" s="120">
        <v>354159329</v>
      </c>
      <c r="U80" s="60">
        <v>1.0554662681799387E-2</v>
      </c>
      <c r="V80" s="60">
        <v>3.3972206062508725E-2</v>
      </c>
      <c r="W80" s="60"/>
      <c r="X80" s="60">
        <v>5.8793322580057428E-3</v>
      </c>
      <c r="Y80" s="60">
        <v>1.4961327864435159E-2</v>
      </c>
      <c r="Z80" s="60">
        <v>1.7027269621947561E-2</v>
      </c>
      <c r="AA80" s="60">
        <v>8.3403172011840998E-2</v>
      </c>
      <c r="AB80" s="60">
        <v>1.056764221145623E-2</v>
      </c>
      <c r="AC80" s="60">
        <v>4.694980800252907E-3</v>
      </c>
      <c r="AD80" s="61">
        <v>3.4503229665270307E-2</v>
      </c>
      <c r="AE80" s="97">
        <f t="shared" ref="AE80:AF80" si="192">STDEV(U71:U80)</f>
        <v>3.4224824765503259E-2</v>
      </c>
      <c r="AF80" s="98">
        <f t="shared" si="192"/>
        <v>3.2139322463414922E-2</v>
      </c>
      <c r="AG80" s="98"/>
      <c r="AH80" s="98">
        <f t="shared" si="138"/>
        <v>0.13506934913184415</v>
      </c>
      <c r="AI80" s="98">
        <f t="shared" si="139"/>
        <v>0.13619023398373331</v>
      </c>
      <c r="AJ80" s="98">
        <f t="shared" si="140"/>
        <v>2.9630571265166723E-2</v>
      </c>
      <c r="AK80" s="98">
        <f t="shared" si="141"/>
        <v>5.8719126235366612E-2</v>
      </c>
      <c r="AL80" s="98">
        <f t="shared" si="142"/>
        <v>1.9304238246193279E-2</v>
      </c>
      <c r="AM80" s="98">
        <f t="shared" si="143"/>
        <v>2.703652717022996E-2</v>
      </c>
      <c r="AN80" s="40">
        <f t="shared" si="144"/>
        <v>3.9419834331066002E-2</v>
      </c>
      <c r="AO80" s="60">
        <v>-1.0464405114753177</v>
      </c>
      <c r="AP80" s="60">
        <v>-1.2442216847336631</v>
      </c>
      <c r="AQ80" s="60"/>
      <c r="AR80" s="60">
        <v>0.45575099422810084</v>
      </c>
      <c r="AS80" s="60">
        <v>-1.5675785420237016</v>
      </c>
      <c r="AT80" s="60">
        <v>0.10533361780503903</v>
      </c>
      <c r="AU80" s="60">
        <v>-0.94241360427528775</v>
      </c>
      <c r="AV80" s="60">
        <v>6.6077021628538901E-2</v>
      </c>
      <c r="AW80" s="60">
        <v>0.23984913426664534</v>
      </c>
      <c r="AX80" s="61">
        <v>-0.2840478353928173</v>
      </c>
      <c r="AY80" s="39">
        <f t="shared" ref="AY80:AZ80" si="193">STDEV(AO71:AO80)</f>
        <v>8.4829611872342087E-2</v>
      </c>
      <c r="AZ80" s="39">
        <f t="shared" si="193"/>
        <v>7.0368674028247619E-2</v>
      </c>
      <c r="BA80" s="39"/>
      <c r="BB80" s="39">
        <f t="shared" si="146"/>
        <v>0.11128971762344358</v>
      </c>
      <c r="BC80" s="39">
        <f t="shared" si="147"/>
        <v>7.1049330439873021E-2</v>
      </c>
      <c r="BD80" s="39">
        <f t="shared" si="148"/>
        <v>5.527774970076782E-2</v>
      </c>
      <c r="BE80" s="39">
        <f t="shared" si="149"/>
        <v>0.11085533145897393</v>
      </c>
      <c r="BF80" s="39">
        <f t="shared" si="150"/>
        <v>2.3618524914740213E-2</v>
      </c>
      <c r="BG80" s="39">
        <f t="shared" si="151"/>
        <v>3.3101586935035461E-2</v>
      </c>
      <c r="BH80" s="39">
        <f t="shared" si="152"/>
        <v>8.6657678777344149E-2</v>
      </c>
      <c r="BI80" s="62">
        <v>0.86420448352287182</v>
      </c>
      <c r="BJ80" s="63">
        <v>0.84763805721889551</v>
      </c>
      <c r="BK80" s="63"/>
      <c r="BL80" s="63">
        <v>0.35367736207821804</v>
      </c>
      <c r="BM80" s="63">
        <v>0.97047129959413569</v>
      </c>
      <c r="BN80" s="63">
        <v>0.53237669281654887</v>
      </c>
      <c r="BO80" s="63">
        <v>0.90215403568884867</v>
      </c>
      <c r="BP80" s="63">
        <v>0.66315703737582898</v>
      </c>
      <c r="BQ80" s="63">
        <v>0.45999028972743489</v>
      </c>
      <c r="BR80" s="61">
        <v>0.3864803521481957</v>
      </c>
      <c r="BS80" s="39">
        <f t="shared" si="153"/>
        <v>-2.3948164081716673E-2</v>
      </c>
      <c r="BT80" s="39">
        <f t="shared" si="154"/>
        <v>-1.0165706543720354E-2</v>
      </c>
      <c r="BU80" s="39"/>
      <c r="BV80" s="39">
        <f t="shared" si="155"/>
        <v>3.0144645424804974E-2</v>
      </c>
      <c r="BW80" s="39">
        <f t="shared" si="156"/>
        <v>7.4722765750728642E-2</v>
      </c>
      <c r="BX80" s="39">
        <f t="shared" si="157"/>
        <v>-1.1247339607769691E-2</v>
      </c>
      <c r="BY80" s="39">
        <f t="shared" si="158"/>
        <v>-2.4560452427753687E-2</v>
      </c>
      <c r="BZ80" s="39">
        <f t="shared" si="159"/>
        <v>-2.1839895737246984E-2</v>
      </c>
      <c r="CA80" s="39">
        <f t="shared" si="160"/>
        <v>-1.0150086836198507E-2</v>
      </c>
      <c r="CB80" s="40">
        <f t="shared" si="161"/>
        <v>-1.3002340426296177E-2</v>
      </c>
      <c r="CC80" s="35">
        <v>5.3877456514379304E-5</v>
      </c>
      <c r="CD80" s="35">
        <v>1.6885542941826018E-4</v>
      </c>
      <c r="CF80" s="35">
        <v>3.3536757176567998E-3</v>
      </c>
      <c r="CG80" s="35">
        <v>1.7691926480356181E-6</v>
      </c>
      <c r="CH80" s="35">
        <v>1.6953126000863853E-2</v>
      </c>
      <c r="CI80" s="35">
        <v>2.9746368579229691E-5</v>
      </c>
      <c r="CJ80" s="35">
        <v>3.0819910907178234E-2</v>
      </c>
      <c r="CK80" s="35">
        <v>1.1038316764694269E-2</v>
      </c>
      <c r="CL80" s="38">
        <v>1.3883807992008175E-2</v>
      </c>
      <c r="CM80" s="39">
        <f t="shared" si="162"/>
        <v>10.380472944724378</v>
      </c>
      <c r="CN80" s="39">
        <f t="shared" si="163"/>
        <v>10.300360194166306</v>
      </c>
      <c r="CO80" s="39"/>
      <c r="CP80" s="39">
        <f t="shared" si="164"/>
        <v>11.127553030883407</v>
      </c>
      <c r="CQ80" s="39">
        <f t="shared" si="165"/>
        <v>10.123877568258127</v>
      </c>
      <c r="CR80" s="39">
        <f t="shared" si="166"/>
        <v>10.989261899841106</v>
      </c>
      <c r="CS80" s="39">
        <f t="shared" si="167"/>
        <v>10.420170286527256</v>
      </c>
      <c r="CT80" s="39">
        <f t="shared" si="168"/>
        <v>10.98397605976184</v>
      </c>
      <c r="CU80" s="39">
        <f t="shared" si="169"/>
        <v>11.063355142200415</v>
      </c>
      <c r="CV80" s="40">
        <f t="shared" si="170"/>
        <v>10.764496717132889</v>
      </c>
      <c r="CW80" s="60">
        <v>10.582810290950771</v>
      </c>
      <c r="CX80" s="60">
        <v>10.483919704321599</v>
      </c>
      <c r="CY80" s="60"/>
      <c r="CZ80" s="60">
        <v>11.333906043802481</v>
      </c>
      <c r="DA80" s="60">
        <v>10.322241275676578</v>
      </c>
      <c r="DB80" s="60">
        <v>11.158697355590949</v>
      </c>
      <c r="DC80" s="60">
        <v>10.634823744550786</v>
      </c>
      <c r="DD80" s="60">
        <v>11.139069057502699</v>
      </c>
      <c r="DE80" s="60">
        <v>11.225955113821753</v>
      </c>
      <c r="DF80" s="61">
        <v>10.964006628992021</v>
      </c>
      <c r="DG80" s="39">
        <f t="shared" si="171"/>
        <v>10.380472944724378</v>
      </c>
      <c r="DH80" s="39">
        <f t="shared" si="172"/>
        <v>10.300360194166306</v>
      </c>
      <c r="DI80" s="39"/>
      <c r="DJ80" s="39">
        <f t="shared" si="173"/>
        <v>11.127553030883407</v>
      </c>
      <c r="DK80" s="39">
        <f t="shared" si="174"/>
        <v>10.123877568258127</v>
      </c>
      <c r="DL80" s="39">
        <f t="shared" si="175"/>
        <v>10.989261899841106</v>
      </c>
      <c r="DM80" s="39">
        <f t="shared" si="176"/>
        <v>10.420170286527256</v>
      </c>
      <c r="DN80" s="39">
        <f t="shared" si="177"/>
        <v>10.98397605976184</v>
      </c>
      <c r="DO80" s="39">
        <f t="shared" si="178"/>
        <v>11.063355142200415</v>
      </c>
      <c r="DP80" s="40">
        <f t="shared" si="179"/>
        <v>10.764496717132889</v>
      </c>
      <c r="DQ80" s="64"/>
    </row>
    <row r="81" spans="1:122" x14ac:dyDescent="0.2">
      <c r="A81" s="51" t="s">
        <v>90</v>
      </c>
      <c r="B81" s="78" t="s">
        <v>102</v>
      </c>
      <c r="C81" s="53">
        <v>2007</v>
      </c>
      <c r="D81" s="83">
        <v>155980378252.86334</v>
      </c>
      <c r="E81" s="55">
        <f t="shared" si="66"/>
        <v>11.19306996917191</v>
      </c>
      <c r="F81" s="56">
        <f t="shared" si="67"/>
        <v>8.7039422483480067E-2</v>
      </c>
      <c r="G81" s="58">
        <v>3237</v>
      </c>
      <c r="H81" s="58">
        <v>4153</v>
      </c>
      <c r="I81" s="11">
        <v>42844</v>
      </c>
      <c r="J81" s="59">
        <v>50466</v>
      </c>
      <c r="K81" s="118">
        <v>5854385</v>
      </c>
      <c r="L81" s="118">
        <v>8531812</v>
      </c>
      <c r="M81" s="118"/>
      <c r="N81" s="118">
        <v>524469883.00000006</v>
      </c>
      <c r="O81" s="118">
        <v>444252</v>
      </c>
      <c r="P81" s="118">
        <v>2506703646</v>
      </c>
      <c r="Q81" s="118">
        <v>8010735</v>
      </c>
      <c r="R81" s="118">
        <v>3138693840</v>
      </c>
      <c r="S81" s="118">
        <v>1403028764</v>
      </c>
      <c r="T81" s="120">
        <v>436168999</v>
      </c>
      <c r="U81" s="60">
        <v>2.4098071623960049E-2</v>
      </c>
      <c r="V81" s="60">
        <v>4.1246341072661563E-2</v>
      </c>
      <c r="W81" s="60"/>
      <c r="X81" s="60">
        <v>4.6091132207835006E-2</v>
      </c>
      <c r="Y81" s="60">
        <v>2.6748480473580472E-2</v>
      </c>
      <c r="Z81" s="60">
        <v>1.8826967618001289E-2</v>
      </c>
      <c r="AA81" s="60">
        <v>4.7367926001128047E-2</v>
      </c>
      <c r="AB81" s="60">
        <v>2.4028754656354456E-2</v>
      </c>
      <c r="AC81" s="60">
        <v>-2.2916222702712902E-2</v>
      </c>
      <c r="AD81" s="61">
        <v>4.9775370724717494E-2</v>
      </c>
      <c r="AE81" s="97">
        <f t="shared" ref="AE81:AF81" si="194">STDEV(U72:U81)</f>
        <v>3.7350453877332983E-2</v>
      </c>
      <c r="AF81" s="98">
        <f t="shared" si="194"/>
        <v>3.6012725476780333E-2</v>
      </c>
      <c r="AG81" s="98"/>
      <c r="AH81" s="98">
        <f t="shared" si="138"/>
        <v>0.13510204324471592</v>
      </c>
      <c r="AI81" s="98">
        <f t="shared" si="139"/>
        <v>0.13694190649857194</v>
      </c>
      <c r="AJ81" s="98">
        <f t="shared" si="140"/>
        <v>3.021449301193985E-2</v>
      </c>
      <c r="AK81" s="98">
        <f t="shared" si="141"/>
        <v>6.2924396494177873E-2</v>
      </c>
      <c r="AL81" s="98">
        <f t="shared" si="142"/>
        <v>2.1032457838735284E-2</v>
      </c>
      <c r="AM81" s="98">
        <f t="shared" si="143"/>
        <v>2.643800666230867E-2</v>
      </c>
      <c r="AN81" s="40">
        <f t="shared" si="144"/>
        <v>4.369846949347176E-2</v>
      </c>
      <c r="AO81" s="60">
        <v>-1.1050156331210239</v>
      </c>
      <c r="AP81" s="60">
        <v>-1.256594639216285</v>
      </c>
      <c r="AQ81" s="60"/>
      <c r="AR81" s="60">
        <v>0.44263161193734213</v>
      </c>
      <c r="AS81" s="60">
        <v>-1.5674332337602035</v>
      </c>
      <c r="AT81" s="60">
        <v>9.3718324010247045E-2</v>
      </c>
      <c r="AU81" s="60">
        <v>-0.78763853492745639</v>
      </c>
      <c r="AV81" s="60">
        <v>6.4469276741498049E-2</v>
      </c>
      <c r="AW81" s="60">
        <v>0.22679078017540455</v>
      </c>
      <c r="AX81" s="61">
        <v>-0.30424807379511876</v>
      </c>
      <c r="AY81" s="39">
        <f t="shared" ref="AY81:AZ81" si="195">STDEV(AO72:AO81)</f>
        <v>7.7662205179866606E-2</v>
      </c>
      <c r="AZ81" s="39">
        <f t="shared" si="195"/>
        <v>5.7678949965378527E-2</v>
      </c>
      <c r="BA81" s="39"/>
      <c r="BB81" s="39">
        <f t="shared" si="146"/>
        <v>0.11595599954903238</v>
      </c>
      <c r="BC81" s="39">
        <f t="shared" si="147"/>
        <v>7.3664680404921537E-2</v>
      </c>
      <c r="BD81" s="39">
        <f t="shared" si="148"/>
        <v>5.4444993444449495E-2</v>
      </c>
      <c r="BE81" s="39">
        <f t="shared" si="149"/>
        <v>0.13930879071883059</v>
      </c>
      <c r="BF81" s="39">
        <f t="shared" si="150"/>
        <v>2.208209738946465E-2</v>
      </c>
      <c r="BG81" s="39">
        <f t="shared" si="151"/>
        <v>3.3317549155783305E-2</v>
      </c>
      <c r="BH81" s="39">
        <f t="shared" si="152"/>
        <v>6.9620803483323765E-2</v>
      </c>
      <c r="BI81" s="62">
        <v>0.84843637114253279</v>
      </c>
      <c r="BJ81" s="63">
        <v>0.85639916413095285</v>
      </c>
      <c r="BK81" s="63"/>
      <c r="BL81" s="63">
        <v>0.37494287121837144</v>
      </c>
      <c r="BM81" s="63">
        <v>0.97752437292027472</v>
      </c>
      <c r="BN81" s="63">
        <v>0.54397346664782364</v>
      </c>
      <c r="BO81" s="63">
        <v>0.88566441580422783</v>
      </c>
      <c r="BP81" s="63">
        <v>0.655357459388062</v>
      </c>
      <c r="BQ81" s="63">
        <v>0.49311662824898572</v>
      </c>
      <c r="BR81" s="61">
        <v>0.31088491017601261</v>
      </c>
      <c r="BS81" s="39">
        <f t="shared" si="153"/>
        <v>-1.8700641974855346E-2</v>
      </c>
      <c r="BT81" s="39">
        <f t="shared" si="154"/>
        <v>-5.9880944349720135E-3</v>
      </c>
      <c r="BU81" s="39"/>
      <c r="BV81" s="39">
        <f t="shared" si="155"/>
        <v>3.0420071918588643E-2</v>
      </c>
      <c r="BW81" s="39">
        <f t="shared" si="156"/>
        <v>6.8870437684519767E-2</v>
      </c>
      <c r="BX81" s="39">
        <f t="shared" si="157"/>
        <v>-6.3648736642070601E-3</v>
      </c>
      <c r="BY81" s="39">
        <f t="shared" si="158"/>
        <v>-1.7070619271964304E-2</v>
      </c>
      <c r="BZ81" s="39">
        <f t="shared" si="159"/>
        <v>-1.4251791312193363E-2</v>
      </c>
      <c r="CA81" s="39">
        <f t="shared" si="160"/>
        <v>-1.3302009712383007E-2</v>
      </c>
      <c r="CB81" s="40">
        <f t="shared" si="161"/>
        <v>-5.4315832420915198E-3</v>
      </c>
      <c r="CC81" s="35">
        <v>5.7406790049372304E-5</v>
      </c>
      <c r="CD81" s="35">
        <v>9.6414995570223784E-5</v>
      </c>
      <c r="CF81" s="35">
        <v>3.8255953314220281E-3</v>
      </c>
      <c r="CG81" s="35">
        <v>1.4240637347340349E-6</v>
      </c>
      <c r="CH81" s="35">
        <v>1.4599599960809621E-2</v>
      </c>
      <c r="CI81" s="35">
        <v>2.5678662565536338E-5</v>
      </c>
      <c r="CJ81" s="35">
        <v>2.6990816772995734E-2</v>
      </c>
      <c r="CK81" s="35">
        <v>1.0084994843989857E-2</v>
      </c>
      <c r="CL81" s="38">
        <v>1.5829484562932532E-2</v>
      </c>
      <c r="CM81" s="39">
        <f t="shared" si="162"/>
        <v>10.410059224885618</v>
      </c>
      <c r="CN81" s="39">
        <f t="shared" si="163"/>
        <v>10.331307092903588</v>
      </c>
      <c r="CO81" s="39"/>
      <c r="CP81" s="39">
        <f t="shared" si="164"/>
        <v>11.153613260934753</v>
      </c>
      <c r="CQ81" s="39">
        <f t="shared" si="165"/>
        <v>10.154017202824193</v>
      </c>
      <c r="CR81" s="39">
        <f t="shared" si="166"/>
        <v>11.014572749018122</v>
      </c>
      <c r="CS81" s="39">
        <f t="shared" si="167"/>
        <v>10.460241044303206</v>
      </c>
      <c r="CT81" s="39">
        <f t="shared" si="168"/>
        <v>11.007798661308115</v>
      </c>
      <c r="CU81" s="39">
        <f t="shared" si="169"/>
        <v>11.086490075540794</v>
      </c>
      <c r="CV81" s="40">
        <f t="shared" si="170"/>
        <v>10.798468283142991</v>
      </c>
      <c r="CW81" s="60">
        <v>10.640562152611398</v>
      </c>
      <c r="CX81" s="60">
        <v>10.564772649563768</v>
      </c>
      <c r="CY81" s="60"/>
      <c r="CZ81" s="60">
        <v>11.41438577514058</v>
      </c>
      <c r="DA81" s="60">
        <v>10.409353352291809</v>
      </c>
      <c r="DB81" s="60">
        <v>11.239929131177034</v>
      </c>
      <c r="DC81" s="60">
        <v>10.799250701708182</v>
      </c>
      <c r="DD81" s="60">
        <v>11.225304607542659</v>
      </c>
      <c r="DE81" s="60">
        <v>11.306465359259612</v>
      </c>
      <c r="DF81" s="61">
        <v>11.040945932274351</v>
      </c>
      <c r="DG81" s="39">
        <f t="shared" si="171"/>
        <v>10.410059224885618</v>
      </c>
      <c r="DH81" s="39">
        <f t="shared" si="172"/>
        <v>10.331307092903588</v>
      </c>
      <c r="DI81" s="39"/>
      <c r="DJ81" s="39">
        <f t="shared" si="173"/>
        <v>11.153613260934753</v>
      </c>
      <c r="DK81" s="39">
        <f t="shared" si="174"/>
        <v>10.154017202824193</v>
      </c>
      <c r="DL81" s="39">
        <f t="shared" si="175"/>
        <v>11.014572749018122</v>
      </c>
      <c r="DM81" s="39">
        <f t="shared" si="176"/>
        <v>10.460241044303206</v>
      </c>
      <c r="DN81" s="39">
        <f t="shared" si="177"/>
        <v>11.007798661308115</v>
      </c>
      <c r="DO81" s="39">
        <f t="shared" si="178"/>
        <v>11.086490075540794</v>
      </c>
      <c r="DP81" s="40">
        <f t="shared" si="179"/>
        <v>10.798468283142991</v>
      </c>
      <c r="DQ81" s="64"/>
    </row>
    <row r="82" spans="1:122" x14ac:dyDescent="0.2">
      <c r="A82" s="51" t="s">
        <v>90</v>
      </c>
      <c r="B82" s="78" t="s">
        <v>102</v>
      </c>
      <c r="C82" s="53">
        <v>2008</v>
      </c>
      <c r="D82" s="83">
        <v>181624577153.96979</v>
      </c>
      <c r="E82" s="55">
        <f t="shared" si="66"/>
        <v>11.259174616212277</v>
      </c>
      <c r="F82" s="56">
        <f t="shared" si="67"/>
        <v>6.6104647040367226E-2</v>
      </c>
      <c r="G82" s="58">
        <v>3961</v>
      </c>
      <c r="H82" s="58">
        <v>4155</v>
      </c>
      <c r="I82" s="11">
        <v>40542</v>
      </c>
      <c r="J82" s="59">
        <v>49078</v>
      </c>
      <c r="K82" s="118">
        <v>9992670</v>
      </c>
      <c r="L82" s="118">
        <v>7373130</v>
      </c>
      <c r="M82" s="118"/>
      <c r="N82" s="118">
        <v>602713216</v>
      </c>
      <c r="O82" s="118">
        <v>716699</v>
      </c>
      <c r="P82" s="118">
        <v>1957627197</v>
      </c>
      <c r="Q82" s="118">
        <v>10937271</v>
      </c>
      <c r="R82" s="118">
        <v>2606659687</v>
      </c>
      <c r="S82" s="118">
        <v>1509028458</v>
      </c>
      <c r="T82" s="120">
        <v>384863267</v>
      </c>
      <c r="U82" s="60">
        <v>-1.1296363063734605E-2</v>
      </c>
      <c r="V82" s="60">
        <v>1.8100073461047472E-2</v>
      </c>
      <c r="W82" s="60"/>
      <c r="X82" s="60">
        <v>3.9480035735560914E-2</v>
      </c>
      <c r="Y82" s="60">
        <v>-2.3369576093341671E-2</v>
      </c>
      <c r="Z82" s="60">
        <v>2.2897777951078613E-3</v>
      </c>
      <c r="AA82" s="60">
        <v>1.6300687542221137E-2</v>
      </c>
      <c r="AB82" s="60">
        <v>-1.1228674297140362E-2</v>
      </c>
      <c r="AC82" s="60">
        <v>2.5370070500991049E-2</v>
      </c>
      <c r="AD82" s="61">
        <v>2.5148784368943744E-2</v>
      </c>
      <c r="AE82" s="97">
        <f t="shared" ref="AE82:AF82" si="196">STDEV(U73:U82)</f>
        <v>2.7612666452129696E-2</v>
      </c>
      <c r="AF82" s="98">
        <f t="shared" si="196"/>
        <v>3.480431484374942E-2</v>
      </c>
      <c r="AG82" s="98"/>
      <c r="AH82" s="98">
        <f t="shared" si="138"/>
        <v>4.6154539481228038E-2</v>
      </c>
      <c r="AI82" s="98">
        <f t="shared" si="139"/>
        <v>0.11812269835508522</v>
      </c>
      <c r="AJ82" s="98">
        <f t="shared" si="140"/>
        <v>2.2992024876371902E-2</v>
      </c>
      <c r="AK82" s="98">
        <f t="shared" si="141"/>
        <v>4.7480798522946718E-2</v>
      </c>
      <c r="AL82" s="98">
        <f t="shared" si="142"/>
        <v>1.9155564173952564E-2</v>
      </c>
      <c r="AM82" s="98">
        <f t="shared" si="143"/>
        <v>2.5552797301634036E-2</v>
      </c>
      <c r="AN82" s="40">
        <f t="shared" si="144"/>
        <v>3.367513361124428E-2</v>
      </c>
      <c r="AO82" s="60">
        <v>-1.1010203015336621</v>
      </c>
      <c r="AP82" s="60">
        <v>-1.2441539569270663</v>
      </c>
      <c r="AQ82" s="60"/>
      <c r="AR82" s="60">
        <v>0.4485902121699894</v>
      </c>
      <c r="AS82" s="60">
        <v>-1.5230623684743723</v>
      </c>
      <c r="AT82" s="60">
        <v>0.10408733870261955</v>
      </c>
      <c r="AU82" s="60">
        <v>-0.75632116534880467</v>
      </c>
      <c r="AV82" s="60">
        <v>2.7757625200660385E-2</v>
      </c>
      <c r="AW82" s="60">
        <v>0.20528958100460315</v>
      </c>
      <c r="AX82" s="61">
        <v>-0.26296817775946124</v>
      </c>
      <c r="AY82" s="39">
        <f t="shared" ref="AY82:AZ82" si="197">STDEV(AO73:AO82)</f>
        <v>6.4509768281142854E-2</v>
      </c>
      <c r="AZ82" s="39">
        <f t="shared" si="197"/>
        <v>5.2068445287912275E-2</v>
      </c>
      <c r="BA82" s="39"/>
      <c r="BB82" s="39">
        <f t="shared" si="146"/>
        <v>8.2997013988494017E-2</v>
      </c>
      <c r="BC82" s="39">
        <f t="shared" si="147"/>
        <v>7.2017837372453999E-2</v>
      </c>
      <c r="BD82" s="39">
        <f t="shared" si="148"/>
        <v>4.6599098385311573E-2</v>
      </c>
      <c r="BE82" s="39">
        <f t="shared" si="149"/>
        <v>0.16574429603835342</v>
      </c>
      <c r="BF82" s="39">
        <f t="shared" si="150"/>
        <v>2.3686973733338428E-2</v>
      </c>
      <c r="BG82" s="39">
        <f t="shared" si="151"/>
        <v>3.1832327390969681E-2</v>
      </c>
      <c r="BH82" s="39">
        <f t="shared" si="152"/>
        <v>7.0663394839909938E-2</v>
      </c>
      <c r="BI82" s="62">
        <v>0.84649056349647289</v>
      </c>
      <c r="BJ82" s="63">
        <v>0.82391328598520064</v>
      </c>
      <c r="BK82" s="63"/>
      <c r="BL82" s="63">
        <v>0.46383901125691634</v>
      </c>
      <c r="BM82" s="63">
        <v>0.96986246761012562</v>
      </c>
      <c r="BN82" s="63">
        <v>0.59977786005183265</v>
      </c>
      <c r="BO82" s="63">
        <v>0.74655110793423873</v>
      </c>
      <c r="BP82" s="63">
        <v>0.67778254065806942</v>
      </c>
      <c r="BQ82" s="63">
        <v>0.54547378072433617</v>
      </c>
      <c r="BR82" s="61">
        <v>0.23327040254824943</v>
      </c>
      <c r="BS82" s="39">
        <f t="shared" si="153"/>
        <v>-1.0801805921056774E-2</v>
      </c>
      <c r="BT82" s="39">
        <f t="shared" si="154"/>
        <v>-3.635778132700995E-4</v>
      </c>
      <c r="BU82" s="39"/>
      <c r="BV82" s="39">
        <f t="shared" si="155"/>
        <v>-5.0850346977734159E-3</v>
      </c>
      <c r="BW82" s="39">
        <f t="shared" si="156"/>
        <v>3.8966328121950555E-2</v>
      </c>
      <c r="BX82" s="39">
        <f t="shared" si="157"/>
        <v>-1.1240270371534012E-2</v>
      </c>
      <c r="BY82" s="39">
        <f t="shared" si="158"/>
        <v>-1.8422733702711858E-3</v>
      </c>
      <c r="BZ82" s="39">
        <f t="shared" si="159"/>
        <v>-1.1477569489881389E-2</v>
      </c>
      <c r="CA82" s="39">
        <f t="shared" si="160"/>
        <v>-1.3801991505034392E-2</v>
      </c>
      <c r="CB82" s="40">
        <f t="shared" si="161"/>
        <v>5.7853921857550453E-3</v>
      </c>
      <c r="CC82" s="35">
        <v>5.3182344080048008E-3</v>
      </c>
      <c r="CD82" s="35">
        <v>9.2498716258019768E-5</v>
      </c>
      <c r="CF82" s="35">
        <v>3.6716703626533285E-3</v>
      </c>
      <c r="CG82" s="35">
        <v>2.2465966719152306E-6</v>
      </c>
      <c r="CH82" s="35">
        <v>1.1695053441199383E-2</v>
      </c>
      <c r="CI82" s="35">
        <v>3.0109556678356575E-5</v>
      </c>
      <c r="CJ82" s="35">
        <v>2.5979703022644001E-2</v>
      </c>
      <c r="CK82" s="35">
        <v>1.0094983362293072E-2</v>
      </c>
      <c r="CL82" s="38">
        <v>1.4747667613108613E-2</v>
      </c>
      <c r="CM82" s="39">
        <f t="shared" si="162"/>
        <v>10.456941193555764</v>
      </c>
      <c r="CN82" s="39">
        <f t="shared" si="163"/>
        <v>10.376700589205985</v>
      </c>
      <c r="CO82" s="39"/>
      <c r="CP82" s="39">
        <f t="shared" si="164"/>
        <v>11.209366872863132</v>
      </c>
      <c r="CQ82" s="39">
        <f t="shared" si="165"/>
        <v>10.204812454240718</v>
      </c>
      <c r="CR82" s="39">
        <f t="shared" si="166"/>
        <v>11.059171918296304</v>
      </c>
      <c r="CS82" s="39">
        <f t="shared" si="167"/>
        <v>10.512346984008134</v>
      </c>
      <c r="CT82" s="39">
        <f t="shared" si="168"/>
        <v>11.044842214472231</v>
      </c>
      <c r="CU82" s="39">
        <f t="shared" si="169"/>
        <v>11.126283084352462</v>
      </c>
      <c r="CV82" s="40">
        <f t="shared" si="170"/>
        <v>10.845895649829972</v>
      </c>
      <c r="CW82" s="60">
        <v>10.708664465445446</v>
      </c>
      <c r="CX82" s="60">
        <v>10.637097637748745</v>
      </c>
      <c r="CY82" s="60"/>
      <c r="CZ82" s="60">
        <v>11.483469722297272</v>
      </c>
      <c r="DA82" s="60">
        <v>10.497643431975092</v>
      </c>
      <c r="DB82" s="60">
        <v>11.311218285563587</v>
      </c>
      <c r="DC82" s="60">
        <v>10.881014033537875</v>
      </c>
      <c r="DD82" s="60">
        <v>11.273053428812608</v>
      </c>
      <c r="DE82" s="60">
        <v>11.361819406714579</v>
      </c>
      <c r="DF82" s="61">
        <v>11.127690527332547</v>
      </c>
      <c r="DG82" s="39">
        <f t="shared" si="171"/>
        <v>10.456941193555764</v>
      </c>
      <c r="DH82" s="39">
        <f t="shared" si="172"/>
        <v>10.376700589205985</v>
      </c>
      <c r="DI82" s="39"/>
      <c r="DJ82" s="39">
        <f t="shared" si="173"/>
        <v>11.209366872863132</v>
      </c>
      <c r="DK82" s="39">
        <f t="shared" si="174"/>
        <v>10.204812454240718</v>
      </c>
      <c r="DL82" s="39">
        <f t="shared" si="175"/>
        <v>11.059171918296304</v>
      </c>
      <c r="DM82" s="39">
        <f t="shared" si="176"/>
        <v>10.512346984008134</v>
      </c>
      <c r="DN82" s="39">
        <f t="shared" si="177"/>
        <v>11.044842214472231</v>
      </c>
      <c r="DO82" s="39">
        <f t="shared" si="178"/>
        <v>11.126283084352462</v>
      </c>
      <c r="DP82" s="40">
        <f t="shared" si="179"/>
        <v>10.845895649829972</v>
      </c>
      <c r="DQ82" s="64"/>
    </row>
    <row r="83" spans="1:122" x14ac:dyDescent="0.2">
      <c r="A83" s="51" t="s">
        <v>90</v>
      </c>
      <c r="B83" s="78" t="s">
        <v>102</v>
      </c>
      <c r="C83" s="53">
        <v>2009</v>
      </c>
      <c r="D83" s="83">
        <v>175974711591.52972</v>
      </c>
      <c r="E83" s="55">
        <f t="shared" si="66"/>
        <v>11.245450262101967</v>
      </c>
      <c r="F83" s="56">
        <f t="shared" si="67"/>
        <v>-1.3724354110310699E-2</v>
      </c>
      <c r="G83" s="58">
        <v>3174</v>
      </c>
      <c r="H83" s="58">
        <v>2237</v>
      </c>
      <c r="I83" s="11">
        <v>32787</v>
      </c>
      <c r="J83" s="59">
        <v>38436</v>
      </c>
      <c r="K83" s="118">
        <v>4927863</v>
      </c>
      <c r="L83" s="118">
        <v>8968008</v>
      </c>
      <c r="M83" s="118"/>
      <c r="N83" s="118">
        <v>382690364</v>
      </c>
      <c r="O83" s="118">
        <v>1567567</v>
      </c>
      <c r="P83" s="118">
        <v>1359905029</v>
      </c>
      <c r="Q83" s="118">
        <v>7480331</v>
      </c>
      <c r="R83" s="118">
        <v>2477272411</v>
      </c>
      <c r="S83" s="118">
        <v>1236089728</v>
      </c>
      <c r="T83" s="120">
        <v>365409231</v>
      </c>
      <c r="U83" s="60">
        <v>-1.9012675795741174E-2</v>
      </c>
      <c r="V83" s="60">
        <v>-1.8241375591149689E-2</v>
      </c>
      <c r="W83" s="60"/>
      <c r="X83" s="60">
        <v>1.3215680290006304E-3</v>
      </c>
      <c r="Y83" s="60">
        <v>-4.3598390553931221E-2</v>
      </c>
      <c r="Z83" s="60">
        <v>-6.1897961249617328E-3</v>
      </c>
      <c r="AA83" s="60">
        <v>-3.1160154331183465E-2</v>
      </c>
      <c r="AB83" s="60">
        <v>-1.899602502720299E-2</v>
      </c>
      <c r="AC83" s="60">
        <v>-1.3358141311065802E-2</v>
      </c>
      <c r="AD83" s="61">
        <v>2.0040777258540921E-3</v>
      </c>
      <c r="AE83" s="97">
        <f t="shared" ref="AE83:AF83" si="198">STDEV(U74:U83)</f>
        <v>2.4599053463536955E-2</v>
      </c>
      <c r="AF83" s="98">
        <f t="shared" si="198"/>
        <v>3.3789063700029327E-2</v>
      </c>
      <c r="AG83" s="98"/>
      <c r="AH83" s="98">
        <f t="shared" si="138"/>
        <v>3.6411006468448491E-2</v>
      </c>
      <c r="AI83" s="98">
        <f t="shared" si="139"/>
        <v>4.5057729613391745E-2</v>
      </c>
      <c r="AJ83" s="98">
        <f t="shared" si="140"/>
        <v>2.0724249152733E-2</v>
      </c>
      <c r="AK83" s="98">
        <f t="shared" si="141"/>
        <v>4.7847851980460106E-2</v>
      </c>
      <c r="AL83" s="98">
        <f t="shared" si="142"/>
        <v>1.9054724581991086E-2</v>
      </c>
      <c r="AM83" s="98">
        <f t="shared" si="143"/>
        <v>1.9056962903969413E-2</v>
      </c>
      <c r="AN83" s="40">
        <f t="shared" si="144"/>
        <v>3.1298649286182492E-2</v>
      </c>
      <c r="AO83" s="60">
        <v>-1.2147547757587205</v>
      </c>
      <c r="AP83" s="60">
        <v>-1.2283395981006073</v>
      </c>
      <c r="AQ83" s="60"/>
      <c r="AR83" s="60">
        <v>0.48660565060241723</v>
      </c>
      <c r="AS83" s="60">
        <v>-1.4793247000744323</v>
      </c>
      <c r="AT83" s="60">
        <v>6.0454641570300893E-2</v>
      </c>
      <c r="AU83" s="60">
        <v>-0.61999326203574689</v>
      </c>
      <c r="AV83" s="60">
        <v>4.2692246327472816E-2</v>
      </c>
      <c r="AW83" s="60">
        <v>0.20435264370423312</v>
      </c>
      <c r="AX83" s="61">
        <v>-0.22008433818530371</v>
      </c>
      <c r="AY83" s="39">
        <f t="shared" ref="AY83:AZ83" si="199">STDEV(AO74:AO83)</f>
        <v>5.163797669746726E-2</v>
      </c>
      <c r="AZ83" s="39">
        <f t="shared" si="199"/>
        <v>3.9967469391129121E-2</v>
      </c>
      <c r="BA83" s="39"/>
      <c r="BB83" s="39">
        <f t="shared" si="146"/>
        <v>6.4315197709252023E-2</v>
      </c>
      <c r="BC83" s="39">
        <f t="shared" si="147"/>
        <v>6.6520993786383972E-2</v>
      </c>
      <c r="BD83" s="39">
        <f t="shared" si="148"/>
        <v>2.5229588582256435E-2</v>
      </c>
      <c r="BE83" s="39">
        <f t="shared" si="149"/>
        <v>0.20584029628468717</v>
      </c>
      <c r="BF83" s="39">
        <f t="shared" si="150"/>
        <v>1.6841099271681516E-2</v>
      </c>
      <c r="BG83" s="39">
        <f t="shared" si="151"/>
        <v>2.7992078253512173E-2</v>
      </c>
      <c r="BH83" s="39">
        <f t="shared" si="152"/>
        <v>6.4334292644370836E-2</v>
      </c>
      <c r="BI83" s="62">
        <v>0.88417039179595058</v>
      </c>
      <c r="BJ83" s="63">
        <v>0.79759335710264589</v>
      </c>
      <c r="BK83" s="63"/>
      <c r="BL83" s="63">
        <v>0.48949279487860731</v>
      </c>
      <c r="BM83" s="63">
        <v>0.9673073514143179</v>
      </c>
      <c r="BN83" s="63">
        <v>0.60141557645134913</v>
      </c>
      <c r="BO83" s="63">
        <v>0.74271586323118544</v>
      </c>
      <c r="BP83" s="63">
        <v>0.68284090466736735</v>
      </c>
      <c r="BQ83" s="63">
        <v>0.56903037860608408</v>
      </c>
      <c r="BR83" s="61">
        <v>0.18536197295147175</v>
      </c>
      <c r="BS83" s="39">
        <f t="shared" si="153"/>
        <v>-1.5213072452300015E-2</v>
      </c>
      <c r="BT83" s="39">
        <f t="shared" si="154"/>
        <v>-4.8766045587577802E-3</v>
      </c>
      <c r="BU83" s="39"/>
      <c r="BV83" s="39">
        <f t="shared" si="155"/>
        <v>3.6312826846934599E-3</v>
      </c>
      <c r="BW83" s="39">
        <f t="shared" si="156"/>
        <v>-6.6178890464234645E-4</v>
      </c>
      <c r="BX83" s="39">
        <f t="shared" si="157"/>
        <v>-7.8963222062162115E-3</v>
      </c>
      <c r="BY83" s="39">
        <f t="shared" si="158"/>
        <v>-6.5668421226865118E-3</v>
      </c>
      <c r="BZ83" s="39">
        <f t="shared" si="159"/>
        <v>-1.1276519703903153E-2</v>
      </c>
      <c r="CA83" s="39">
        <f t="shared" si="160"/>
        <v>-8.8922774940536683E-3</v>
      </c>
      <c r="CB83" s="40">
        <f t="shared" si="161"/>
        <v>1.8706916081324466E-3</v>
      </c>
      <c r="CC83" s="35">
        <v>1.0772411445938222E-3</v>
      </c>
      <c r="CD83" s="35">
        <v>3.7186615342942226E-4</v>
      </c>
      <c r="CF83" s="35">
        <v>3.3167303619660912E-3</v>
      </c>
      <c r="CG83" s="35">
        <v>7.623859715980309E-6</v>
      </c>
      <c r="CH83" s="35">
        <v>8.7531995773165623E-3</v>
      </c>
      <c r="CI83" s="35">
        <v>2.1253994202767186E-5</v>
      </c>
      <c r="CJ83" s="35">
        <v>2.0030772875238523E-2</v>
      </c>
      <c r="CK83" s="35">
        <v>8.8758193435527627E-3</v>
      </c>
      <c r="CL83" s="38">
        <v>1.0827555580060438E-2</v>
      </c>
      <c r="CM83" s="39">
        <f t="shared" si="162"/>
        <v>10.490976722536818</v>
      </c>
      <c r="CN83" s="39">
        <f t="shared" si="163"/>
        <v>10.415884653182555</v>
      </c>
      <c r="CO83" s="39"/>
      <c r="CP83" s="39">
        <f t="shared" si="164"/>
        <v>11.254301703382913</v>
      </c>
      <c r="CQ83" s="39">
        <f t="shared" si="165"/>
        <v>10.250622727797376</v>
      </c>
      <c r="CR83" s="39">
        <f t="shared" si="166"/>
        <v>11.095183696954935</v>
      </c>
      <c r="CS83" s="39">
        <f t="shared" si="167"/>
        <v>10.56510150967371</v>
      </c>
      <c r="CT83" s="39">
        <f t="shared" si="168"/>
        <v>11.078091306342227</v>
      </c>
      <c r="CU83" s="39">
        <f t="shared" si="169"/>
        <v>11.159278347753752</v>
      </c>
      <c r="CV83" s="40">
        <f t="shared" si="170"/>
        <v>10.889920864726824</v>
      </c>
      <c r="CW83" s="60">
        <v>10.638072874222607</v>
      </c>
      <c r="CX83" s="60">
        <v>10.631280463051663</v>
      </c>
      <c r="CY83" s="60"/>
      <c r="CZ83" s="60">
        <v>11.488753087403175</v>
      </c>
      <c r="DA83" s="60">
        <v>10.505787912064751</v>
      </c>
      <c r="DB83" s="60">
        <v>11.275677582887116</v>
      </c>
      <c r="DC83" s="60">
        <v>10.935453631084094</v>
      </c>
      <c r="DD83" s="60">
        <v>11.266796385265703</v>
      </c>
      <c r="DE83" s="60">
        <v>11.347626583954083</v>
      </c>
      <c r="DF83" s="61">
        <v>11.135408093009314</v>
      </c>
      <c r="DG83" s="39">
        <f t="shared" si="171"/>
        <v>10.490976722536818</v>
      </c>
      <c r="DH83" s="39">
        <f t="shared" si="172"/>
        <v>10.415884653182555</v>
      </c>
      <c r="DI83" s="39"/>
      <c r="DJ83" s="39">
        <f t="shared" si="173"/>
        <v>11.254301703382913</v>
      </c>
      <c r="DK83" s="39">
        <f t="shared" si="174"/>
        <v>10.250622727797376</v>
      </c>
      <c r="DL83" s="39">
        <f t="shared" si="175"/>
        <v>11.095183696954935</v>
      </c>
      <c r="DM83" s="39">
        <f t="shared" si="176"/>
        <v>10.56510150967371</v>
      </c>
      <c r="DN83" s="39">
        <f t="shared" si="177"/>
        <v>11.078091306342227</v>
      </c>
      <c r="DO83" s="39">
        <f t="shared" si="178"/>
        <v>11.159278347753752</v>
      </c>
      <c r="DP83" s="40">
        <f t="shared" si="179"/>
        <v>10.889920864726824</v>
      </c>
      <c r="DQ83" s="64"/>
    </row>
    <row r="84" spans="1:122" x14ac:dyDescent="0.2">
      <c r="A84" s="51" t="s">
        <v>90</v>
      </c>
      <c r="B84" s="78" t="s">
        <v>102</v>
      </c>
      <c r="C84" s="53">
        <v>2010</v>
      </c>
      <c r="D84" s="83">
        <v>208368726860.8284</v>
      </c>
      <c r="E84" s="55">
        <f t="shared" si="66"/>
        <v>11.318832538183459</v>
      </c>
      <c r="F84" s="56">
        <f t="shared" si="67"/>
        <v>7.3382276081492392E-2</v>
      </c>
      <c r="G84" s="58">
        <v>4129</v>
      </c>
      <c r="H84" s="58">
        <v>3204</v>
      </c>
      <c r="I84" s="11">
        <v>43814</v>
      </c>
      <c r="J84" s="59">
        <v>51496</v>
      </c>
      <c r="K84" s="118">
        <v>5955338</v>
      </c>
      <c r="L84" s="118">
        <v>8495199</v>
      </c>
      <c r="M84" s="118"/>
      <c r="N84" s="118">
        <v>449217187</v>
      </c>
      <c r="O84" s="118">
        <v>301273</v>
      </c>
      <c r="P84" s="118">
        <v>1396495830</v>
      </c>
      <c r="Q84" s="118">
        <v>11232996</v>
      </c>
      <c r="R84" s="118">
        <v>7318943042</v>
      </c>
      <c r="S84" s="118">
        <v>1782639945</v>
      </c>
      <c r="T84" s="120">
        <v>572077761</v>
      </c>
      <c r="U84" s="60">
        <v>-4.6597340485432515E-3</v>
      </c>
      <c r="V84" s="60">
        <v>2.7799680156653572E-2</v>
      </c>
      <c r="W84" s="60"/>
      <c r="X84" s="60">
        <v>-3.5017642106971003E-2</v>
      </c>
      <c r="Y84" s="60">
        <v>1.096931453240213E-2</v>
      </c>
      <c r="Z84" s="60">
        <v>-1.5966113525964554E-2</v>
      </c>
      <c r="AA84" s="60">
        <v>2.3577947796571075E-2</v>
      </c>
      <c r="AB84" s="60">
        <v>-4.7451853622548779E-3</v>
      </c>
      <c r="AC84" s="60">
        <v>-1.1135107203338546E-2</v>
      </c>
      <c r="AD84" s="61">
        <v>5.6669998826034629E-2</v>
      </c>
      <c r="AE84" s="97">
        <f t="shared" ref="AE84:AF84" si="200">STDEV(U75:U84)</f>
        <v>2.0021882897310862E-2</v>
      </c>
      <c r="AF84" s="98">
        <f t="shared" si="200"/>
        <v>2.8749952576068584E-2</v>
      </c>
      <c r="AG84" s="98"/>
      <c r="AH84" s="98">
        <f t="shared" si="138"/>
        <v>3.7723025741295477E-2</v>
      </c>
      <c r="AI84" s="98">
        <f t="shared" si="139"/>
        <v>4.3989659583388289E-2</v>
      </c>
      <c r="AJ84" s="98">
        <f t="shared" si="140"/>
        <v>1.8843209347761486E-2</v>
      </c>
      <c r="AK84" s="98">
        <f t="shared" si="141"/>
        <v>4.1852899074848703E-2</v>
      </c>
      <c r="AL84" s="98">
        <f t="shared" si="142"/>
        <v>1.8381259667223464E-2</v>
      </c>
      <c r="AM84" s="98">
        <f t="shared" si="143"/>
        <v>1.9067910179410716E-2</v>
      </c>
      <c r="AN84" s="40">
        <f t="shared" si="144"/>
        <v>2.8060171134519203E-2</v>
      </c>
      <c r="AO84" s="60">
        <v>-1.181878379082276</v>
      </c>
      <c r="AP84" s="60">
        <v>-1.267978326027924</v>
      </c>
      <c r="AQ84" s="60"/>
      <c r="AR84" s="60">
        <v>0.55916857341432191</v>
      </c>
      <c r="AS84" s="60">
        <v>-1.4656349882599979</v>
      </c>
      <c r="AT84" s="60">
        <v>8.7735928773156502E-2</v>
      </c>
      <c r="AU84" s="60">
        <v>-0.60687095105844513</v>
      </c>
      <c r="AV84" s="60">
        <v>6.1033641853079246E-2</v>
      </c>
      <c r="AW84" s="60">
        <v>0.21405531828676239</v>
      </c>
      <c r="AX84" s="61">
        <v>-0.2546301476899675</v>
      </c>
      <c r="AY84" s="39">
        <f t="shared" ref="AY84:AZ84" si="201">STDEV(AO75:AO84)</f>
        <v>5.50480861000456E-2</v>
      </c>
      <c r="AZ84" s="39">
        <f t="shared" si="201"/>
        <v>2.3738738729826722E-2</v>
      </c>
      <c r="BA84" s="39"/>
      <c r="BB84" s="39">
        <f t="shared" si="146"/>
        <v>6.6484774763439142E-2</v>
      </c>
      <c r="BC84" s="39">
        <f t="shared" si="147"/>
        <v>7.0929299798751538E-2</v>
      </c>
      <c r="BD84" s="39">
        <f t="shared" si="148"/>
        <v>2.0802988321138274E-2</v>
      </c>
      <c r="BE84" s="39">
        <f t="shared" si="149"/>
        <v>0.20809372498241768</v>
      </c>
      <c r="BF84" s="39">
        <f t="shared" si="150"/>
        <v>1.6866529361114178E-2</v>
      </c>
      <c r="BG84" s="39">
        <f t="shared" si="151"/>
        <v>2.4422683656146794E-2</v>
      </c>
      <c r="BH84" s="39">
        <f t="shared" si="152"/>
        <v>5.4325258114197854E-2</v>
      </c>
      <c r="BI84" s="62">
        <v>0.87452609969703488</v>
      </c>
      <c r="BJ84" s="63">
        <v>0.81226716573385827</v>
      </c>
      <c r="BK84" s="63"/>
      <c r="BL84" s="63">
        <v>0.50386333771353486</v>
      </c>
      <c r="BM84" s="63">
        <v>0.92712520190826786</v>
      </c>
      <c r="BN84" s="63">
        <v>0.58490332176499749</v>
      </c>
      <c r="BO84" s="63">
        <v>0.72388915670661769</v>
      </c>
      <c r="BP84" s="63">
        <v>0.67387688013030445</v>
      </c>
      <c r="BQ84" s="63">
        <v>0.56222579880883328</v>
      </c>
      <c r="BR84" s="61">
        <v>0.16670572927189997</v>
      </c>
      <c r="BS84" s="39">
        <f t="shared" si="153"/>
        <v>-1.0054774659805621E-2</v>
      </c>
      <c r="BT84" s="39">
        <f t="shared" si="154"/>
        <v>3.9768709948361678E-3</v>
      </c>
      <c r="BU84" s="39"/>
      <c r="BV84" s="39">
        <f t="shared" si="155"/>
        <v>2.2122333443029161E-3</v>
      </c>
      <c r="BW84" s="39">
        <f t="shared" si="156"/>
        <v>3.3788157276390509E-3</v>
      </c>
      <c r="BX84" s="39">
        <f t="shared" si="157"/>
        <v>-6.0554969011252123E-3</v>
      </c>
      <c r="BY84" s="39">
        <f t="shared" si="158"/>
        <v>3.3504909272461525E-3</v>
      </c>
      <c r="BZ84" s="39">
        <f t="shared" si="159"/>
        <v>-9.1286276796080038E-3</v>
      </c>
      <c r="CA84" s="39">
        <f t="shared" si="160"/>
        <v>-9.1823377014865534E-3</v>
      </c>
      <c r="CB84" s="40">
        <f t="shared" si="161"/>
        <v>1.322001914946549E-2</v>
      </c>
      <c r="CC84" s="35">
        <v>2.3711732511544182E-4</v>
      </c>
      <c r="CD84" s="35">
        <v>1.3805225494677634E-4</v>
      </c>
      <c r="CF84" s="35">
        <v>3.184128041418011E-3</v>
      </c>
      <c r="CG84" s="35">
        <v>1.2753600265923455E-5</v>
      </c>
      <c r="CH84" s="35">
        <v>9.4474578861833917E-3</v>
      </c>
      <c r="CI84" s="35">
        <v>2.2433191232774417E-4</v>
      </c>
      <c r="CJ84" s="35">
        <v>3.2539422767134361E-2</v>
      </c>
      <c r="CK84" s="35">
        <v>1.1439834706452382E-2</v>
      </c>
      <c r="CL84" s="38">
        <v>1.0521729439960938E-2</v>
      </c>
      <c r="CM84" s="39">
        <f t="shared" si="162"/>
        <v>10.528725912401528</v>
      </c>
      <c r="CN84" s="39">
        <f t="shared" si="163"/>
        <v>10.460101966141488</v>
      </c>
      <c r="CO84" s="39"/>
      <c r="CP84" s="39">
        <f t="shared" si="164"/>
        <v>11.307138014628801</v>
      </c>
      <c r="CQ84" s="39">
        <f t="shared" si="165"/>
        <v>10.301178485909199</v>
      </c>
      <c r="CR84" s="39">
        <f t="shared" si="166"/>
        <v>11.136717572419778</v>
      </c>
      <c r="CS84" s="39">
        <f t="shared" si="167"/>
        <v>10.637093266445433</v>
      </c>
      <c r="CT84" s="39">
        <f t="shared" si="168"/>
        <v>11.117767431660919</v>
      </c>
      <c r="CU84" s="39">
        <f t="shared" si="169"/>
        <v>11.200649939103494</v>
      </c>
      <c r="CV84" s="40">
        <f t="shared" si="170"/>
        <v>10.938255607733543</v>
      </c>
      <c r="CW84" s="60">
        <v>10.727893348642322</v>
      </c>
      <c r="CX84" s="60">
        <v>10.684843375169496</v>
      </c>
      <c r="CY84" s="60"/>
      <c r="CZ84" s="60">
        <v>11.59841682489062</v>
      </c>
      <c r="DA84" s="60">
        <v>10.586015044053461</v>
      </c>
      <c r="DB84" s="60">
        <v>11.362700502570037</v>
      </c>
      <c r="DC84" s="60">
        <v>11.015397062654237</v>
      </c>
      <c r="DD84" s="60">
        <v>11.349349359109999</v>
      </c>
      <c r="DE84" s="60">
        <v>11.425860197326841</v>
      </c>
      <c r="DF84" s="61">
        <v>11.191517464338474</v>
      </c>
      <c r="DG84" s="39">
        <f t="shared" si="171"/>
        <v>10.528725912401528</v>
      </c>
      <c r="DH84" s="39">
        <f t="shared" si="172"/>
        <v>10.460101966141488</v>
      </c>
      <c r="DI84" s="39"/>
      <c r="DJ84" s="39">
        <f t="shared" si="173"/>
        <v>11.307138014628801</v>
      </c>
      <c r="DK84" s="39">
        <f t="shared" si="174"/>
        <v>10.301178485909199</v>
      </c>
      <c r="DL84" s="39">
        <f t="shared" si="175"/>
        <v>11.136717572419778</v>
      </c>
      <c r="DM84" s="39">
        <f t="shared" si="176"/>
        <v>10.637093266445433</v>
      </c>
      <c r="DN84" s="39">
        <f t="shared" si="177"/>
        <v>11.117767431660919</v>
      </c>
      <c r="DO84" s="39">
        <f t="shared" si="178"/>
        <v>11.200649939103494</v>
      </c>
      <c r="DP84" s="40">
        <f t="shared" si="179"/>
        <v>10.938255607733543</v>
      </c>
      <c r="DQ84" s="64"/>
    </row>
    <row r="85" spans="1:122" x14ac:dyDescent="0.2">
      <c r="A85" s="51" t="s">
        <v>90</v>
      </c>
      <c r="B85" s="78" t="s">
        <v>102</v>
      </c>
      <c r="C85" s="53">
        <v>2011</v>
      </c>
      <c r="D85" s="83">
        <v>234216930369.37323</v>
      </c>
      <c r="E85" s="55">
        <f t="shared" si="66"/>
        <v>11.369618284844977</v>
      </c>
      <c r="F85" s="56">
        <f t="shared" si="67"/>
        <v>5.0785746661517805E-2</v>
      </c>
      <c r="G85" s="58">
        <v>5417</v>
      </c>
      <c r="H85" s="58">
        <v>4090</v>
      </c>
      <c r="I85" s="11">
        <v>38527</v>
      </c>
      <c r="J85" s="59">
        <v>48305</v>
      </c>
      <c r="K85" s="118">
        <v>6232705</v>
      </c>
      <c r="L85" s="118">
        <v>9742869</v>
      </c>
      <c r="M85" s="118"/>
      <c r="N85" s="118">
        <v>605858074</v>
      </c>
      <c r="O85" s="118">
        <v>611476</v>
      </c>
      <c r="P85" s="118">
        <v>1098988452</v>
      </c>
      <c r="Q85" s="118">
        <v>14129197</v>
      </c>
      <c r="R85" s="118">
        <v>4277729119</v>
      </c>
      <c r="S85" s="118">
        <v>1903966761</v>
      </c>
      <c r="T85" s="120">
        <v>718004176</v>
      </c>
      <c r="U85" s="60">
        <v>-1.747675548166483E-2</v>
      </c>
      <c r="V85" s="60">
        <v>4.2851080139492126E-3</v>
      </c>
      <c r="W85" s="60"/>
      <c r="X85" s="60">
        <v>2.3401361296047085E-3</v>
      </c>
      <c r="Y85" s="60">
        <v>4.267122779837873E-3</v>
      </c>
      <c r="Z85" s="60">
        <v>-4.4889666368543857E-3</v>
      </c>
      <c r="AA85" s="60">
        <v>1.5762387147442491E-2</v>
      </c>
      <c r="AB85" s="60">
        <v>-1.7417504810506523E-2</v>
      </c>
      <c r="AC85" s="60">
        <v>6.9253767618154827E-4</v>
      </c>
      <c r="AD85" s="61">
        <v>5.0233693254431167E-2</v>
      </c>
      <c r="AE85" s="97">
        <f t="shared" ref="AE85:AF85" si="202">STDEV(U76:U85)</f>
        <v>1.7641436943255089E-2</v>
      </c>
      <c r="AF85" s="98">
        <f t="shared" si="202"/>
        <v>2.1919431552694123E-2</v>
      </c>
      <c r="AG85" s="98"/>
      <c r="AH85" s="98">
        <f t="shared" si="138"/>
        <v>3.7123788681137089E-2</v>
      </c>
      <c r="AI85" s="98">
        <f t="shared" si="139"/>
        <v>3.9224736615386814E-2</v>
      </c>
      <c r="AJ85" s="98">
        <f t="shared" si="140"/>
        <v>1.3634845932061955E-2</v>
      </c>
      <c r="AK85" s="98">
        <f t="shared" si="141"/>
        <v>4.1727022411890337E-2</v>
      </c>
      <c r="AL85" s="98">
        <f t="shared" si="142"/>
        <v>1.7555534562074714E-2</v>
      </c>
      <c r="AM85" s="98">
        <f t="shared" si="143"/>
        <v>1.9009415165137201E-2</v>
      </c>
      <c r="AN85" s="40">
        <f t="shared" si="144"/>
        <v>2.5780562939051722E-2</v>
      </c>
      <c r="AO85" s="60">
        <v>-1.1018525667972838</v>
      </c>
      <c r="AP85" s="60">
        <v>-1.2614071610881172</v>
      </c>
      <c r="AQ85" s="60"/>
      <c r="AR85" s="60">
        <v>0.58121814997794985</v>
      </c>
      <c r="AS85" s="60">
        <v>-1.4276049011224661</v>
      </c>
      <c r="AT85" s="60">
        <v>0.1045279629625</v>
      </c>
      <c r="AU85" s="60">
        <v>-0.6360348650965868</v>
      </c>
      <c r="AV85" s="60">
        <v>7.6532207790727114E-2</v>
      </c>
      <c r="AW85" s="60">
        <v>0.19954385862348367</v>
      </c>
      <c r="AX85" s="61">
        <v>-0.23755260250013421</v>
      </c>
      <c r="AY85" s="39">
        <f t="shared" ref="AY85:AZ85" si="203">STDEV(AO76:AO85)</f>
        <v>5.444027943013955E-2</v>
      </c>
      <c r="AZ85" s="39">
        <f t="shared" si="203"/>
        <v>1.9694165780843632E-2</v>
      </c>
      <c r="BA85" s="39"/>
      <c r="BB85" s="39">
        <f t="shared" si="146"/>
        <v>6.4434927552011953E-2</v>
      </c>
      <c r="BC85" s="39">
        <f t="shared" si="147"/>
        <v>7.9702453083551339E-2</v>
      </c>
      <c r="BD85" s="39">
        <f t="shared" si="148"/>
        <v>1.9102855058968717E-2</v>
      </c>
      <c r="BE85" s="39">
        <f t="shared" si="149"/>
        <v>0.17994732585115508</v>
      </c>
      <c r="BF85" s="39">
        <f t="shared" si="150"/>
        <v>1.798486888987319E-2</v>
      </c>
      <c r="BG85" s="39">
        <f t="shared" si="151"/>
        <v>2.1892201875178822E-2</v>
      </c>
      <c r="BH85" s="39">
        <f t="shared" si="152"/>
        <v>4.9621566468286707E-2</v>
      </c>
      <c r="BI85" s="62">
        <v>0.84271844660194173</v>
      </c>
      <c r="BJ85" s="63">
        <v>0.75142249450089982</v>
      </c>
      <c r="BK85" s="63"/>
      <c r="BL85" s="63">
        <v>0.60663934361125016</v>
      </c>
      <c r="BM85" s="63">
        <v>0.91595207446281812</v>
      </c>
      <c r="BN85" s="63">
        <v>0.64252815757387183</v>
      </c>
      <c r="BO85" s="63">
        <v>0.69386371930556279</v>
      </c>
      <c r="BP85" s="63">
        <v>0.71554669206304822</v>
      </c>
      <c r="BQ85" s="63">
        <v>0.64434198042682944</v>
      </c>
      <c r="BR85" s="61">
        <v>0.33224755700325731</v>
      </c>
      <c r="BS85" s="39">
        <f t="shared" si="153"/>
        <v>-7.938316869854023E-3</v>
      </c>
      <c r="BT85" s="39">
        <f t="shared" si="154"/>
        <v>9.3263508303500272E-3</v>
      </c>
      <c r="BU85" s="39"/>
      <c r="BV85" s="39">
        <f t="shared" si="155"/>
        <v>3.0819877899834758E-4</v>
      </c>
      <c r="BW85" s="39">
        <f t="shared" si="156"/>
        <v>9.1559086878479686E-3</v>
      </c>
      <c r="BX85" s="39">
        <f t="shared" si="157"/>
        <v>-2.1901236777787992E-3</v>
      </c>
      <c r="BY85" s="39">
        <f t="shared" si="158"/>
        <v>5.9396575026724133E-3</v>
      </c>
      <c r="BZ85" s="39">
        <f t="shared" si="159"/>
        <v>-8.1513588145247784E-3</v>
      </c>
      <c r="CA85" s="39">
        <f t="shared" si="160"/>
        <v>-9.2786691954904743E-3</v>
      </c>
      <c r="CB85" s="40">
        <f t="shared" si="161"/>
        <v>2.1207066077042525E-2</v>
      </c>
      <c r="CC85" s="35">
        <v>2.5813427245726815E-4</v>
      </c>
      <c r="CD85" s="35">
        <v>7.5683318391809893E-5</v>
      </c>
      <c r="CF85" s="35">
        <v>3.3645647082743762E-3</v>
      </c>
      <c r="CG85" s="35">
        <v>9.1521233375811657E-6</v>
      </c>
      <c r="CH85" s="35">
        <v>8.3464156149767356E-3</v>
      </c>
      <c r="CI85" s="35">
        <v>3.5789656537256812E-4</v>
      </c>
      <c r="CJ85" s="35">
        <v>2.124427023299378E-2</v>
      </c>
      <c r="CK85" s="35">
        <v>1.0322123744686162E-2</v>
      </c>
      <c r="CL85" s="38">
        <v>9.4612882282968484E-3</v>
      </c>
      <c r="CM85" s="39">
        <f t="shared" si="162"/>
        <v>10.578321789240226</v>
      </c>
      <c r="CN85" s="39">
        <f t="shared" si="163"/>
        <v>10.509117773780494</v>
      </c>
      <c r="CO85" s="39"/>
      <c r="CP85" s="39">
        <f t="shared" si="164"/>
        <v>11.368034484134849</v>
      </c>
      <c r="CQ85" s="39">
        <f t="shared" si="165"/>
        <v>10.359518660822605</v>
      </c>
      <c r="CR85" s="39">
        <f t="shared" si="166"/>
        <v>11.185672463314363</v>
      </c>
      <c r="CS85" s="39">
        <f t="shared" si="167"/>
        <v>10.715844796521615</v>
      </c>
      <c r="CT85" s="39">
        <f t="shared" si="168"/>
        <v>11.166033583009582</v>
      </c>
      <c r="CU85" s="39">
        <f t="shared" si="169"/>
        <v>11.248716621742266</v>
      </c>
      <c r="CV85" s="40">
        <f t="shared" si="170"/>
        <v>10.99276255611036</v>
      </c>
      <c r="CW85" s="60">
        <v>10.818692001446335</v>
      </c>
      <c r="CX85" s="60">
        <v>10.738914704300917</v>
      </c>
      <c r="CY85" s="60"/>
      <c r="CZ85" s="60">
        <v>11.660227359833952</v>
      </c>
      <c r="DA85" s="60">
        <v>10.655815834283743</v>
      </c>
      <c r="DB85" s="60">
        <v>11.421882266326227</v>
      </c>
      <c r="DC85" s="60">
        <v>11.051600852296684</v>
      </c>
      <c r="DD85" s="60">
        <v>11.40788438874034</v>
      </c>
      <c r="DE85" s="60">
        <v>11.469390214156718</v>
      </c>
      <c r="DF85" s="61">
        <v>11.25084198359491</v>
      </c>
      <c r="DG85" s="39">
        <f t="shared" si="171"/>
        <v>10.578321789240226</v>
      </c>
      <c r="DH85" s="39">
        <f t="shared" si="172"/>
        <v>10.509117773780494</v>
      </c>
      <c r="DI85" s="39"/>
      <c r="DJ85" s="39">
        <f t="shared" si="173"/>
        <v>11.368034484134849</v>
      </c>
      <c r="DK85" s="39">
        <f t="shared" si="174"/>
        <v>10.359518660822605</v>
      </c>
      <c r="DL85" s="39">
        <f t="shared" si="175"/>
        <v>11.185672463314363</v>
      </c>
      <c r="DM85" s="39">
        <f t="shared" si="176"/>
        <v>10.715844796521615</v>
      </c>
      <c r="DN85" s="39">
        <f t="shared" si="177"/>
        <v>11.166033583009582</v>
      </c>
      <c r="DO85" s="39">
        <f t="shared" si="178"/>
        <v>11.248716621742266</v>
      </c>
      <c r="DP85" s="40">
        <f t="shared" si="179"/>
        <v>10.99276255611036</v>
      </c>
      <c r="DQ85" s="64"/>
    </row>
    <row r="86" spans="1:122" x14ac:dyDescent="0.2">
      <c r="A86" s="51" t="s">
        <v>90</v>
      </c>
      <c r="B86" s="78" t="s">
        <v>102</v>
      </c>
      <c r="C86" s="53">
        <v>2012</v>
      </c>
      <c r="D86" s="83">
        <v>261920509949.78546</v>
      </c>
      <c r="E86" s="55">
        <f t="shared" si="66"/>
        <v>11.418169507624381</v>
      </c>
      <c r="F86" s="56">
        <f t="shared" si="67"/>
        <v>4.8551222779403602E-2</v>
      </c>
      <c r="G86" s="58">
        <v>5075</v>
      </c>
      <c r="H86" s="58">
        <v>3887</v>
      </c>
      <c r="I86" s="11">
        <v>42506</v>
      </c>
      <c r="J86" s="59">
        <v>52099</v>
      </c>
      <c r="K86" s="118">
        <v>7242569</v>
      </c>
      <c r="L86" s="118">
        <v>16372403</v>
      </c>
      <c r="M86" s="118"/>
      <c r="N86" s="118">
        <v>839666572</v>
      </c>
      <c r="O86" s="118">
        <v>541782</v>
      </c>
      <c r="P86" s="118">
        <v>1018099385</v>
      </c>
      <c r="Q86" s="118">
        <v>19132030</v>
      </c>
      <c r="R86" s="118">
        <v>4863929036</v>
      </c>
      <c r="S86" s="118">
        <v>2445956284</v>
      </c>
      <c r="T86" s="120">
        <v>593443265</v>
      </c>
      <c r="U86" s="60">
        <v>8.4743075437048176E-3</v>
      </c>
      <c r="V86" s="60">
        <v>9.0905297725738521E-3</v>
      </c>
      <c r="W86" s="60"/>
      <c r="X86" s="60">
        <v>4.0153589245562671E-2</v>
      </c>
      <c r="Y86" s="60">
        <v>8.8167780643870763E-3</v>
      </c>
      <c r="Z86" s="60">
        <v>1.5316697218017428E-2</v>
      </c>
      <c r="AA86" s="60">
        <v>2.0008445230100418</v>
      </c>
      <c r="AB86" s="60">
        <v>8.4587699686571316E-3</v>
      </c>
      <c r="AC86" s="60">
        <v>1.945974250242008E-2</v>
      </c>
      <c r="AD86" s="61">
        <v>1.5745543050237565E-2</v>
      </c>
      <c r="AE86" s="97">
        <f t="shared" ref="AE86:AF86" si="204">STDEV(U77:U86)</f>
        <v>1.8317401284705794E-2</v>
      </c>
      <c r="AF86" s="98">
        <f t="shared" si="204"/>
        <v>2.1038967823163036E-2</v>
      </c>
      <c r="AG86" s="98"/>
      <c r="AH86" s="98">
        <f t="shared" si="138"/>
        <v>3.4859289738310865E-2</v>
      </c>
      <c r="AI86" s="98">
        <f t="shared" si="139"/>
        <v>3.922457229909046E-2</v>
      </c>
      <c r="AJ86" s="98">
        <f t="shared" si="140"/>
        <v>1.4691500662443877E-2</v>
      </c>
      <c r="AK86" s="98">
        <f t="shared" si="141"/>
        <v>0.63161988117324919</v>
      </c>
      <c r="AL86" s="98">
        <f t="shared" si="142"/>
        <v>1.8302935370598978E-2</v>
      </c>
      <c r="AM86" s="98">
        <f t="shared" si="143"/>
        <v>2.0583953618880196E-2</v>
      </c>
      <c r="AN86" s="40">
        <f t="shared" si="144"/>
        <v>2.5286387979873006E-2</v>
      </c>
      <c r="AO86" s="60">
        <v>-1.1383214863695112</v>
      </c>
      <c r="AP86" s="60">
        <v>-1.2703558625268805</v>
      </c>
      <c r="AQ86" s="60"/>
      <c r="AR86" s="60">
        <v>0.54461162529067053</v>
      </c>
      <c r="AS86" s="60">
        <v>-1.4098739202787254</v>
      </c>
      <c r="AT86" s="60">
        <v>7.9372629867767941E-2</v>
      </c>
      <c r="AU86" s="60">
        <v>-0.69181293876835603</v>
      </c>
      <c r="AV86" s="60">
        <v>5.1780894696854318E-2</v>
      </c>
      <c r="AW86" s="60">
        <v>0.18123123305955602</v>
      </c>
      <c r="AX86" s="61">
        <v>-0.22554630225872607</v>
      </c>
      <c r="AY86" s="39">
        <f t="shared" ref="AY86:AZ86" si="205">STDEV(AO77:AO86)</f>
        <v>5.300913238122789E-2</v>
      </c>
      <c r="AZ86" s="39">
        <f t="shared" si="205"/>
        <v>1.5464401831711274E-2</v>
      </c>
      <c r="BA86" s="39"/>
      <c r="BB86" s="39">
        <f t="shared" si="146"/>
        <v>5.9097590411918886E-2</v>
      </c>
      <c r="BC86" s="39">
        <f t="shared" si="147"/>
        <v>7.7942891986073737E-2</v>
      </c>
      <c r="BD86" s="39">
        <f t="shared" si="148"/>
        <v>1.8922419443455282E-2</v>
      </c>
      <c r="BE86" s="39">
        <f t="shared" si="149"/>
        <v>0.17024005735246533</v>
      </c>
      <c r="BF86" s="39">
        <f t="shared" si="150"/>
        <v>1.7036016840362388E-2</v>
      </c>
      <c r="BG86" s="39">
        <f t="shared" si="151"/>
        <v>2.5008628486209796E-2</v>
      </c>
      <c r="BH86" s="39">
        <f t="shared" si="152"/>
        <v>4.0729001751578724E-2</v>
      </c>
      <c r="BI86" s="62">
        <v>0.85460829493087553</v>
      </c>
      <c r="BJ86" s="63">
        <v>0.76273420424779348</v>
      </c>
      <c r="BK86" s="63"/>
      <c r="BL86" s="63">
        <v>0.56372789936026368</v>
      </c>
      <c r="BM86" s="63">
        <v>0.92166636012506897</v>
      </c>
      <c r="BN86" s="63">
        <v>0.62270014340019386</v>
      </c>
      <c r="BO86" s="63">
        <v>0.70232550511676728</v>
      </c>
      <c r="BP86" s="63">
        <v>0.69706314116206147</v>
      </c>
      <c r="BQ86" s="63">
        <v>0.60944862289077362</v>
      </c>
      <c r="BR86" s="61">
        <v>0.37571116499027774</v>
      </c>
      <c r="BS86" s="39">
        <f t="shared" si="153"/>
        <v>-6.9335871487673732E-3</v>
      </c>
      <c r="BT86" s="39">
        <f t="shared" si="154"/>
        <v>1.1064200550748948E-2</v>
      </c>
      <c r="BU86" s="39"/>
      <c r="BV86" s="39">
        <f t="shared" si="155"/>
        <v>9.0742351353516604E-3</v>
      </c>
      <c r="BW86" s="39">
        <f t="shared" si="156"/>
        <v>9.1698577519596647E-3</v>
      </c>
      <c r="BX86" s="39">
        <f t="shared" si="157"/>
        <v>-3.086783953870187E-4</v>
      </c>
      <c r="BY86" s="39">
        <f t="shared" si="158"/>
        <v>0.20707450323269563</v>
      </c>
      <c r="BZ86" s="39">
        <f t="shared" si="159"/>
        <v>-6.9369058149605142E-3</v>
      </c>
      <c r="CA86" s="39">
        <f t="shared" si="160"/>
        <v>-5.3527169844499786E-3</v>
      </c>
      <c r="CB86" s="40">
        <f t="shared" si="161"/>
        <v>2.2230852986211146E-2</v>
      </c>
      <c r="CC86" s="35">
        <v>1.6040080853605739E-3</v>
      </c>
      <c r="CD86" s="35">
        <v>1.0902633733395547E-4</v>
      </c>
      <c r="CF86" s="35">
        <v>3.6225977977406461E-3</v>
      </c>
      <c r="CG86" s="35">
        <v>1.0342489026610949E-6</v>
      </c>
      <c r="CH86" s="35">
        <v>7.3340136747144357E-3</v>
      </c>
      <c r="CI86" s="35">
        <v>2.5030182316982254E-4</v>
      </c>
      <c r="CJ86" s="35">
        <v>2.0024893698501599E-2</v>
      </c>
      <c r="CK86" s="35">
        <v>1.0783619539104989E-2</v>
      </c>
      <c r="CL86" s="38">
        <v>8.730361354416516E-3</v>
      </c>
      <c r="CM86" s="39">
        <f t="shared" si="162"/>
        <v>10.628596391339162</v>
      </c>
      <c r="CN86" s="39">
        <f t="shared" si="163"/>
        <v>10.559531056956946</v>
      </c>
      <c r="CO86" s="39"/>
      <c r="CP86" s="39">
        <f t="shared" si="164"/>
        <v>11.426213588894214</v>
      </c>
      <c r="CQ86" s="39">
        <f t="shared" si="165"/>
        <v>10.422295533154323</v>
      </c>
      <c r="CR86" s="39">
        <f t="shared" si="166"/>
        <v>11.234981956744642</v>
      </c>
      <c r="CS86" s="39">
        <f t="shared" si="167"/>
        <v>10.782650739458299</v>
      </c>
      <c r="CT86" s="39">
        <f t="shared" si="168"/>
        <v>11.215830374107236</v>
      </c>
      <c r="CU86" s="39">
        <f t="shared" si="169"/>
        <v>11.296897938906859</v>
      </c>
      <c r="CV86" s="40">
        <f t="shared" si="170"/>
        <v>11.049765796562292</v>
      </c>
      <c r="CW86" s="60">
        <v>10.849008764439624</v>
      </c>
      <c r="CX86" s="60">
        <v>10.78299157636094</v>
      </c>
      <c r="CY86" s="60"/>
      <c r="CZ86" s="60">
        <v>11.690475320269716</v>
      </c>
      <c r="DA86" s="60">
        <v>10.713232547485017</v>
      </c>
      <c r="DB86" s="60">
        <v>11.457855822558265</v>
      </c>
      <c r="DC86" s="60">
        <v>11.072263038240202</v>
      </c>
      <c r="DD86" s="60">
        <v>11.444059954972808</v>
      </c>
      <c r="DE86" s="60">
        <v>11.508785124154159</v>
      </c>
      <c r="DF86" s="61">
        <v>11.305396356495017</v>
      </c>
      <c r="DG86" s="39">
        <f t="shared" si="171"/>
        <v>10.628596391339162</v>
      </c>
      <c r="DH86" s="39">
        <f t="shared" si="172"/>
        <v>10.559531056956946</v>
      </c>
      <c r="DI86" s="39"/>
      <c r="DJ86" s="39">
        <f t="shared" si="173"/>
        <v>11.426213588894214</v>
      </c>
      <c r="DK86" s="39">
        <f t="shared" si="174"/>
        <v>10.422295533154323</v>
      </c>
      <c r="DL86" s="39">
        <f t="shared" si="175"/>
        <v>11.234981956744642</v>
      </c>
      <c r="DM86" s="39">
        <f t="shared" si="176"/>
        <v>10.782650739458299</v>
      </c>
      <c r="DN86" s="39">
        <f t="shared" si="177"/>
        <v>11.215830374107236</v>
      </c>
      <c r="DO86" s="39">
        <f t="shared" si="178"/>
        <v>11.296897938906859</v>
      </c>
      <c r="DP86" s="40">
        <f t="shared" si="179"/>
        <v>11.049765796562292</v>
      </c>
      <c r="DQ86" s="64"/>
    </row>
    <row r="87" spans="1:122" x14ac:dyDescent="0.2">
      <c r="A87" s="51" t="s">
        <v>90</v>
      </c>
      <c r="B87" s="78" t="s">
        <v>102</v>
      </c>
      <c r="C87" s="53">
        <v>2013</v>
      </c>
      <c r="D87" s="83">
        <v>283902728259.78772</v>
      </c>
      <c r="E87" s="55">
        <f t="shared" si="66"/>
        <v>11.453169566046386</v>
      </c>
      <c r="F87" s="56">
        <f t="shared" si="67"/>
        <v>3.5000058422005154E-2</v>
      </c>
      <c r="G87" s="58">
        <v>6469</v>
      </c>
      <c r="H87" s="58">
        <v>5602</v>
      </c>
      <c r="I87" s="11">
        <v>44229</v>
      </c>
      <c r="J87" s="59">
        <v>56698</v>
      </c>
      <c r="K87" s="118">
        <v>8618147</v>
      </c>
      <c r="L87" s="118">
        <v>8729476</v>
      </c>
      <c r="M87" s="118"/>
      <c r="N87" s="118">
        <v>835130518</v>
      </c>
      <c r="O87" s="118">
        <v>799528</v>
      </c>
      <c r="P87" s="118">
        <v>1375269939</v>
      </c>
      <c r="Q87" s="118">
        <v>23727206</v>
      </c>
      <c r="R87" s="118">
        <v>4142004433</v>
      </c>
      <c r="S87" s="118">
        <v>1909020753</v>
      </c>
      <c r="T87" s="120">
        <v>540859196</v>
      </c>
      <c r="U87" s="60">
        <v>-1.7494410653091652E-3</v>
      </c>
      <c r="V87" s="60">
        <v>-4.6953241817779823E-3</v>
      </c>
      <c r="W87" s="60"/>
      <c r="X87" s="60">
        <v>4.2511812121643011E-2</v>
      </c>
      <c r="Y87" s="60">
        <v>-1.0087028274488485E-2</v>
      </c>
      <c r="Z87" s="60">
        <v>5.9703649653433111E-3</v>
      </c>
      <c r="AA87" s="60">
        <v>0.16544040503823876</v>
      </c>
      <c r="AB87" s="60">
        <v>-1.7640527191584709E-3</v>
      </c>
      <c r="AC87" s="60">
        <v>-7.676582432213086E-3</v>
      </c>
      <c r="AD87" s="61">
        <v>1.0054218267905313E-3</v>
      </c>
      <c r="AE87" s="97">
        <f t="shared" ref="AE87:AF87" si="206">STDEV(U78:U87)</f>
        <v>1.5655310861022155E-2</v>
      </c>
      <c r="AF87" s="98">
        <f t="shared" si="206"/>
        <v>1.9116992524468052E-2</v>
      </c>
      <c r="AG87" s="98"/>
      <c r="AH87" s="98">
        <f t="shared" si="138"/>
        <v>2.7146782893209705E-2</v>
      </c>
      <c r="AI87" s="98">
        <f t="shared" si="139"/>
        <v>2.0627364757532501E-2</v>
      </c>
      <c r="AJ87" s="98">
        <f t="shared" si="140"/>
        <v>1.2521249738305918E-2</v>
      </c>
      <c r="AK87" s="98">
        <f t="shared" si="141"/>
        <v>0.62522143432029043</v>
      </c>
      <c r="AL87" s="98">
        <f t="shared" si="142"/>
        <v>1.5590155178798687E-2</v>
      </c>
      <c r="AM87" s="98">
        <f t="shared" si="143"/>
        <v>1.7422204085956065E-2</v>
      </c>
      <c r="AN87" s="40">
        <f t="shared" si="144"/>
        <v>2.3055981672848627E-2</v>
      </c>
      <c r="AO87" s="60">
        <v>-1.1956390622880395</v>
      </c>
      <c r="AP87" s="60">
        <v>-1.2705269433078854</v>
      </c>
      <c r="AQ87" s="60"/>
      <c r="AR87" s="60">
        <v>0.50707479453945581</v>
      </c>
      <c r="AS87" s="60">
        <v>-1.3745948515489737</v>
      </c>
      <c r="AT87" s="60">
        <v>5.6405454645927833E-2</v>
      </c>
      <c r="AU87" s="60">
        <v>-0.68842974207594665</v>
      </c>
      <c r="AV87" s="60">
        <v>3.4783387768284157E-2</v>
      </c>
      <c r="AW87" s="60">
        <v>0.17042413130014999</v>
      </c>
      <c r="AX87" s="61">
        <v>-0.21960993671170925</v>
      </c>
      <c r="AY87" s="39">
        <f t="shared" ref="AY87:AZ87" si="207">STDEV(AO78:AO87)</f>
        <v>5.8936272744164804E-2</v>
      </c>
      <c r="AZ87" s="39">
        <f t="shared" si="207"/>
        <v>1.5336661854877807E-2</v>
      </c>
      <c r="BA87" s="39"/>
      <c r="BB87" s="39">
        <f t="shared" si="146"/>
        <v>5.6842054414093728E-2</v>
      </c>
      <c r="BC87" s="39">
        <f t="shared" si="147"/>
        <v>8.1591032288939852E-2</v>
      </c>
      <c r="BD87" s="39">
        <f t="shared" si="148"/>
        <v>2.2943616066346793E-2</v>
      </c>
      <c r="BE87" s="39">
        <f t="shared" si="149"/>
        <v>0.16108523461952615</v>
      </c>
      <c r="BF87" s="39">
        <f t="shared" si="150"/>
        <v>1.861960582083045E-2</v>
      </c>
      <c r="BG87" s="39">
        <f t="shared" si="151"/>
        <v>2.8534779573259807E-2</v>
      </c>
      <c r="BH87" s="39">
        <f t="shared" si="152"/>
        <v>3.535097850318325E-2</v>
      </c>
      <c r="BI87" s="62">
        <v>0.81865140509208301</v>
      </c>
      <c r="BJ87" s="63">
        <v>0.78337857458493787</v>
      </c>
      <c r="BK87" s="63"/>
      <c r="BL87" s="63">
        <v>0.52008359456635322</v>
      </c>
      <c r="BM87" s="63">
        <v>0.91657338624877038</v>
      </c>
      <c r="BN87" s="63">
        <v>0.59833560795568175</v>
      </c>
      <c r="BO87" s="63">
        <v>0.6734922200468122</v>
      </c>
      <c r="BP87" s="63">
        <v>0.68347439115276221</v>
      </c>
      <c r="BQ87" s="63">
        <v>0.59212911505138444</v>
      </c>
      <c r="BR87" s="61">
        <v>0.3980639110691937</v>
      </c>
      <c r="BS87" s="39">
        <f t="shared" si="153"/>
        <v>-3.7015732395843104E-3</v>
      </c>
      <c r="BT87" s="39">
        <f t="shared" si="154"/>
        <v>1.2524129450073262E-2</v>
      </c>
      <c r="BU87" s="39"/>
      <c r="BV87" s="39">
        <f t="shared" si="155"/>
        <v>1.9068692177322211E-2</v>
      </c>
      <c r="BW87" s="39">
        <f t="shared" si="156"/>
        <v>-2.2830763689422272E-3</v>
      </c>
      <c r="BX87" s="39">
        <f t="shared" si="157"/>
        <v>2.533244060373474E-3</v>
      </c>
      <c r="BY87" s="39">
        <f t="shared" si="158"/>
        <v>0.22921821237815596</v>
      </c>
      <c r="BZ87" s="39">
        <f t="shared" si="159"/>
        <v>-3.683864367339096E-3</v>
      </c>
      <c r="CA87" s="39">
        <f t="shared" si="160"/>
        <v>-2.4213049459295504E-3</v>
      </c>
      <c r="CB87" s="40">
        <f t="shared" si="161"/>
        <v>2.3843187174910074E-2</v>
      </c>
      <c r="CC87" s="35">
        <v>2.2994438265728119E-3</v>
      </c>
      <c r="CD87" s="35">
        <v>4.6758196082490717E-4</v>
      </c>
      <c r="CF87" s="35">
        <v>3.5622350062614193E-3</v>
      </c>
      <c r="CG87" s="35">
        <v>4.8196966102975804E-6</v>
      </c>
      <c r="CH87" s="35">
        <v>7.0041077005129574E-3</v>
      </c>
      <c r="CI87" s="35">
        <v>1.4636284266189459E-4</v>
      </c>
      <c r="CJ87" s="35">
        <v>1.8179116687130834E-2</v>
      </c>
      <c r="CK87" s="35">
        <v>9.3597523341871925E-3</v>
      </c>
      <c r="CL87" s="38">
        <v>8.8121442581635748E-3</v>
      </c>
      <c r="CM87" s="39">
        <f t="shared" si="162"/>
        <v>10.676309301550356</v>
      </c>
      <c r="CN87" s="39">
        <f t="shared" si="163"/>
        <v>10.610924810077845</v>
      </c>
      <c r="CO87" s="39"/>
      <c r="CP87" s="39">
        <f t="shared" si="164"/>
        <v>11.481366196289066</v>
      </c>
      <c r="CQ87" s="39">
        <f t="shared" si="165"/>
        <v>10.48659374010731</v>
      </c>
      <c r="CR87" s="39">
        <f t="shared" si="166"/>
        <v>11.284023908615271</v>
      </c>
      <c r="CS87" s="39">
        <f t="shared" si="167"/>
        <v>10.848892549753552</v>
      </c>
      <c r="CT87" s="39">
        <f t="shared" si="168"/>
        <v>11.266418168869347</v>
      </c>
      <c r="CU87" s="39">
        <f t="shared" si="169"/>
        <v>11.344618130986486</v>
      </c>
      <c r="CV87" s="40">
        <f t="shared" si="170"/>
        <v>11.107257821008082</v>
      </c>
      <c r="CW87" s="60">
        <v>10.855350034902365</v>
      </c>
      <c r="CX87" s="60">
        <v>10.817906094392443</v>
      </c>
      <c r="CY87" s="60"/>
      <c r="CZ87" s="60">
        <v>11.706706963316114</v>
      </c>
      <c r="DA87" s="60">
        <v>10.765872140271899</v>
      </c>
      <c r="DB87" s="60">
        <v>11.481372293369351</v>
      </c>
      <c r="DC87" s="60">
        <v>11.108954695008412</v>
      </c>
      <c r="DD87" s="60">
        <v>11.470561259930527</v>
      </c>
      <c r="DE87" s="60">
        <v>11.53838163169646</v>
      </c>
      <c r="DF87" s="61">
        <v>11.343364597690531</v>
      </c>
      <c r="DG87" s="39">
        <f t="shared" si="171"/>
        <v>10.676309301550356</v>
      </c>
      <c r="DH87" s="39">
        <f t="shared" si="172"/>
        <v>10.610924810077845</v>
      </c>
      <c r="DI87" s="39"/>
      <c r="DJ87" s="39">
        <f t="shared" si="173"/>
        <v>11.481366196289066</v>
      </c>
      <c r="DK87" s="39">
        <f t="shared" si="174"/>
        <v>10.48659374010731</v>
      </c>
      <c r="DL87" s="39">
        <f t="shared" si="175"/>
        <v>11.284023908615271</v>
      </c>
      <c r="DM87" s="39">
        <f t="shared" si="176"/>
        <v>10.848892549753552</v>
      </c>
      <c r="DN87" s="39">
        <f t="shared" si="177"/>
        <v>11.266418168869347</v>
      </c>
      <c r="DO87" s="39">
        <f t="shared" si="178"/>
        <v>11.344618130986486</v>
      </c>
      <c r="DP87" s="40">
        <f t="shared" si="179"/>
        <v>11.107257821008082</v>
      </c>
      <c r="DQ87" s="64"/>
    </row>
    <row r="88" spans="1:122" x14ac:dyDescent="0.2">
      <c r="A88" s="51" t="s">
        <v>90</v>
      </c>
      <c r="B88" s="78" t="s">
        <v>102</v>
      </c>
      <c r="C88" s="53">
        <v>2014</v>
      </c>
      <c r="D88" s="83">
        <v>297483247100.85547</v>
      </c>
      <c r="E88" s="55">
        <f t="shared" si="66"/>
        <v>11.473462513269553</v>
      </c>
      <c r="F88" s="56">
        <f t="shared" si="67"/>
        <v>2.0292947223166991E-2</v>
      </c>
      <c r="G88" s="58">
        <v>6948</v>
      </c>
      <c r="H88" s="58">
        <v>5910</v>
      </c>
      <c r="I88" s="11">
        <v>48612</v>
      </c>
      <c r="J88" s="59">
        <v>62100</v>
      </c>
      <c r="K88" s="118">
        <v>9532902</v>
      </c>
      <c r="L88" s="118">
        <v>82797773</v>
      </c>
      <c r="M88" s="118"/>
      <c r="N88" s="118">
        <v>758508258</v>
      </c>
      <c r="O88" s="118">
        <v>109540</v>
      </c>
      <c r="P88" s="118">
        <v>1161018862</v>
      </c>
      <c r="Q88" s="118">
        <v>18740815</v>
      </c>
      <c r="R88" s="118">
        <v>4453918282</v>
      </c>
      <c r="S88" s="118">
        <v>2351875165</v>
      </c>
      <c r="T88" s="120">
        <v>374741386</v>
      </c>
      <c r="U88" s="60">
        <v>-1.4194284950383995E-2</v>
      </c>
      <c r="V88" s="60">
        <v>-1.8131701483488083E-2</v>
      </c>
      <c r="W88" s="60"/>
      <c r="X88" s="60">
        <v>3.7458210259702085E-2</v>
      </c>
      <c r="Y88" s="60">
        <v>-8.4861729851510859E-3</v>
      </c>
      <c r="Z88" s="60">
        <v>-2.9778698702678241E-3</v>
      </c>
      <c r="AA88" s="60">
        <v>4.2248141732643685E-3</v>
      </c>
      <c r="AB88" s="60">
        <v>-1.4193795557021716E-2</v>
      </c>
      <c r="AC88" s="60">
        <v>4.8141127480825774E-3</v>
      </c>
      <c r="AD88" s="61">
        <v>-1.6016271160590456E-2</v>
      </c>
      <c r="AE88" s="97">
        <f t="shared" ref="AE88:AF88" si="208">STDEV(U79:U88)</f>
        <v>1.3868539967894264E-2</v>
      </c>
      <c r="AF88" s="98">
        <f t="shared" si="208"/>
        <v>2.0698524742053203E-2</v>
      </c>
      <c r="AG88" s="98"/>
      <c r="AH88" s="98">
        <f t="shared" si="138"/>
        <v>2.7189786679445663E-2</v>
      </c>
      <c r="AI88" s="98">
        <f t="shared" si="139"/>
        <v>2.0402345473463469E-2</v>
      </c>
      <c r="AJ88" s="98">
        <f t="shared" si="140"/>
        <v>1.1319853595438037E-2</v>
      </c>
      <c r="AK88" s="98">
        <f t="shared" si="141"/>
        <v>0.62334697116027249</v>
      </c>
      <c r="AL88" s="98">
        <f t="shared" si="142"/>
        <v>1.3840195113148917E-2</v>
      </c>
      <c r="AM88" s="98">
        <f t="shared" si="143"/>
        <v>1.4989211056679524E-2</v>
      </c>
      <c r="AN88" s="40">
        <f t="shared" si="144"/>
        <v>2.4431116906976205E-2</v>
      </c>
      <c r="AO88" s="60">
        <v>-1.2405084999531741</v>
      </c>
      <c r="AP88" s="60">
        <v>-1.2506781507552631</v>
      </c>
      <c r="AQ88" s="60"/>
      <c r="AR88" s="60">
        <v>0.47632488869740719</v>
      </c>
      <c r="AS88" s="60">
        <v>-1.3502890158534129</v>
      </c>
      <c r="AT88" s="60">
        <v>5.5533796164240812E-2</v>
      </c>
      <c r="AU88" s="60">
        <v>-0.69792338917727825</v>
      </c>
      <c r="AV88" s="60">
        <v>2.4642779169715467E-2</v>
      </c>
      <c r="AW88" s="60">
        <v>0.13649396372290035</v>
      </c>
      <c r="AX88" s="61">
        <v>-0.20347198424390811</v>
      </c>
      <c r="AY88" s="39">
        <f t="shared" ref="AY88:AZ88" si="209">STDEV(AO79:AO88)</f>
        <v>6.7659171685484354E-2</v>
      </c>
      <c r="AZ88" s="39">
        <f t="shared" si="209"/>
        <v>1.5331919191743379E-2</v>
      </c>
      <c r="BA88" s="39"/>
      <c r="BB88" s="39">
        <f t="shared" si="146"/>
        <v>5.3593407150357444E-2</v>
      </c>
      <c r="BC88" s="39">
        <f t="shared" si="147"/>
        <v>8.5514248924969019E-2</v>
      </c>
      <c r="BD88" s="39">
        <f t="shared" si="148"/>
        <v>2.3990617827022821E-2</v>
      </c>
      <c r="BE88" s="39">
        <f t="shared" si="149"/>
        <v>0.13511175238741996</v>
      </c>
      <c r="BF88" s="39">
        <f t="shared" si="150"/>
        <v>1.9161483226325847E-2</v>
      </c>
      <c r="BG88" s="39">
        <f t="shared" si="151"/>
        <v>3.3129536117601867E-2</v>
      </c>
      <c r="BH88" s="39">
        <f t="shared" si="152"/>
        <v>3.2342382956995257E-2</v>
      </c>
      <c r="BI88" s="62">
        <v>0.80744811249294168</v>
      </c>
      <c r="BJ88" s="63">
        <v>0.7928378731180924</v>
      </c>
      <c r="BK88" s="63"/>
      <c r="BL88" s="63">
        <v>0.47412885445461905</v>
      </c>
      <c r="BM88" s="63">
        <v>0.91158395355300947</v>
      </c>
      <c r="BN88" s="63">
        <v>0.57857222483084314</v>
      </c>
      <c r="BO88" s="63">
        <v>0.68942123366823926</v>
      </c>
      <c r="BP88" s="63">
        <v>0.65890156195678129</v>
      </c>
      <c r="BQ88" s="63">
        <v>0.5638550638550639</v>
      </c>
      <c r="BR88" s="61">
        <v>0.41534592142880694</v>
      </c>
      <c r="BS88" s="39">
        <f t="shared" si="153"/>
        <v>-2.3694127028127676E-3</v>
      </c>
      <c r="BT88" s="39">
        <f t="shared" si="154"/>
        <v>1.1354246769528498E-2</v>
      </c>
      <c r="BU88" s="39"/>
      <c r="BV88" s="39">
        <f t="shared" si="155"/>
        <v>2.235404852166023E-2</v>
      </c>
      <c r="BW88" s="39">
        <f t="shared" si="156"/>
        <v>-1.8109499532491303E-3</v>
      </c>
      <c r="BX88" s="39">
        <f t="shared" si="157"/>
        <v>3.642978132515684E-3</v>
      </c>
      <c r="BY88" s="39">
        <f t="shared" si="158"/>
        <v>0.23345942411800014</v>
      </c>
      <c r="BZ88" s="39">
        <f t="shared" si="159"/>
        <v>-2.3750961614980247E-3</v>
      </c>
      <c r="CA88" s="39">
        <f t="shared" si="160"/>
        <v>8.6030686273615706E-4</v>
      </c>
      <c r="CB88" s="40">
        <f t="shared" si="161"/>
        <v>2.3010219986412839E-2</v>
      </c>
      <c r="CC88" s="35">
        <v>2.2496370964478073E-3</v>
      </c>
      <c r="CD88" s="35">
        <v>3.4434868544872465E-4</v>
      </c>
      <c r="CF88" s="35">
        <v>3.457053017571903E-3</v>
      </c>
      <c r="CG88" s="35">
        <v>3.7914380972020042E-4</v>
      </c>
      <c r="CH88" s="35">
        <v>7.3972475349876098E-3</v>
      </c>
      <c r="CI88" s="35">
        <v>1.069001262641363E-4</v>
      </c>
      <c r="CJ88" s="35">
        <v>1.8397160285734931E-2</v>
      </c>
      <c r="CK88" s="35">
        <v>1.1155875102645721E-2</v>
      </c>
      <c r="CL88" s="38">
        <v>8.5298701464317315E-3</v>
      </c>
      <c r="CM88" s="39">
        <f t="shared" si="162"/>
        <v>10.717938310535237</v>
      </c>
      <c r="CN88" s="39">
        <f t="shared" si="163"/>
        <v>10.660482259816849</v>
      </c>
      <c r="CO88" s="39"/>
      <c r="CP88" s="39">
        <f t="shared" si="164"/>
        <v>11.533159179243622</v>
      </c>
      <c r="CQ88" s="39">
        <f t="shared" si="165"/>
        <v>10.54883450613436</v>
      </c>
      <c r="CR88" s="39">
        <f t="shared" si="166"/>
        <v>11.330458269722438</v>
      </c>
      <c r="CS88" s="39">
        <f t="shared" si="167"/>
        <v>10.915090660901695</v>
      </c>
      <c r="CT88" s="39">
        <f t="shared" si="168"/>
        <v>11.313068321238074</v>
      </c>
      <c r="CU88" s="39">
        <f t="shared" si="169"/>
        <v>11.388013220724336</v>
      </c>
      <c r="CV88" s="40">
        <f t="shared" si="170"/>
        <v>11.162677717797347</v>
      </c>
      <c r="CW88" s="60">
        <v>10.853208263292967</v>
      </c>
      <c r="CX88" s="60">
        <v>10.848123437891921</v>
      </c>
      <c r="CY88" s="60"/>
      <c r="CZ88" s="60">
        <v>11.711624957618255</v>
      </c>
      <c r="DA88" s="60">
        <v>10.798318005342846</v>
      </c>
      <c r="DB88" s="60">
        <v>11.501229411351673</v>
      </c>
      <c r="DC88" s="60">
        <v>11.124500818680914</v>
      </c>
      <c r="DD88" s="60">
        <v>11.485783902854411</v>
      </c>
      <c r="DE88" s="60">
        <v>11.541709495131002</v>
      </c>
      <c r="DF88" s="61">
        <v>11.371726521147599</v>
      </c>
      <c r="DG88" s="39">
        <f t="shared" si="171"/>
        <v>10.717938310535237</v>
      </c>
      <c r="DH88" s="39">
        <f t="shared" si="172"/>
        <v>10.660482259816849</v>
      </c>
      <c r="DI88" s="39"/>
      <c r="DJ88" s="39">
        <f t="shared" si="173"/>
        <v>11.533159179243622</v>
      </c>
      <c r="DK88" s="39">
        <f t="shared" si="174"/>
        <v>10.54883450613436</v>
      </c>
      <c r="DL88" s="39">
        <f t="shared" si="175"/>
        <v>11.330458269722438</v>
      </c>
      <c r="DM88" s="39">
        <f t="shared" si="176"/>
        <v>10.915090660901695</v>
      </c>
      <c r="DN88" s="39">
        <f t="shared" si="177"/>
        <v>11.313068321238074</v>
      </c>
      <c r="DO88" s="39">
        <f t="shared" si="178"/>
        <v>11.388013220724336</v>
      </c>
      <c r="DP88" s="40">
        <f t="shared" si="179"/>
        <v>11.162677717797347</v>
      </c>
      <c r="DQ88" s="64"/>
    </row>
    <row r="89" spans="1:122" x14ac:dyDescent="0.2">
      <c r="A89" s="51" t="s">
        <v>90</v>
      </c>
      <c r="B89" s="78" t="s">
        <v>102</v>
      </c>
      <c r="C89" s="53">
        <v>2015</v>
      </c>
      <c r="D89" s="83">
        <v>306446140627.9328</v>
      </c>
      <c r="E89" s="55">
        <f t="shared" si="66"/>
        <v>11.486354156232926</v>
      </c>
      <c r="F89" s="56">
        <f t="shared" si="67"/>
        <v>1.2891642963372973E-2</v>
      </c>
      <c r="G89" s="58">
        <v>5091</v>
      </c>
      <c r="H89" s="58">
        <v>3743</v>
      </c>
      <c r="I89" s="11">
        <v>49327</v>
      </c>
      <c r="J89" s="59">
        <v>58827</v>
      </c>
      <c r="K89" s="118">
        <v>11571190</v>
      </c>
      <c r="L89" s="118">
        <v>8651745</v>
      </c>
      <c r="M89" s="118"/>
      <c r="N89" s="118">
        <v>628273797</v>
      </c>
      <c r="O89" s="118">
        <v>15573640</v>
      </c>
      <c r="P89" s="118">
        <v>1198694382</v>
      </c>
      <c r="Q89" s="118">
        <v>34119320</v>
      </c>
      <c r="R89" s="118">
        <v>3649515390</v>
      </c>
      <c r="S89" s="118">
        <v>2263438015</v>
      </c>
      <c r="T89" s="120">
        <v>727041250</v>
      </c>
      <c r="U89" s="60">
        <v>2.4701804689701179E-2</v>
      </c>
      <c r="V89" s="60">
        <v>-8.6275196899512352E-3</v>
      </c>
      <c r="W89" s="60"/>
      <c r="X89" s="60">
        <v>4.1914807124967535E-2</v>
      </c>
      <c r="Y89" s="60">
        <v>-6.6011610473557525E-3</v>
      </c>
      <c r="Z89" s="60">
        <v>6.5963957432330744E-2</v>
      </c>
      <c r="AA89" s="60">
        <v>5.8206093605739584E-2</v>
      </c>
      <c r="AB89" s="60">
        <v>2.4643446446072748E-2</v>
      </c>
      <c r="AC89" s="60">
        <v>1.2203273863806166E-2</v>
      </c>
      <c r="AD89" s="61">
        <v>3.7309338423967553E-3</v>
      </c>
      <c r="AE89" s="97">
        <f t="shared" ref="AE89:AF89" si="210">STDEV(U80:U89)</f>
        <v>1.6312427539695255E-2</v>
      </c>
      <c r="AF89" s="98">
        <f t="shared" si="210"/>
        <v>2.1332610309430445E-2</v>
      </c>
      <c r="AG89" s="98"/>
      <c r="AH89" s="98">
        <f t="shared" si="138"/>
        <v>2.7072572471273652E-2</v>
      </c>
      <c r="AI89" s="98">
        <f t="shared" si="139"/>
        <v>2.0413233404879279E-2</v>
      </c>
      <c r="AJ89" s="98">
        <f t="shared" si="140"/>
        <v>2.2794082121247637E-2</v>
      </c>
      <c r="AK89" s="98">
        <f t="shared" si="141"/>
        <v>0.62156305953347835</v>
      </c>
      <c r="AL89" s="98">
        <f t="shared" si="142"/>
        <v>1.6279703135453991E-2</v>
      </c>
      <c r="AM89" s="98">
        <f t="shared" si="143"/>
        <v>1.523408025492499E-2</v>
      </c>
      <c r="AN89" s="40">
        <f t="shared" si="144"/>
        <v>2.4932811341504574E-2</v>
      </c>
      <c r="AO89" s="60">
        <v>-1.3747423663336793</v>
      </c>
      <c r="AP89" s="60">
        <v>-1.229878049818204</v>
      </c>
      <c r="AQ89" s="60"/>
      <c r="AR89" s="60">
        <v>0.44857546413342497</v>
      </c>
      <c r="AS89" s="60">
        <v>-1.3271967528997184</v>
      </c>
      <c r="AT89" s="60">
        <v>-7.2760371450559802E-3</v>
      </c>
      <c r="AU89" s="60">
        <v>-0.70609636096289208</v>
      </c>
      <c r="AV89" s="60">
        <v>2.2024063643435454E-3</v>
      </c>
      <c r="AW89" s="60">
        <v>0.11711114799746447</v>
      </c>
      <c r="AX89" s="61">
        <v>-0.20025463567215773</v>
      </c>
      <c r="AY89" s="39">
        <f t="shared" ref="AY89:AZ89" si="211">STDEV(AO80:AO89)</f>
        <v>9.4037843625683279E-2</v>
      </c>
      <c r="AZ89" s="39">
        <f t="shared" si="211"/>
        <v>1.5692862742018372E-2</v>
      </c>
      <c r="BA89" s="39"/>
      <c r="BB89" s="39">
        <f t="shared" si="146"/>
        <v>5.0738460213416943E-2</v>
      </c>
      <c r="BC89" s="39">
        <f t="shared" si="147"/>
        <v>8.6199245649554959E-2</v>
      </c>
      <c r="BD89" s="39">
        <f t="shared" si="148"/>
        <v>3.4745410246481326E-2</v>
      </c>
      <c r="BE89" s="39">
        <f t="shared" si="149"/>
        <v>9.8455743294864451E-2</v>
      </c>
      <c r="BF89" s="39">
        <f t="shared" si="150"/>
        <v>2.3029686338235572E-2</v>
      </c>
      <c r="BG89" s="39">
        <f t="shared" si="151"/>
        <v>3.8846474588982195E-2</v>
      </c>
      <c r="BH89" s="39">
        <f t="shared" si="152"/>
        <v>3.453737379134493E-2</v>
      </c>
      <c r="BI89" s="62">
        <v>0.86169070266953052</v>
      </c>
      <c r="BJ89" s="63">
        <v>0.73700069765025455</v>
      </c>
      <c r="BK89" s="63"/>
      <c r="BL89" s="63">
        <v>0.43392943358525382</v>
      </c>
      <c r="BM89" s="63">
        <v>0.88553137003841231</v>
      </c>
      <c r="BN89" s="63">
        <v>0.54484714756606989</v>
      </c>
      <c r="BO89" s="63">
        <v>0.71158335231154635</v>
      </c>
      <c r="BP89" s="63">
        <v>0.65127651590832669</v>
      </c>
      <c r="BQ89" s="63">
        <v>0.55749312616013214</v>
      </c>
      <c r="BR89" s="61">
        <v>0.46733245205801932</v>
      </c>
      <c r="BS89" s="39">
        <f t="shared" si="153"/>
        <v>-5.6040786621158746E-5</v>
      </c>
      <c r="BT89" s="39">
        <f t="shared" si="154"/>
        <v>8.4798017593027408E-3</v>
      </c>
      <c r="BU89" s="39"/>
      <c r="BV89" s="39">
        <f t="shared" si="155"/>
        <v>2.2213298100491129E-2</v>
      </c>
      <c r="BW89" s="39">
        <f t="shared" si="156"/>
        <v>-2.6379305239625506E-3</v>
      </c>
      <c r="BX89" s="39">
        <f t="shared" si="157"/>
        <v>9.5772288492699705E-3</v>
      </c>
      <c r="BY89" s="39">
        <f t="shared" si="158"/>
        <v>0.23839678019953051</v>
      </c>
      <c r="BZ89" s="39">
        <f t="shared" si="159"/>
        <v>-6.4662449074437411E-5</v>
      </c>
      <c r="CA89" s="39">
        <f t="shared" si="160"/>
        <v>1.2148664442403992E-3</v>
      </c>
      <c r="CB89" s="40">
        <f t="shared" si="161"/>
        <v>2.2280078212408582E-2</v>
      </c>
      <c r="CC89" s="35">
        <v>9.7906168795205387E-4</v>
      </c>
      <c r="CD89" s="35">
        <v>4.9476528592267755E-4</v>
      </c>
      <c r="CF89" s="35">
        <v>3.3028787631006638E-3</v>
      </c>
      <c r="CG89" s="35">
        <v>1.0630333661009566E-4</v>
      </c>
      <c r="CH89" s="35">
        <v>7.5702323985287305E-3</v>
      </c>
      <c r="CI89" s="35">
        <v>1.5235354759570439E-4</v>
      </c>
      <c r="CJ89" s="35">
        <v>1.63700212920974E-2</v>
      </c>
      <c r="CK89" s="35">
        <v>1.1158411239525635E-2</v>
      </c>
      <c r="CL89" s="38">
        <v>9.6125260333478728E-3</v>
      </c>
      <c r="CM89" s="39">
        <f t="shared" si="162"/>
        <v>10.747324516901994</v>
      </c>
      <c r="CN89" s="39">
        <f t="shared" si="163"/>
        <v>10.70612647741253</v>
      </c>
      <c r="CO89" s="39"/>
      <c r="CP89" s="39">
        <f t="shared" si="164"/>
        <v>11.579860794287178</v>
      </c>
      <c r="CQ89" s="39">
        <f t="shared" si="165"/>
        <v>10.607703532322827</v>
      </c>
      <c r="CR89" s="39">
        <f t="shared" si="166"/>
        <v>11.369327878905461</v>
      </c>
      <c r="CS89" s="39">
        <f t="shared" si="167"/>
        <v>10.975656455351286</v>
      </c>
      <c r="CT89" s="39">
        <f t="shared" si="168"/>
        <v>11.354931770414684</v>
      </c>
      <c r="CU89" s="39">
        <f t="shared" si="169"/>
        <v>11.427090285644686</v>
      </c>
      <c r="CV89" s="40">
        <f t="shared" si="170"/>
        <v>11.211712494327163</v>
      </c>
      <c r="CW89" s="60">
        <v>10.798982973066085</v>
      </c>
      <c r="CX89" s="60">
        <v>10.871415131323824</v>
      </c>
      <c r="CY89" s="60"/>
      <c r="CZ89" s="60">
        <v>11.710641888299637</v>
      </c>
      <c r="DA89" s="60">
        <v>10.822755779783066</v>
      </c>
      <c r="DB89" s="60">
        <v>11.482716137660397</v>
      </c>
      <c r="DC89" s="60">
        <v>11.13330597575148</v>
      </c>
      <c r="DD89" s="60">
        <v>11.487455359415097</v>
      </c>
      <c r="DE89" s="60">
        <v>11.544909730231659</v>
      </c>
      <c r="DF89" s="61">
        <v>11.386226838396848</v>
      </c>
      <c r="DG89" s="39">
        <f t="shared" si="171"/>
        <v>10.747324516901994</v>
      </c>
      <c r="DH89" s="39">
        <f t="shared" si="172"/>
        <v>10.70612647741253</v>
      </c>
      <c r="DI89" s="39"/>
      <c r="DJ89" s="39">
        <f t="shared" si="173"/>
        <v>11.579860794287178</v>
      </c>
      <c r="DK89" s="39">
        <f t="shared" si="174"/>
        <v>10.607703532322827</v>
      </c>
      <c r="DL89" s="39">
        <f t="shared" si="175"/>
        <v>11.369327878905461</v>
      </c>
      <c r="DM89" s="39">
        <f t="shared" si="176"/>
        <v>10.975656455351286</v>
      </c>
      <c r="DN89" s="39">
        <f t="shared" si="177"/>
        <v>11.354931770414684</v>
      </c>
      <c r="DO89" s="39">
        <f t="shared" si="178"/>
        <v>11.427090285644686</v>
      </c>
      <c r="DP89" s="40">
        <f t="shared" si="179"/>
        <v>11.211712494327163</v>
      </c>
      <c r="DQ89" s="64"/>
    </row>
    <row r="90" spans="1:122" x14ac:dyDescent="0.2">
      <c r="A90" s="51" t="s">
        <v>90</v>
      </c>
      <c r="B90" s="78" t="s">
        <v>102</v>
      </c>
      <c r="C90" s="53">
        <v>2016</v>
      </c>
      <c r="D90" s="83">
        <v>318626761492.30505</v>
      </c>
      <c r="E90" s="55">
        <f t="shared" si="66"/>
        <v>11.503282249432282</v>
      </c>
      <c r="F90" s="56">
        <f t="shared" si="67"/>
        <v>1.6928093199355843E-2</v>
      </c>
      <c r="G90" s="58">
        <v>5178</v>
      </c>
      <c r="H90" s="58">
        <v>3004</v>
      </c>
      <c r="I90" s="11">
        <v>47407</v>
      </c>
      <c r="J90" s="59">
        <v>57406</v>
      </c>
      <c r="K90" s="118">
        <v>8248054</v>
      </c>
      <c r="L90" s="118">
        <v>16104842</v>
      </c>
      <c r="M90" s="118"/>
      <c r="N90" s="118">
        <v>592204268</v>
      </c>
      <c r="O90" s="118">
        <v>684933</v>
      </c>
      <c r="P90" s="118">
        <v>1189457375</v>
      </c>
      <c r="Q90" s="118">
        <v>16796821</v>
      </c>
      <c r="R90" s="118">
        <v>3700590526</v>
      </c>
      <c r="S90" s="118">
        <v>2130029017</v>
      </c>
      <c r="T90" s="120">
        <v>746516790</v>
      </c>
      <c r="U90" s="60">
        <v>-1.6589551632028465E-2</v>
      </c>
      <c r="V90" s="60">
        <v>-1.8395997750395798E-2</v>
      </c>
      <c r="W90" s="60"/>
      <c r="X90" s="60">
        <v>-2.1371036433347701E-2</v>
      </c>
      <c r="Y90" s="60">
        <v>-1.8309247389233452E-2</v>
      </c>
      <c r="Z90" s="60">
        <v>7.2802513919374423E-3</v>
      </c>
      <c r="AA90" s="60">
        <v>1.1510466052317758E-2</v>
      </c>
      <c r="AB90" s="60">
        <v>-1.6576291560622014E-2</v>
      </c>
      <c r="AC90" s="60">
        <v>-5.4800284918711667E-3</v>
      </c>
      <c r="AD90" s="61">
        <v>-9.4017993799853095E-3</v>
      </c>
      <c r="AE90" s="97">
        <f t="shared" ref="AE90:AF90" si="212">STDEV(U81:U90)</f>
        <v>1.660638011879511E-2</v>
      </c>
      <c r="AF90" s="98">
        <f t="shared" si="212"/>
        <v>2.0800441791768026E-2</v>
      </c>
      <c r="AG90" s="98"/>
      <c r="AH90" s="98">
        <f t="shared" si="138"/>
        <v>3.010141218382343E-2</v>
      </c>
      <c r="AI90" s="98">
        <f t="shared" si="139"/>
        <v>1.9931728032009245E-2</v>
      </c>
      <c r="AJ90" s="98">
        <f t="shared" si="140"/>
        <v>2.2648041807035255E-2</v>
      </c>
      <c r="AK90" s="98">
        <f t="shared" si="141"/>
        <v>0.62396610107715311</v>
      </c>
      <c r="AL90" s="98">
        <f t="shared" si="142"/>
        <v>1.6570278905542701E-2</v>
      </c>
      <c r="AM90" s="98">
        <f t="shared" si="143"/>
        <v>1.5315395855103258E-2</v>
      </c>
      <c r="AN90" s="40">
        <f t="shared" si="144"/>
        <v>2.6365753273923969E-2</v>
      </c>
      <c r="AO90" s="60">
        <v>-1.4463448551259557</v>
      </c>
      <c r="AP90" s="60">
        <v>-1.2018887330931971</v>
      </c>
      <c r="AQ90" s="60"/>
      <c r="AR90" s="60">
        <v>0.46607651317355625</v>
      </c>
      <c r="AS90" s="60">
        <v>-1.3015439591664073</v>
      </c>
      <c r="AT90" s="60">
        <v>-2.4347437489442569E-2</v>
      </c>
      <c r="AU90" s="60">
        <v>-0.71476465884066265</v>
      </c>
      <c r="AV90" s="60">
        <v>1.8675615696395198E-4</v>
      </c>
      <c r="AW90" s="60">
        <v>0.11305266121077651</v>
      </c>
      <c r="AX90" s="61">
        <v>-0.19094370878504918</v>
      </c>
      <c r="AY90" s="39">
        <f t="shared" ref="AY90:AZ90" si="213">STDEV(AO81:AO90)</f>
        <v>0.11770081862775748</v>
      </c>
      <c r="AZ90" s="39">
        <f t="shared" si="213"/>
        <v>2.2417320958874262E-2</v>
      </c>
      <c r="BA90" s="39"/>
      <c r="BB90" s="39">
        <f t="shared" si="146"/>
        <v>4.994864500489981E-2</v>
      </c>
      <c r="BC90" s="39">
        <f t="shared" si="147"/>
        <v>8.6676757814006355E-2</v>
      </c>
      <c r="BD90" s="39">
        <f t="shared" si="148"/>
        <v>4.4560993056066249E-2</v>
      </c>
      <c r="BE90" s="39">
        <f t="shared" si="149"/>
        <v>5.7341906114539085E-2</v>
      </c>
      <c r="BF90" s="39">
        <f t="shared" si="150"/>
        <v>2.5666908478609942E-2</v>
      </c>
      <c r="BG90" s="39">
        <f t="shared" si="151"/>
        <v>4.121280649025269E-2</v>
      </c>
      <c r="BH90" s="39">
        <f t="shared" si="152"/>
        <v>3.4263847685617584E-2</v>
      </c>
      <c r="BI90" s="62">
        <v>0.85602350636630753</v>
      </c>
      <c r="BJ90" s="63">
        <v>0.67743608743979256</v>
      </c>
      <c r="BK90" s="63"/>
      <c r="BL90" s="63">
        <v>0.43313884376114437</v>
      </c>
      <c r="BM90" s="63">
        <v>0.85309240726022284</v>
      </c>
      <c r="BN90" s="63">
        <v>0.53655487175752281</v>
      </c>
      <c r="BO90" s="63">
        <v>0.65231018097260141</v>
      </c>
      <c r="BP90" s="63">
        <v>0.65863511795961194</v>
      </c>
      <c r="BQ90" s="63">
        <v>0.55882827334912055</v>
      </c>
      <c r="BR90" s="61">
        <v>0.5160072995508298</v>
      </c>
      <c r="BS90" s="39">
        <f t="shared" si="153"/>
        <v>-2.7704622180039439E-3</v>
      </c>
      <c r="BT90" s="39">
        <f t="shared" si="154"/>
        <v>3.2429813780122884E-3</v>
      </c>
      <c r="BU90" s="39"/>
      <c r="BV90" s="39">
        <f t="shared" si="155"/>
        <v>1.9488261231355785E-2</v>
      </c>
      <c r="BW90" s="39">
        <f t="shared" si="156"/>
        <v>-5.9649880493294113E-3</v>
      </c>
      <c r="BX90" s="39">
        <f t="shared" si="157"/>
        <v>8.6025270262689579E-3</v>
      </c>
      <c r="BY90" s="39">
        <f t="shared" si="158"/>
        <v>0.23120750960357811</v>
      </c>
      <c r="BZ90" s="39">
        <f t="shared" si="159"/>
        <v>-2.7790558262822617E-3</v>
      </c>
      <c r="CA90" s="39">
        <f t="shared" si="160"/>
        <v>1.9736551502799182E-4</v>
      </c>
      <c r="CB90" s="40">
        <f t="shared" si="161"/>
        <v>1.7889575307883022E-2</v>
      </c>
      <c r="CC90" s="35">
        <v>1.1035649541820511E-3</v>
      </c>
      <c r="CD90" s="35">
        <v>5.7148477665085098E-4</v>
      </c>
      <c r="CF90" s="35">
        <v>3.7574007097546012E-3</v>
      </c>
      <c r="CG90" s="35">
        <v>3.3457107772015198E-5</v>
      </c>
      <c r="CH90" s="35">
        <v>7.3243466426380381E-3</v>
      </c>
      <c r="CI90" s="35">
        <v>3.4578765481761443E-4</v>
      </c>
      <c r="CJ90" s="35">
        <v>1.6015600960163273E-2</v>
      </c>
      <c r="CK90" s="35">
        <v>1.1079407972442465E-2</v>
      </c>
      <c r="CL90" s="38">
        <v>7.0656878363966735E-3</v>
      </c>
      <c r="CM90" s="39">
        <f t="shared" si="162"/>
        <v>10.767054469993845</v>
      </c>
      <c r="CN90" s="39">
        <f t="shared" si="163"/>
        <v>10.747968295268942</v>
      </c>
      <c r="CO90" s="39"/>
      <c r="CP90" s="39">
        <f t="shared" si="164"/>
        <v>11.620102240508837</v>
      </c>
      <c r="CQ90" s="39">
        <f t="shared" si="165"/>
        <v>10.660730431740076</v>
      </c>
      <c r="CR90" s="39">
        <f t="shared" si="166"/>
        <v>11.402568996415123</v>
      </c>
      <c r="CS90" s="39">
        <f t="shared" si="167"/>
        <v>11.026764072897404</v>
      </c>
      <c r="CT90" s="39">
        <f t="shared" si="168"/>
        <v>11.391362427415491</v>
      </c>
      <c r="CU90" s="39">
        <f t="shared" si="169"/>
        <v>11.460475632266277</v>
      </c>
      <c r="CV90" s="40">
        <f t="shared" si="170"/>
        <v>11.256092870931935</v>
      </c>
      <c r="CW90" s="60">
        <v>10.780109821869303</v>
      </c>
      <c r="CX90" s="60">
        <v>10.902337882885682</v>
      </c>
      <c r="CY90" s="60"/>
      <c r="CZ90" s="60">
        <v>11.736320506019059</v>
      </c>
      <c r="DA90" s="60">
        <v>10.852510269849077</v>
      </c>
      <c r="DB90" s="60">
        <v>11.49110853068756</v>
      </c>
      <c r="DC90" s="60">
        <v>11.145899920011949</v>
      </c>
      <c r="DD90" s="60">
        <v>11.503375627510763</v>
      </c>
      <c r="DE90" s="60">
        <v>11.55980858003767</v>
      </c>
      <c r="DF90" s="61">
        <v>11.407810395039757</v>
      </c>
      <c r="DG90" s="39">
        <f t="shared" si="171"/>
        <v>10.767054469993845</v>
      </c>
      <c r="DH90" s="39">
        <f t="shared" si="172"/>
        <v>10.747968295268942</v>
      </c>
      <c r="DI90" s="39"/>
      <c r="DJ90" s="39">
        <f t="shared" si="173"/>
        <v>11.620102240508837</v>
      </c>
      <c r="DK90" s="39">
        <f t="shared" si="174"/>
        <v>10.660730431740076</v>
      </c>
      <c r="DL90" s="39">
        <f t="shared" si="175"/>
        <v>11.402568996415123</v>
      </c>
      <c r="DM90" s="39">
        <f t="shared" si="176"/>
        <v>11.026764072897404</v>
      </c>
      <c r="DN90" s="39">
        <f t="shared" si="177"/>
        <v>11.391362427415491</v>
      </c>
      <c r="DO90" s="39">
        <f t="shared" si="178"/>
        <v>11.460475632266277</v>
      </c>
      <c r="DP90" s="40">
        <f t="shared" si="179"/>
        <v>11.256092870931935</v>
      </c>
      <c r="DQ90" s="64"/>
    </row>
    <row r="91" spans="1:122" x14ac:dyDescent="0.2">
      <c r="A91" s="51" t="s">
        <v>90</v>
      </c>
      <c r="B91" s="78" t="s">
        <v>102</v>
      </c>
      <c r="C91" s="53">
        <v>2017</v>
      </c>
      <c r="D91" s="83">
        <v>328480867143.2038</v>
      </c>
      <c r="E91" s="55">
        <f t="shared" si="66"/>
        <v>11.516510078504266</v>
      </c>
      <c r="F91" s="56">
        <f t="shared" si="67"/>
        <v>1.3227829071984942E-2</v>
      </c>
      <c r="G91" s="58">
        <v>7016</v>
      </c>
      <c r="H91" s="58">
        <v>4874</v>
      </c>
      <c r="I91" s="11">
        <v>55501</v>
      </c>
      <c r="J91" s="59">
        <v>68713</v>
      </c>
      <c r="K91" s="118">
        <v>7582227</v>
      </c>
      <c r="L91" s="118">
        <v>32767318</v>
      </c>
      <c r="M91" s="118"/>
      <c r="N91" s="118">
        <v>724199704</v>
      </c>
      <c r="O91" s="118">
        <v>1366277</v>
      </c>
      <c r="P91" s="118">
        <v>1713739276</v>
      </c>
      <c r="Q91" s="118">
        <v>27303538</v>
      </c>
      <c r="R91" s="118">
        <v>3973555967</v>
      </c>
      <c r="S91" s="118">
        <v>2740793582</v>
      </c>
      <c r="T91" s="120">
        <v>907213057</v>
      </c>
      <c r="U91" s="60">
        <v>-2.5692647973314831E-2</v>
      </c>
      <c r="V91" s="60">
        <v>-2.6398513684563252E-2</v>
      </c>
      <c r="W91" s="60"/>
      <c r="X91" s="60">
        <v>-2.3429093341235774E-2</v>
      </c>
      <c r="Y91" s="60">
        <v>-1.9745472556157218E-2</v>
      </c>
      <c r="Z91" s="60">
        <v>-9.5646811694718448E-3</v>
      </c>
      <c r="AA91" s="60">
        <v>1.5852306782992098E-2</v>
      </c>
      <c r="AB91" s="60">
        <v>-2.5646921062259409E-2</v>
      </c>
      <c r="AC91" s="60">
        <v>-4.2709334239578872E-2</v>
      </c>
      <c r="AD91" s="61">
        <v>-1.922933412180905E-2</v>
      </c>
      <c r="AE91" s="97">
        <f t="shared" ref="AE91:AF91" si="214">STDEV(U82:U91)</f>
        <v>1.5046386273535691E-2</v>
      </c>
      <c r="AF91" s="98">
        <f t="shared" si="214"/>
        <v>1.7859655504160962E-2</v>
      </c>
      <c r="AG91" s="98"/>
      <c r="AH91" s="98">
        <f t="shared" si="138"/>
        <v>3.1279626920236898E-2</v>
      </c>
      <c r="AI91" s="98">
        <f t="shared" si="139"/>
        <v>1.6596606094447304E-2</v>
      </c>
      <c r="AJ91" s="98">
        <f t="shared" si="140"/>
        <v>2.3000733986755381E-2</v>
      </c>
      <c r="AK91" s="98">
        <f t="shared" si="141"/>
        <v>0.62507642244752049</v>
      </c>
      <c r="AL91" s="98">
        <f t="shared" si="142"/>
        <v>1.5013625547907463E-2</v>
      </c>
      <c r="AM91" s="98">
        <f t="shared" si="143"/>
        <v>1.9375306015900855E-2</v>
      </c>
      <c r="AN91" s="40">
        <f t="shared" si="144"/>
        <v>2.612219377826434E-2</v>
      </c>
      <c r="AO91" s="60">
        <v>-1.432717135305893</v>
      </c>
      <c r="AP91" s="60">
        <v>-1.1706033554064668</v>
      </c>
      <c r="AQ91" s="60"/>
      <c r="AR91" s="60">
        <v>0.49022062838607638</v>
      </c>
      <c r="AS91" s="60">
        <v>-1.2842469926755786</v>
      </c>
      <c r="AT91" s="60">
        <v>-1.2566756810032942E-2</v>
      </c>
      <c r="AU91" s="60">
        <v>-0.68949817367578881</v>
      </c>
      <c r="AV91" s="60">
        <v>1.9211479182166258E-2</v>
      </c>
      <c r="AW91" s="60">
        <v>0.14279460130642718</v>
      </c>
      <c r="AX91" s="61">
        <v>-0.16668906940720873</v>
      </c>
      <c r="AY91" s="39">
        <f t="shared" ref="AY91:AZ91" si="215">STDEV(AO82:AO91)</f>
        <v>0.13017877222838001</v>
      </c>
      <c r="AZ91" s="39">
        <f t="shared" si="215"/>
        <v>3.2881488360513744E-2</v>
      </c>
      <c r="BA91" s="39"/>
      <c r="BB91" s="39">
        <f t="shared" si="146"/>
        <v>4.6432983205333754E-2</v>
      </c>
      <c r="BC91" s="39">
        <f t="shared" si="147"/>
        <v>8.0133797955067199E-2</v>
      </c>
      <c r="BD91" s="39">
        <f t="shared" si="148"/>
        <v>4.840521705786216E-2</v>
      </c>
      <c r="BE91" s="39">
        <f t="shared" si="149"/>
        <v>4.6202683058155197E-2</v>
      </c>
      <c r="BF91" s="39">
        <f t="shared" si="150"/>
        <v>2.4566723971945641E-2</v>
      </c>
      <c r="BG91" s="39">
        <f t="shared" si="151"/>
        <v>3.8360878650091267E-2</v>
      </c>
      <c r="BH91" s="39">
        <f t="shared" si="152"/>
        <v>2.9251023074847456E-2</v>
      </c>
      <c r="BI91" s="62">
        <v>0.83599429217597332</v>
      </c>
      <c r="BJ91" s="63">
        <v>0.70430423422635047</v>
      </c>
      <c r="BK91" s="63"/>
      <c r="BL91" s="63">
        <v>0.41882504504807933</v>
      </c>
      <c r="BM91" s="63">
        <v>0.85150708015111565</v>
      </c>
      <c r="BN91" s="63">
        <v>0.51725508379148177</v>
      </c>
      <c r="BO91" s="63">
        <v>0.6490580201472298</v>
      </c>
      <c r="BP91" s="63">
        <v>0.61663338301380277</v>
      </c>
      <c r="BQ91" s="63">
        <v>0.53509110916069536</v>
      </c>
      <c r="BR91" s="61">
        <v>0.51962626045459193</v>
      </c>
      <c r="BS91" s="39">
        <f t="shared" si="153"/>
        <v>-7.7495341777314318E-3</v>
      </c>
      <c r="BT91" s="39">
        <f t="shared" si="154"/>
        <v>-3.5215040977101932E-3</v>
      </c>
      <c r="BU91" s="39"/>
      <c r="BV91" s="39">
        <f t="shared" si="155"/>
        <v>1.2536238676448708E-2</v>
      </c>
      <c r="BW91" s="39">
        <f t="shared" si="156"/>
        <v>-1.0614383352303181E-2</v>
      </c>
      <c r="BX91" s="39">
        <f t="shared" si="157"/>
        <v>5.7633621475216444E-3</v>
      </c>
      <c r="BY91" s="39">
        <f t="shared" si="158"/>
        <v>0.22805594768176457</v>
      </c>
      <c r="BZ91" s="39">
        <f t="shared" si="159"/>
        <v>-7.7466233981436485E-3</v>
      </c>
      <c r="CA91" s="39">
        <f t="shared" si="160"/>
        <v>-1.7819456386586052E-3</v>
      </c>
      <c r="CB91" s="40">
        <f t="shared" si="161"/>
        <v>1.0989104823230367E-2</v>
      </c>
      <c r="CC91" s="35">
        <v>1.7945816416733622E-3</v>
      </c>
      <c r="CD91" s="35">
        <v>8.0765277493545886E-4</v>
      </c>
      <c r="CF91" s="35">
        <v>4.3649991774678005E-3</v>
      </c>
      <c r="CG91" s="35">
        <v>1.0377953809879031E-5</v>
      </c>
      <c r="CH91" s="35">
        <v>8.6367360021989796E-3</v>
      </c>
      <c r="CI91" s="35">
        <v>1.8470978626758931E-4</v>
      </c>
      <c r="CJ91" s="35">
        <v>1.6633796417414831E-2</v>
      </c>
      <c r="CK91" s="35">
        <v>1.1782629128606836E-2</v>
      </c>
      <c r="CL91" s="38">
        <v>8.037402036768334E-3</v>
      </c>
      <c r="CM91" s="39">
        <f>AVERAGE(CW82:CW91)</f>
        <v>10.783013405817838</v>
      </c>
      <c r="CN91" s="39">
        <f t="shared" si="163"/>
        <v>10.78461187039267</v>
      </c>
      <c r="CO91" s="39"/>
      <c r="CP91" s="39">
        <f t="shared" si="164"/>
        <v>11.65482570226451</v>
      </c>
      <c r="CQ91" s="39">
        <f t="shared" si="165"/>
        <v>10.707233754727543</v>
      </c>
      <c r="CR91" s="39">
        <f t="shared" si="166"/>
        <v>11.429598753307348</v>
      </c>
      <c r="CS91" s="39">
        <f t="shared" si="167"/>
        <v>11.064015101893222</v>
      </c>
      <c r="CT91" s="39">
        <f t="shared" si="168"/>
        <v>11.42144354847076</v>
      </c>
      <c r="CU91" s="39">
        <f t="shared" si="169"/>
        <v>11.488619834256065</v>
      </c>
      <c r="CV91" s="40">
        <f t="shared" si="170"/>
        <v>11.295314832084566</v>
      </c>
      <c r="CW91" s="60">
        <v>10.80015151085132</v>
      </c>
      <c r="CX91" s="60">
        <v>10.931208400801033</v>
      </c>
      <c r="CY91" s="60"/>
      <c r="CZ91" s="60">
        <v>11.761620392697305</v>
      </c>
      <c r="DA91" s="60">
        <v>10.874386582166476</v>
      </c>
      <c r="DB91" s="60">
        <v>11.510226700099249</v>
      </c>
      <c r="DC91" s="60">
        <v>11.171760991666371</v>
      </c>
      <c r="DD91" s="60">
        <v>11.526115818095349</v>
      </c>
      <c r="DE91" s="60">
        <v>11.58790737915748</v>
      </c>
      <c r="DF91" s="61">
        <v>11.433165543800662</v>
      </c>
      <c r="DG91" s="39">
        <f t="shared" si="171"/>
        <v>10.783013405817838</v>
      </c>
      <c r="DH91" s="39">
        <f t="shared" si="172"/>
        <v>10.78461187039267</v>
      </c>
      <c r="DI91" s="39"/>
      <c r="DJ91" s="39">
        <f t="shared" si="173"/>
        <v>11.65482570226451</v>
      </c>
      <c r="DK91" s="39">
        <f t="shared" si="174"/>
        <v>10.707233754727543</v>
      </c>
      <c r="DL91" s="39">
        <f t="shared" si="175"/>
        <v>11.429598753307348</v>
      </c>
      <c r="DM91" s="39">
        <f t="shared" si="176"/>
        <v>11.064015101893222</v>
      </c>
      <c r="DN91" s="39">
        <f t="shared" si="177"/>
        <v>11.42144354847076</v>
      </c>
      <c r="DO91" s="39">
        <f t="shared" si="178"/>
        <v>11.488619834256065</v>
      </c>
      <c r="DP91" s="40">
        <f t="shared" si="179"/>
        <v>11.295314832084566</v>
      </c>
      <c r="DQ91" s="64"/>
    </row>
    <row r="92" spans="1:122" x14ac:dyDescent="0.2">
      <c r="A92" s="51" t="s">
        <v>90</v>
      </c>
      <c r="B92" s="78" t="s">
        <v>102</v>
      </c>
      <c r="C92" s="53">
        <v>2018</v>
      </c>
      <c r="D92" s="83">
        <v>346842094174.51306</v>
      </c>
      <c r="E92" s="55">
        <f t="shared" si="66"/>
        <v>11.540131799756658</v>
      </c>
      <c r="F92" s="56">
        <f t="shared" si="67"/>
        <v>2.3621721252391481E-2</v>
      </c>
      <c r="G92" s="58">
        <v>6478</v>
      </c>
      <c r="H92" s="58">
        <v>4457</v>
      </c>
      <c r="I92" s="11">
        <v>55211</v>
      </c>
      <c r="J92" s="59">
        <v>69307</v>
      </c>
      <c r="K92" s="118">
        <v>5885088</v>
      </c>
      <c r="L92" s="118">
        <v>30588390</v>
      </c>
      <c r="M92" s="118"/>
      <c r="N92" s="118">
        <v>866202792</v>
      </c>
      <c r="O92" s="118">
        <v>2702382</v>
      </c>
      <c r="P92" s="118">
        <v>1929601550</v>
      </c>
      <c r="Q92" s="118">
        <v>41483018</v>
      </c>
      <c r="R92" s="118">
        <v>4234411942</v>
      </c>
      <c r="S92" s="118">
        <v>2716755647</v>
      </c>
      <c r="T92" s="120">
        <v>943780723</v>
      </c>
      <c r="U92" s="60">
        <v>-2.4080249209530891E-2</v>
      </c>
      <c r="V92" s="60">
        <v>-1.9660093727467354E-2</v>
      </c>
      <c r="W92" s="60"/>
      <c r="X92" s="60">
        <v>7.698700439279893E-3</v>
      </c>
      <c r="Y92" s="60">
        <v>-1.0243805143248963E-2</v>
      </c>
      <c r="Z92" s="60">
        <v>-4.6841857714324364E-2</v>
      </c>
      <c r="AA92" s="60">
        <v>5.0791069157818391E-3</v>
      </c>
      <c r="AB92" s="60">
        <v>-2.9439409231643676E-2</v>
      </c>
      <c r="AC92" s="60">
        <v>-4.0355569167513455E-2</v>
      </c>
      <c r="AD92" s="61">
        <v>-1.3152861660572501E-2</v>
      </c>
      <c r="AE92" s="97">
        <f>STDEV(U83:U92)</f>
        <v>1.5900080862255511E-2</v>
      </c>
      <c r="AF92" s="98">
        <f>STDEV(V83:V92)</f>
        <v>1.6736799405447315E-2</v>
      </c>
      <c r="AG92" s="98"/>
      <c r="AH92" s="98">
        <f t="shared" ref="AH92:AN92" si="216">STDEV(X83:X92)</f>
        <v>2.9818271414492125E-2</v>
      </c>
      <c r="AI92" s="98">
        <f t="shared" si="216"/>
        <v>1.5983462998197591E-2</v>
      </c>
      <c r="AJ92" s="98">
        <f t="shared" si="216"/>
        <v>2.8431507333008043E-2</v>
      </c>
      <c r="AK92" s="98">
        <f t="shared" si="216"/>
        <v>0.62550873464299761</v>
      </c>
      <c r="AL92" s="98">
        <f t="shared" si="216"/>
        <v>1.6512519697706944E-2</v>
      </c>
      <c r="AM92" s="98">
        <f t="shared" si="216"/>
        <v>2.0268554817754452E-2</v>
      </c>
      <c r="AN92" s="40">
        <f t="shared" si="216"/>
        <v>2.6618618133666144E-2</v>
      </c>
      <c r="AO92" s="60">
        <v>-1.4076367334054272</v>
      </c>
      <c r="AP92" s="60">
        <v>-1.1496956483861211</v>
      </c>
      <c r="AQ92" s="60"/>
      <c r="AR92" s="60">
        <v>0.47784907569254109</v>
      </c>
      <c r="AS92" s="60">
        <v>-1.2814549826785644</v>
      </c>
      <c r="AT92" s="60">
        <v>1.4710471518691648E-2</v>
      </c>
      <c r="AU92" s="60">
        <v>-0.70318922736846723</v>
      </c>
      <c r="AV92" s="60">
        <v>3.5034721650017531E-2</v>
      </c>
      <c r="AW92" s="60">
        <v>0.16454287576733506</v>
      </c>
      <c r="AX92" s="61">
        <v>-0.15058709349950483</v>
      </c>
      <c r="AY92" s="39">
        <f t="shared" ref="AY92:AZ92" si="217">STDEV(AO83:AO92)</f>
        <v>0.12918567299712885</v>
      </c>
      <c r="AZ92" s="39">
        <f t="shared" si="217"/>
        <v>4.3329436202717481E-2</v>
      </c>
      <c r="BA92" s="39"/>
      <c r="BB92" s="39">
        <f t="shared" si="146"/>
        <v>4.3610322913718171E-2</v>
      </c>
      <c r="BC92" s="39">
        <f t="shared" si="147"/>
        <v>7.3126727926894342E-2</v>
      </c>
      <c r="BD92" s="39">
        <f t="shared" si="148"/>
        <v>4.5556899012102227E-2</v>
      </c>
      <c r="BE92" s="39">
        <f t="shared" si="149"/>
        <v>3.9051273643027913E-2</v>
      </c>
      <c r="BF92" s="39">
        <f t="shared" si="150"/>
        <v>2.4466132385156839E-2</v>
      </c>
      <c r="BG92" s="39">
        <f t="shared" si="151"/>
        <v>3.610919424597412E-2</v>
      </c>
      <c r="BH92" s="39">
        <f t="shared" si="152"/>
        <v>3.1621664480291689E-2</v>
      </c>
      <c r="BI92" s="62">
        <v>0.82589844625136732</v>
      </c>
      <c r="BJ92" s="63">
        <v>0.65215164559123007</v>
      </c>
      <c r="BK92" s="63"/>
      <c r="BL92" s="63">
        <v>0.4489578280165657</v>
      </c>
      <c r="BM92" s="63">
        <v>0.81294251488991498</v>
      </c>
      <c r="BN92" s="63">
        <v>0.56645052121150896</v>
      </c>
      <c r="BO92" s="63">
        <v>0.57730987896896913</v>
      </c>
      <c r="BP92" s="63">
        <v>0.63779232035698441</v>
      </c>
      <c r="BQ92" s="63">
        <v>0.56422994811707172</v>
      </c>
      <c r="BR92" s="61">
        <v>0.55480086643706505</v>
      </c>
      <c r="BS92" s="39">
        <f t="shared" si="153"/>
        <v>-9.0279227923110612E-3</v>
      </c>
      <c r="BT92" s="39">
        <f t="shared" si="154"/>
        <v>-7.297520816561676E-3</v>
      </c>
      <c r="BU92" s="39"/>
      <c r="BV92" s="39">
        <f t="shared" si="155"/>
        <v>9.3581051468206063E-3</v>
      </c>
      <c r="BW92" s="39">
        <f t="shared" si="156"/>
        <v>-9.3018062572939094E-3</v>
      </c>
      <c r="BX92" s="39">
        <f t="shared" si="157"/>
        <v>8.5019859657842201E-4</v>
      </c>
      <c r="BY92" s="39">
        <f t="shared" si="158"/>
        <v>0.22693378961912067</v>
      </c>
      <c r="BZ92" s="39">
        <f t="shared" si="159"/>
        <v>-9.5676968915939797E-3</v>
      </c>
      <c r="CA92" s="39">
        <f t="shared" si="160"/>
        <v>-8.3545096055090556E-3</v>
      </c>
      <c r="CB92" s="40">
        <f t="shared" si="161"/>
        <v>7.1589402202787422E-3</v>
      </c>
      <c r="CC92" s="35">
        <v>1.3551903886637028E-3</v>
      </c>
      <c r="CD92" s="35">
        <v>7.2170732470660669E-4</v>
      </c>
      <c r="CF92" s="35">
        <v>4.523018667784099E-3</v>
      </c>
      <c r="CG92" s="35">
        <v>8.6404308350631549E-5</v>
      </c>
      <c r="CH92" s="35">
        <v>8.6218795759394756E-3</v>
      </c>
      <c r="CI92" s="35">
        <v>3.8672578858929161E-4</v>
      </c>
      <c r="CJ92" s="35">
        <v>1.6677754840108711E-2</v>
      </c>
      <c r="CK92" s="35">
        <v>1.1711019682676519E-2</v>
      </c>
      <c r="CL92" s="38">
        <v>7.8770475064064843E-3</v>
      </c>
      <c r="CM92" s="39">
        <f t="shared" ref="CM92:CM93" si="218">AVERAGE(CW83:CW92)</f>
        <v>10.795778302578688</v>
      </c>
      <c r="CN92" s="39">
        <f t="shared" si="163"/>
        <v>10.817430504174153</v>
      </c>
      <c r="CO92" s="39"/>
      <c r="CP92" s="39">
        <f t="shared" si="164"/>
        <v>11.684384363795077</v>
      </c>
      <c r="CQ92" s="39">
        <f t="shared" si="165"/>
        <v>10.747409842371772</v>
      </c>
      <c r="CR92" s="39">
        <f t="shared" si="166"/>
        <v>11.453225628302587</v>
      </c>
      <c r="CS92" s="39">
        <f t="shared" si="167"/>
        <v>11.094767417146679</v>
      </c>
      <c r="CT92" s="39">
        <f t="shared" si="168"/>
        <v>11.449903121647665</v>
      </c>
      <c r="CU92" s="39">
        <f t="shared" si="169"/>
        <v>11.51467821734864</v>
      </c>
      <c r="CV92" s="40">
        <f t="shared" si="170"/>
        <v>11.329029604652003</v>
      </c>
      <c r="CW92" s="60">
        <v>10.836313433053945</v>
      </c>
      <c r="CX92" s="60">
        <v>10.965283975563597</v>
      </c>
      <c r="CY92" s="60"/>
      <c r="CZ92" s="60">
        <v>11.779056337602928</v>
      </c>
      <c r="DA92" s="60">
        <v>10.899404308417376</v>
      </c>
      <c r="DB92" s="60">
        <v>11.547487035516003</v>
      </c>
      <c r="DC92" s="60">
        <v>11.188537186072423</v>
      </c>
      <c r="DD92" s="60">
        <v>11.557649160581667</v>
      </c>
      <c r="DE92" s="60">
        <v>11.622403237640325</v>
      </c>
      <c r="DF92" s="61">
        <v>11.464838253006906</v>
      </c>
      <c r="DG92" s="39">
        <f t="shared" si="171"/>
        <v>10.795778302578688</v>
      </c>
      <c r="DH92" s="39">
        <f t="shared" si="172"/>
        <v>10.817430504174153</v>
      </c>
      <c r="DI92" s="39"/>
      <c r="DJ92" s="39">
        <f t="shared" si="173"/>
        <v>11.684384363795077</v>
      </c>
      <c r="DK92" s="39">
        <f t="shared" si="174"/>
        <v>10.747409842371772</v>
      </c>
      <c r="DL92" s="39">
        <f t="shared" si="175"/>
        <v>11.453225628302587</v>
      </c>
      <c r="DM92" s="39">
        <f t="shared" si="176"/>
        <v>11.094767417146679</v>
      </c>
      <c r="DN92" s="39">
        <f t="shared" si="177"/>
        <v>11.449903121647665</v>
      </c>
      <c r="DO92" s="39">
        <f t="shared" si="178"/>
        <v>11.51467821734864</v>
      </c>
      <c r="DP92" s="40">
        <f t="shared" si="179"/>
        <v>11.329029604652003</v>
      </c>
      <c r="DQ92" s="64"/>
    </row>
    <row r="93" spans="1:122" s="37" customFormat="1" x14ac:dyDescent="0.2">
      <c r="A93" s="66" t="s">
        <v>90</v>
      </c>
      <c r="B93" s="80" t="s">
        <v>102</v>
      </c>
      <c r="C93" s="50">
        <v>2019</v>
      </c>
      <c r="D93" s="84">
        <v>376823278560.84857</v>
      </c>
      <c r="E93" s="69">
        <f t="shared" si="66"/>
        <v>11.576137723840182</v>
      </c>
      <c r="F93" s="70">
        <f t="shared" si="67"/>
        <v>3.6005924083523766E-2</v>
      </c>
      <c r="G93" s="72">
        <v>7225</v>
      </c>
      <c r="H93" s="72">
        <v>4675</v>
      </c>
      <c r="I93" s="81">
        <v>57519</v>
      </c>
      <c r="J93" s="73">
        <v>70927</v>
      </c>
      <c r="K93" s="121">
        <v>5256234</v>
      </c>
      <c r="L93" s="122">
        <v>26159939</v>
      </c>
      <c r="M93" s="122"/>
      <c r="N93" s="122">
        <v>829016228</v>
      </c>
      <c r="O93" s="122">
        <v>1089472</v>
      </c>
      <c r="P93" s="122">
        <v>1825274249</v>
      </c>
      <c r="Q93" s="122">
        <v>54968873</v>
      </c>
      <c r="R93" s="122">
        <v>3831791658</v>
      </c>
      <c r="S93" s="122">
        <v>2972465089</v>
      </c>
      <c r="T93" s="123">
        <v>1269635637</v>
      </c>
      <c r="U93" s="74">
        <v>6.8807805499850883E-3</v>
      </c>
      <c r="V93" s="74">
        <v>5.5723566217438236E-3</v>
      </c>
      <c r="W93" s="74"/>
      <c r="X93" s="74">
        <v>4.7006719584934409E-3</v>
      </c>
      <c r="Y93" s="74">
        <v>2.2206686035805223E-2</v>
      </c>
      <c r="Z93" s="74">
        <v>1.8866404981924267E-2</v>
      </c>
      <c r="AA93" s="74">
        <v>3.1341699710074833E-2</v>
      </c>
      <c r="AB93" s="74">
        <v>1.2355986011506781E-2</v>
      </c>
      <c r="AC93" s="74">
        <v>-1.0267409357369472E-2</v>
      </c>
      <c r="AD93" s="75">
        <v>1.1197669564046997E-2</v>
      </c>
      <c r="AE93" s="96">
        <f>STDEV(U84:U93)</f>
        <v>1.6198962875502761E-2</v>
      </c>
      <c r="AF93" s="42">
        <f>STDEV(V84:V93)</f>
        <v>1.6700766758188167E-2</v>
      </c>
      <c r="AG93" s="42"/>
      <c r="AH93" s="42">
        <f t="shared" ref="AH93" si="219">STDEV(X84:X93)</f>
        <v>2.9736112934454828E-2</v>
      </c>
      <c r="AI93" s="42">
        <f t="shared" ref="AI93" si="220">STDEV(Y84:Y93)</f>
        <v>1.3673731452040093E-2</v>
      </c>
      <c r="AJ93" s="42">
        <f t="shared" ref="AJ93" si="221">STDEV(Z84:Z93)</f>
        <v>2.8843247483387013E-2</v>
      </c>
      <c r="AK93" s="42">
        <f t="shared" ref="AK93" si="222">STDEV(AA84:AA93)</f>
        <v>0.62295030367040627</v>
      </c>
      <c r="AL93" s="42">
        <f t="shared" ref="AL93" si="223">STDEV(AB84:AB93)</f>
        <v>1.7471975662281768E-2</v>
      </c>
      <c r="AM93" s="42">
        <f t="shared" ref="AM93" si="224">STDEV(AC84:AC93)</f>
        <v>2.0207249585834038E-2</v>
      </c>
      <c r="AN93" s="43">
        <f t="shared" ref="AN93" si="225">STDEV(AD84:AD93)</f>
        <v>2.6579532636139661E-2</v>
      </c>
      <c r="AO93" s="74">
        <v>-1.4467887332621654</v>
      </c>
      <c r="AP93" s="74">
        <v>-1.1433385015730746</v>
      </c>
      <c r="AQ93" s="74"/>
      <c r="AR93" s="74">
        <v>0.47272777975384273</v>
      </c>
      <c r="AS93" s="74">
        <v>-1.2997390639516961</v>
      </c>
      <c r="AT93" s="74">
        <v>-1.3516249659026869E-2</v>
      </c>
      <c r="AU93" s="74">
        <v>-0.67389383710732353</v>
      </c>
      <c r="AV93" s="74">
        <v>-2.8177676044620625E-3</v>
      </c>
      <c r="AW93" s="74">
        <v>0.15967175765102226</v>
      </c>
      <c r="AX93" s="75">
        <v>-0.15796699767932587</v>
      </c>
      <c r="AY93" s="96">
        <f>STDEV(AO84:AO93)</f>
        <v>0.13801066267582893</v>
      </c>
      <c r="AZ93" s="42">
        <f>STDEV(AP84:AP93)</f>
        <v>5.1321298903192279E-2</v>
      </c>
      <c r="BA93" s="42"/>
      <c r="BB93" s="42">
        <f t="shared" ref="BB93" si="226">STDEV(AR84:AR93)</f>
        <v>4.4430417257144916E-2</v>
      </c>
      <c r="BC93" s="42">
        <f t="shared" ref="BC93" si="227">STDEV(AS84:AS93)</f>
        <v>6.4936439095646892E-2</v>
      </c>
      <c r="BD93" s="42">
        <f t="shared" ref="BD93" si="228">STDEV(AT84:AT93)</f>
        <v>4.806543195246156E-2</v>
      </c>
      <c r="BE93" s="42">
        <f t="shared" ref="BE93" si="229">STDEV(AU84:AU93)</f>
        <v>3.3928418322438064E-2</v>
      </c>
      <c r="BF93" s="42">
        <f t="shared" ref="BF93" si="230">STDEV(AV84:AV93)</f>
        <v>2.6944247783748019E-2</v>
      </c>
      <c r="BG93" s="42">
        <f t="shared" ref="BG93" si="231">STDEV(AW84:AW93)</f>
        <v>3.3262953782891527E-2</v>
      </c>
      <c r="BH93" s="43">
        <f t="shared" ref="BH93" si="232">STDEV(AX84:AX93)</f>
        <v>3.4703052952615741E-2</v>
      </c>
      <c r="BI93" s="76">
        <v>0.84531718954416024</v>
      </c>
      <c r="BJ93" s="74">
        <v>0.64122119600709027</v>
      </c>
      <c r="BK93" s="74"/>
      <c r="BL93" s="74">
        <v>0.39660114831733789</v>
      </c>
      <c r="BM93" s="74">
        <v>0.83148058853426821</v>
      </c>
      <c r="BN93" s="74">
        <v>0.54089647453109124</v>
      </c>
      <c r="BO93" s="74">
        <v>0.59473258063065093</v>
      </c>
      <c r="BP93" s="74">
        <v>0.6207563516645368</v>
      </c>
      <c r="BQ93" s="74">
        <v>0.48672744927426576</v>
      </c>
      <c r="BR93" s="75">
        <v>0.56894046748907356</v>
      </c>
      <c r="BS93" s="42">
        <f t="shared" si="153"/>
        <v>-6.4385771577384343E-3</v>
      </c>
      <c r="BT93" s="42">
        <f t="shared" si="154"/>
        <v>-4.9161475952723245E-3</v>
      </c>
      <c r="BU93" s="42"/>
      <c r="BV93" s="42">
        <f t="shared" si="155"/>
        <v>9.6960155397698873E-3</v>
      </c>
      <c r="BW93" s="42">
        <f t="shared" si="156"/>
        <v>-2.7212985983202653E-3</v>
      </c>
      <c r="BX93" s="42">
        <f t="shared" si="157"/>
        <v>3.3558187072670219E-3</v>
      </c>
      <c r="BY93" s="42">
        <f t="shared" si="158"/>
        <v>0.2331839750232465</v>
      </c>
      <c r="BZ93" s="42">
        <f t="shared" si="159"/>
        <v>-6.432495787723003E-3</v>
      </c>
      <c r="CA93" s="42">
        <f t="shared" si="160"/>
        <v>-8.045436410139422E-3</v>
      </c>
      <c r="CB93" s="43">
        <f t="shared" si="161"/>
        <v>8.0782994040980334E-3</v>
      </c>
      <c r="CC93" s="37">
        <v>4.424626528026351E-3</v>
      </c>
      <c r="CD93" s="37">
        <v>7.165884018079053E-4</v>
      </c>
      <c r="CF93" s="37">
        <v>4.1248321332875018E-3</v>
      </c>
      <c r="CG93" s="37">
        <v>9.85288384794786E-6</v>
      </c>
      <c r="CH93" s="37">
        <v>8.426989492965142E-3</v>
      </c>
      <c r="CI93" s="37">
        <v>8.5101981205045027E-4</v>
      </c>
      <c r="CJ93" s="37">
        <v>1.6479489647203454E-2</v>
      </c>
      <c r="CK93" s="37">
        <v>9.8866710767559571E-3</v>
      </c>
      <c r="CL93" s="41">
        <v>7.7443119993393685E-3</v>
      </c>
      <c r="CM93" s="42">
        <f t="shared" si="218"/>
        <v>10.817245350877338</v>
      </c>
      <c r="CN93" s="42">
        <f t="shared" si="163"/>
        <v>10.854749305174352</v>
      </c>
      <c r="CO93" s="42"/>
      <c r="CP93" s="42">
        <f t="shared" si="164"/>
        <v>11.716759216426469</v>
      </c>
      <c r="CQ93" s="42">
        <f t="shared" si="165"/>
        <v>10.789457870351729</v>
      </c>
      <c r="CR93" s="42">
        <f t="shared" si="166"/>
        <v>11.482595829914944</v>
      </c>
      <c r="CS93" s="42">
        <f t="shared" si="167"/>
        <v>11.12514113456692</v>
      </c>
      <c r="CT93" s="42">
        <f t="shared" si="168"/>
        <v>11.480696367124891</v>
      </c>
      <c r="CU93" s="42">
        <f t="shared" si="169"/>
        <v>11.545512919219801</v>
      </c>
      <c r="CV93" s="43">
        <f t="shared" si="170"/>
        <v>11.365204217851122</v>
      </c>
      <c r="CW93" s="74">
        <v>10.8527433572091</v>
      </c>
      <c r="CX93" s="74">
        <v>11.004468473053645</v>
      </c>
      <c r="CY93" s="74"/>
      <c r="CZ93" s="74">
        <v>11.812501613717103</v>
      </c>
      <c r="DA93" s="74">
        <v>10.926268191864335</v>
      </c>
      <c r="DB93" s="74">
        <v>11.569379599010668</v>
      </c>
      <c r="DC93" s="74">
        <v>11.239190805286519</v>
      </c>
      <c r="DD93" s="74">
        <v>11.574728840037951</v>
      </c>
      <c r="DE93" s="74">
        <v>11.655973602665693</v>
      </c>
      <c r="DF93" s="75">
        <v>11.497154225000518</v>
      </c>
      <c r="DG93" s="42">
        <f t="shared" si="171"/>
        <v>10.817245350877338</v>
      </c>
      <c r="DH93" s="42">
        <f t="shared" si="172"/>
        <v>10.854749305174352</v>
      </c>
      <c r="DI93" s="42"/>
      <c r="DJ93" s="42">
        <f t="shared" si="173"/>
        <v>11.716759216426469</v>
      </c>
      <c r="DK93" s="42">
        <f t="shared" si="174"/>
        <v>10.789457870351729</v>
      </c>
      <c r="DL93" s="42">
        <f t="shared" si="175"/>
        <v>11.482595829914944</v>
      </c>
      <c r="DM93" s="42">
        <f t="shared" si="176"/>
        <v>11.12514113456692</v>
      </c>
      <c r="DN93" s="42">
        <f t="shared" si="177"/>
        <v>11.480696367124891</v>
      </c>
      <c r="DO93" s="42">
        <f t="shared" si="178"/>
        <v>11.545512919219801</v>
      </c>
      <c r="DP93" s="43">
        <f t="shared" si="179"/>
        <v>11.365204217851122</v>
      </c>
      <c r="DQ93" s="77"/>
      <c r="DR93" s="49"/>
    </row>
    <row r="94" spans="1:122" x14ac:dyDescent="0.2">
      <c r="A94" s="51" t="s">
        <v>92</v>
      </c>
      <c r="B94" s="78" t="s">
        <v>103</v>
      </c>
      <c r="C94" s="53">
        <v>1990</v>
      </c>
      <c r="D94" s="54">
        <v>106140727357.03163</v>
      </c>
      <c r="E94" s="55">
        <f t="shared" si="66"/>
        <v>11.02588205941983</v>
      </c>
      <c r="F94" s="56">
        <v>5.0673531532741123E-2</v>
      </c>
      <c r="G94" s="58">
        <v>4154</v>
      </c>
      <c r="H94" s="58">
        <v>12358</v>
      </c>
      <c r="I94" s="11">
        <v>9041</v>
      </c>
      <c r="J94" s="59">
        <v>25675</v>
      </c>
      <c r="K94" s="118"/>
      <c r="L94" s="118">
        <v>10407746</v>
      </c>
      <c r="M94" s="118">
        <v>160601520</v>
      </c>
      <c r="N94" s="118"/>
      <c r="O94" s="118">
        <v>63550</v>
      </c>
      <c r="P94" s="118">
        <v>253195168</v>
      </c>
      <c r="Q94" s="118">
        <v>3772661</v>
      </c>
      <c r="R94" s="118">
        <v>1902129792</v>
      </c>
      <c r="S94" s="118">
        <v>1902129792</v>
      </c>
      <c r="T94" s="120">
        <v>37990808</v>
      </c>
      <c r="U94" s="60">
        <v>-4.9186496084424824E-2</v>
      </c>
      <c r="V94" s="60"/>
      <c r="W94" s="60">
        <v>3.1112275831313596E-2</v>
      </c>
      <c r="X94" s="60"/>
      <c r="Y94" s="60">
        <v>6.0431618913950269E-2</v>
      </c>
      <c r="Z94" s="60">
        <v>3.3512736582769431E-2</v>
      </c>
      <c r="AA94" s="60">
        <v>-4.2029947901919051E-2</v>
      </c>
      <c r="AB94" s="60">
        <v>2.4959521683061148E-3</v>
      </c>
      <c r="AC94" s="60">
        <v>3.2243431356868246E-2</v>
      </c>
      <c r="AD94" s="61">
        <v>0.14454988734035695</v>
      </c>
      <c r="AO94" s="60">
        <v>-1.4792713300404703</v>
      </c>
      <c r="AP94" s="60"/>
      <c r="AQ94" s="60">
        <v>-0.32251942292298885</v>
      </c>
      <c r="AR94" s="60"/>
      <c r="AS94" s="60">
        <v>-2.0885849533518677</v>
      </c>
      <c r="AT94" s="60">
        <v>-0.38219080027575636</v>
      </c>
      <c r="AU94" s="60">
        <v>-1.3707987775728707</v>
      </c>
      <c r="AV94" s="60">
        <v>-0.46784179935981918</v>
      </c>
      <c r="AW94" s="60">
        <v>-9.4713828681816992E-2</v>
      </c>
      <c r="AX94" s="61">
        <v>-1.2148609440425737</v>
      </c>
      <c r="AY94" s="39"/>
      <c r="AZ94" s="39"/>
      <c r="BA94" s="39"/>
      <c r="BB94" s="39"/>
      <c r="BC94" s="39"/>
      <c r="BD94" s="39"/>
      <c r="BE94" s="39"/>
      <c r="BF94" s="39"/>
      <c r="BG94" s="39"/>
      <c r="BH94" s="40"/>
      <c r="BI94" s="62">
        <v>0.8369191049913941</v>
      </c>
      <c r="BJ94" s="63">
        <v>0.99192577927875469</v>
      </c>
      <c r="BK94" s="63">
        <v>0.51598011363636365</v>
      </c>
      <c r="BL94" s="63"/>
      <c r="BM94" s="63">
        <v>0.9921953871243302</v>
      </c>
      <c r="BN94" s="63">
        <v>0.29890979012099334</v>
      </c>
      <c r="BO94" s="63">
        <v>0.98280769230769227</v>
      </c>
      <c r="BP94" s="63">
        <v>0.38883999744914227</v>
      </c>
      <c r="BQ94" s="63">
        <v>0.4327390599675851</v>
      </c>
      <c r="BR94" s="61">
        <v>0.9100395313223405</v>
      </c>
      <c r="CE94" s="35">
        <v>9.7937255126446837E-4</v>
      </c>
      <c r="CG94" s="35">
        <v>2.9936670674129277E-7</v>
      </c>
      <c r="CH94" s="35">
        <v>5.0796349094700943E-3</v>
      </c>
      <c r="CI94" s="35">
        <v>1.7771976384285011E-5</v>
      </c>
      <c r="CJ94" s="35">
        <v>8.9604143450124352E-3</v>
      </c>
      <c r="CK94" s="35">
        <v>9.8654958877942463E-3</v>
      </c>
      <c r="CL94" s="38">
        <v>1.7896432851928812E-4</v>
      </c>
      <c r="CW94" s="60">
        <v>10.286246394399594</v>
      </c>
      <c r="CX94" s="60"/>
      <c r="CY94" s="60">
        <v>10.864622347958335</v>
      </c>
      <c r="CZ94" s="60"/>
      <c r="DA94" s="60">
        <v>9.9815895827438972</v>
      </c>
      <c r="DB94" s="60">
        <v>10.834786659281953</v>
      </c>
      <c r="DC94" s="60">
        <v>10.340482670633396</v>
      </c>
      <c r="DD94" s="60">
        <v>10.79196115973992</v>
      </c>
      <c r="DE94" s="60">
        <v>10.978525145078923</v>
      </c>
      <c r="DF94" s="61">
        <v>10.418451587398543</v>
      </c>
      <c r="DQ94" s="64"/>
    </row>
    <row r="95" spans="1:122" x14ac:dyDescent="0.2">
      <c r="A95" s="51" t="s">
        <v>92</v>
      </c>
      <c r="B95" s="78" t="s">
        <v>103</v>
      </c>
      <c r="C95" s="53">
        <v>1991</v>
      </c>
      <c r="D95" s="54">
        <v>116621996217.13341</v>
      </c>
      <c r="E95" s="55">
        <f t="shared" si="66"/>
        <v>11.066780470961428</v>
      </c>
      <c r="F95" s="56">
        <f t="shared" si="67"/>
        <v>4.0898411541597568E-2</v>
      </c>
      <c r="G95" s="58">
        <v>4789</v>
      </c>
      <c r="H95" s="58">
        <v>12392</v>
      </c>
      <c r="I95" s="11">
        <v>11814</v>
      </c>
      <c r="J95" s="59">
        <v>29142</v>
      </c>
      <c r="K95" s="118"/>
      <c r="L95" s="118">
        <v>5432385</v>
      </c>
      <c r="M95" s="118">
        <v>167668048</v>
      </c>
      <c r="N95" s="118"/>
      <c r="O95" s="118">
        <v>82157</v>
      </c>
      <c r="P95" s="118">
        <v>341759424</v>
      </c>
      <c r="Q95" s="118">
        <v>6645581</v>
      </c>
      <c r="R95" s="118">
        <v>2409756160</v>
      </c>
      <c r="S95" s="118">
        <v>2409756160</v>
      </c>
      <c r="T95" s="120">
        <v>151234688</v>
      </c>
      <c r="U95" s="60">
        <v>-4.5561376544290599E-2</v>
      </c>
      <c r="V95" s="60">
        <v>0.20203744223063314</v>
      </c>
      <c r="W95" s="60">
        <v>2.8569526491767361E-2</v>
      </c>
      <c r="X95" s="60"/>
      <c r="Y95" s="60">
        <v>-2.8115879218065742E-2</v>
      </c>
      <c r="Z95" s="60">
        <v>-8.5793004358483138E-2</v>
      </c>
      <c r="AA95" s="60">
        <v>-2.8326433191622868E-2</v>
      </c>
      <c r="AB95" s="60">
        <v>-0.11361163987375145</v>
      </c>
      <c r="AC95" s="60">
        <v>-9.4632322749963027E-2</v>
      </c>
      <c r="AD95" s="61">
        <v>0.1652190575118152</v>
      </c>
      <c r="AO95" s="60">
        <v>-1.4983831175222164</v>
      </c>
      <c r="AP95" s="60"/>
      <c r="AQ95" s="60">
        <v>-0.35258313980960132</v>
      </c>
      <c r="AR95" s="60"/>
      <c r="AS95" s="60">
        <v>-2.0547501926304808</v>
      </c>
      <c r="AT95" s="60">
        <v>-0.37531749716134044</v>
      </c>
      <c r="AU95" s="60">
        <v>-1.4071221926259785</v>
      </c>
      <c r="AV95" s="60">
        <v>-0.4090921474800151</v>
      </c>
      <c r="AW95" s="60">
        <v>-7.4515566684317136E-2</v>
      </c>
      <c r="AX95" s="61">
        <v>-1.0839048348394567</v>
      </c>
      <c r="AY95" s="39"/>
      <c r="AZ95" s="39"/>
      <c r="BA95" s="39"/>
      <c r="BB95" s="39"/>
      <c r="BC95" s="39"/>
      <c r="BD95" s="39"/>
      <c r="BE95" s="39"/>
      <c r="BF95" s="39"/>
      <c r="BG95" s="39"/>
      <c r="BH95" s="40"/>
      <c r="BI95" s="62">
        <v>0.82682880844645545</v>
      </c>
      <c r="BJ95" s="63">
        <v>0.98773633111905978</v>
      </c>
      <c r="BK95" s="63">
        <v>0.53221938170413519</v>
      </c>
      <c r="BL95" s="63"/>
      <c r="BM95" s="63">
        <v>0.99165498136051167</v>
      </c>
      <c r="BN95" s="63">
        <v>0.28772128772128774</v>
      </c>
      <c r="BO95" s="63">
        <v>0.96667907039680656</v>
      </c>
      <c r="BP95" s="63">
        <v>0.3703522949107913</v>
      </c>
      <c r="BQ95" s="63">
        <v>0.39793295118985583</v>
      </c>
      <c r="BR95" s="61">
        <v>0.9284639277594543</v>
      </c>
      <c r="CE95" s="35">
        <v>7.1885258972855415E-4</v>
      </c>
      <c r="CG95" s="35">
        <v>3.5223629617450323E-7</v>
      </c>
      <c r="CH95" s="35">
        <v>6.5894910040072635E-3</v>
      </c>
      <c r="CI95" s="35">
        <v>2.8491970706910566E-5</v>
      </c>
      <c r="CJ95" s="35">
        <v>1.0331482216756864E-2</v>
      </c>
      <c r="CK95" s="35">
        <v>1.141712251132011E-2</v>
      </c>
      <c r="CL95" s="38">
        <v>6.4839692727614918E-4</v>
      </c>
      <c r="CW95" s="60">
        <v>10.317588912200319</v>
      </c>
      <c r="CX95" s="60"/>
      <c r="CY95" s="60">
        <v>10.890488901056628</v>
      </c>
      <c r="CZ95" s="60"/>
      <c r="DA95" s="60">
        <v>10.039405374646186</v>
      </c>
      <c r="DB95" s="60">
        <v>10.879121722380757</v>
      </c>
      <c r="DC95" s="60">
        <v>10.363219374648438</v>
      </c>
      <c r="DD95" s="60">
        <v>10.862234397221421</v>
      </c>
      <c r="DE95" s="60">
        <v>11.02952268761927</v>
      </c>
      <c r="DF95" s="61">
        <v>10.5248280535417</v>
      </c>
      <c r="DQ95" s="64"/>
    </row>
    <row r="96" spans="1:122" x14ac:dyDescent="0.2">
      <c r="A96" s="51" t="s">
        <v>92</v>
      </c>
      <c r="B96" s="78" t="s">
        <v>103</v>
      </c>
      <c r="C96" s="53">
        <v>1992</v>
      </c>
      <c r="D96" s="54">
        <v>128026966579.96375</v>
      </c>
      <c r="E96" s="55">
        <f t="shared" si="66"/>
        <v>11.107301455611818</v>
      </c>
      <c r="F96" s="56">
        <f t="shared" si="67"/>
        <v>4.0520984650390446E-2</v>
      </c>
      <c r="G96" s="58">
        <v>5045</v>
      </c>
      <c r="H96" s="58">
        <v>12709</v>
      </c>
      <c r="I96" s="11">
        <v>16060</v>
      </c>
      <c r="J96" s="59">
        <v>33967</v>
      </c>
      <c r="K96" s="118"/>
      <c r="L96" s="118">
        <v>23004874</v>
      </c>
      <c r="M96" s="118">
        <v>181295264</v>
      </c>
      <c r="N96" s="118"/>
      <c r="O96" s="118">
        <v>133356</v>
      </c>
      <c r="P96" s="118">
        <v>487518176</v>
      </c>
      <c r="Q96" s="118">
        <v>14207591</v>
      </c>
      <c r="R96" s="118">
        <v>3313512192</v>
      </c>
      <c r="S96" s="118">
        <v>3313512192</v>
      </c>
      <c r="T96" s="120">
        <v>190658576</v>
      </c>
      <c r="U96" s="60">
        <v>-4.3259353602887352E-2</v>
      </c>
      <c r="V96" s="60">
        <v>0.22893407587393208</v>
      </c>
      <c r="W96" s="60">
        <v>-4.9613997096312978E-2</v>
      </c>
      <c r="X96" s="60"/>
      <c r="Y96" s="60">
        <v>-8.7989399262078383E-3</v>
      </c>
      <c r="Z96" s="60">
        <v>-2.4027224316225393E-2</v>
      </c>
      <c r="AA96" s="60">
        <v>-3.0011848410456121E-2</v>
      </c>
      <c r="AB96" s="60">
        <v>-1.7033339298780703E-2</v>
      </c>
      <c r="AC96" s="60">
        <v>7.6387694848736309E-3</v>
      </c>
      <c r="AD96" s="61">
        <v>3.0323801532852523E-2</v>
      </c>
      <c r="AO96" s="60">
        <v>-1.4857566797496347</v>
      </c>
      <c r="AP96" s="60"/>
      <c r="AQ96" s="60">
        <v>-0.32610413593620713</v>
      </c>
      <c r="AR96" s="60"/>
      <c r="AS96" s="60">
        <v>-2.0550666911275783</v>
      </c>
      <c r="AT96" s="60">
        <v>-0.33521786795954789</v>
      </c>
      <c r="AU96" s="60">
        <v>-1.4285767608296069</v>
      </c>
      <c r="AV96" s="60">
        <v>-0.39021153159553634</v>
      </c>
      <c r="AW96" s="60">
        <v>-6.021020164532942E-2</v>
      </c>
      <c r="AX96" s="61">
        <v>-1.1131167571514808</v>
      </c>
      <c r="AY96" s="39"/>
      <c r="AZ96" s="39"/>
      <c r="BA96" s="39"/>
      <c r="BB96" s="39"/>
      <c r="BC96" s="39"/>
      <c r="BD96" s="39"/>
      <c r="BE96" s="39"/>
      <c r="BF96" s="39"/>
      <c r="BG96" s="39"/>
      <c r="BH96" s="40"/>
      <c r="BI96" s="62">
        <v>0.8665035195776507</v>
      </c>
      <c r="BJ96" s="63">
        <v>0.98778920308483287</v>
      </c>
      <c r="BK96" s="63">
        <v>0.55041401710965732</v>
      </c>
      <c r="BL96" s="63"/>
      <c r="BM96" s="63">
        <v>0.99161290322580642</v>
      </c>
      <c r="BN96" s="63">
        <v>0.27272605635687336</v>
      </c>
      <c r="BO96" s="63">
        <v>0.96715751637776104</v>
      </c>
      <c r="BP96" s="63">
        <v>0.37282812836749146</v>
      </c>
      <c r="BQ96" s="63">
        <v>0.34159153509234036</v>
      </c>
      <c r="BR96" s="61">
        <v>0.92519426507606439</v>
      </c>
      <c r="CC96" s="35">
        <v>2.1995683052090975E-6</v>
      </c>
      <c r="CE96" s="35">
        <v>7.0803545863427789E-4</v>
      </c>
      <c r="CG96" s="35">
        <v>5.2081215216759753E-7</v>
      </c>
      <c r="CH96" s="35">
        <v>6.1866383080805181E-3</v>
      </c>
      <c r="CI96" s="35">
        <v>2.958109867395067E-4</v>
      </c>
      <c r="CJ96" s="35">
        <v>1.294068070389854E-2</v>
      </c>
      <c r="CK96" s="35">
        <v>1.4210958990940586E-2</v>
      </c>
      <c r="CL96" s="38">
        <v>7.446031921756011E-4</v>
      </c>
      <c r="CW96" s="60">
        <v>10.364423115737001</v>
      </c>
      <c r="CX96" s="60"/>
      <c r="CY96" s="60">
        <v>10.944249387643715</v>
      </c>
      <c r="CZ96" s="60"/>
      <c r="DA96" s="60">
        <v>10.079768110048029</v>
      </c>
      <c r="DB96" s="60">
        <v>10.939692521632043</v>
      </c>
      <c r="DC96" s="60">
        <v>10.393013075197015</v>
      </c>
      <c r="DD96" s="60">
        <v>10.91219568981405</v>
      </c>
      <c r="DE96" s="60">
        <v>11.077196354789153</v>
      </c>
      <c r="DF96" s="61">
        <v>10.550743077036078</v>
      </c>
      <c r="DQ96" s="64"/>
    </row>
    <row r="97" spans="1:121" x14ac:dyDescent="0.2">
      <c r="A97" s="51" t="s">
        <v>92</v>
      </c>
      <c r="B97" s="78" t="s">
        <v>103</v>
      </c>
      <c r="C97" s="53">
        <v>1993</v>
      </c>
      <c r="D97" s="54">
        <v>158006700301.5332</v>
      </c>
      <c r="E97" s="55">
        <f t="shared" si="66"/>
        <v>11.198675503677743</v>
      </c>
      <c r="F97" s="56">
        <f t="shared" si="67"/>
        <v>9.137404806592464E-2</v>
      </c>
      <c r="G97" s="58">
        <v>5515</v>
      </c>
      <c r="H97" s="58">
        <v>11689</v>
      </c>
      <c r="I97" s="11">
        <v>19439</v>
      </c>
      <c r="J97" s="59">
        <v>36823</v>
      </c>
      <c r="K97" s="118"/>
      <c r="L97" s="118">
        <v>39646660</v>
      </c>
      <c r="M97" s="118">
        <v>285018464</v>
      </c>
      <c r="N97" s="118"/>
      <c r="O97" s="118">
        <v>347602</v>
      </c>
      <c r="P97" s="118">
        <v>585962816</v>
      </c>
      <c r="Q97" s="118">
        <v>39749028</v>
      </c>
      <c r="R97" s="118">
        <v>3371944704</v>
      </c>
      <c r="S97" s="118">
        <v>3371944704</v>
      </c>
      <c r="T97" s="120">
        <v>206762176</v>
      </c>
      <c r="U97" s="60">
        <v>-1.5433407601270765E-2</v>
      </c>
      <c r="V97" s="60">
        <v>0.31489200985601534</v>
      </c>
      <c r="W97" s="60">
        <v>1.4476690397433156E-2</v>
      </c>
      <c r="X97" s="60"/>
      <c r="Y97" s="60">
        <v>-1.1963554034593926E-2</v>
      </c>
      <c r="Z97" s="60">
        <v>-7.220357196231042E-3</v>
      </c>
      <c r="AA97" s="60">
        <v>-8.3959831983064781E-3</v>
      </c>
      <c r="AB97" s="60">
        <v>-1.54001046418486E-2</v>
      </c>
      <c r="AC97" s="60">
        <v>-1.3041106024413773E-2</v>
      </c>
      <c r="AD97" s="61">
        <v>-3.4387163517388242E-2</v>
      </c>
      <c r="AO97" s="60">
        <v>-1.5852876402894331</v>
      </c>
      <c r="AP97" s="60">
        <v>-1.7949155828037888</v>
      </c>
      <c r="AQ97" s="60">
        <v>-0.40602733940574964</v>
      </c>
      <c r="AR97" s="60"/>
      <c r="AS97" s="60">
        <v>-2.0755596336348976</v>
      </c>
      <c r="AT97" s="60">
        <v>-0.37328290363377903</v>
      </c>
      <c r="AU97" s="60">
        <v>-1.4874650156884197</v>
      </c>
      <c r="AV97" s="60">
        <v>-0.41617795377860745</v>
      </c>
      <c r="AW97" s="60">
        <v>-8.8458574801906664E-2</v>
      </c>
      <c r="AX97" s="61">
        <v>-1.0787286725212244</v>
      </c>
      <c r="AY97" s="39"/>
      <c r="AZ97" s="39"/>
      <c r="BA97" s="39"/>
      <c r="BB97" s="39"/>
      <c r="BC97" s="39"/>
      <c r="BD97" s="39"/>
      <c r="BE97" s="39"/>
      <c r="BF97" s="39"/>
      <c r="BG97" s="39"/>
      <c r="BH97" s="40"/>
      <c r="BI97" s="62">
        <v>0.88609899974352402</v>
      </c>
      <c r="BJ97" s="63">
        <v>0.98749562077236097</v>
      </c>
      <c r="BK97" s="63">
        <v>0.53207374040707378</v>
      </c>
      <c r="BL97" s="63"/>
      <c r="BM97" s="63">
        <v>0.98864126915605444</v>
      </c>
      <c r="BN97" s="63">
        <v>0.27014793815660959</v>
      </c>
      <c r="BO97" s="63">
        <v>0.97952364404287739</v>
      </c>
      <c r="BP97" s="63">
        <v>0.36859295348942123</v>
      </c>
      <c r="BQ97" s="63">
        <v>0.30014093668690373</v>
      </c>
      <c r="BR97" s="61">
        <v>0.92049336816720262</v>
      </c>
      <c r="CC97" s="35">
        <v>0</v>
      </c>
      <c r="CD97" s="35">
        <v>7.8237810813855356E-3</v>
      </c>
      <c r="CE97" s="35">
        <v>9.0191891690695079E-4</v>
      </c>
      <c r="CG97" s="35">
        <v>1.0999596831547373E-6</v>
      </c>
      <c r="CH97" s="35">
        <v>5.9156660801440242E-3</v>
      </c>
      <c r="CI97" s="35">
        <v>1.2578272922649693E-4</v>
      </c>
      <c r="CJ97" s="35">
        <v>1.0670258595253003E-2</v>
      </c>
      <c r="CK97" s="35">
        <v>1.145481614297273E-2</v>
      </c>
      <c r="CL97" s="38">
        <v>6.5428293738627522E-4</v>
      </c>
      <c r="CW97" s="60">
        <v>10.406031683533026</v>
      </c>
      <c r="CX97" s="60">
        <v>10.301217712275848</v>
      </c>
      <c r="CY97" s="60">
        <v>10.995661833974868</v>
      </c>
      <c r="CZ97" s="60"/>
      <c r="DA97" s="60">
        <v>10.160895686860293</v>
      </c>
      <c r="DB97" s="60">
        <v>11.012034051860853</v>
      </c>
      <c r="DC97" s="60">
        <v>10.454942995833534</v>
      </c>
      <c r="DD97" s="60">
        <v>10.990586526788439</v>
      </c>
      <c r="DE97" s="60">
        <v>11.154446216276789</v>
      </c>
      <c r="DF97" s="61">
        <v>10.65931116741713</v>
      </c>
      <c r="DQ97" s="64"/>
    </row>
    <row r="98" spans="1:121" x14ac:dyDescent="0.2">
      <c r="A98" s="51" t="s">
        <v>92</v>
      </c>
      <c r="B98" s="78" t="s">
        <v>103</v>
      </c>
      <c r="C98" s="53">
        <v>1994</v>
      </c>
      <c r="D98" s="54">
        <v>176892143931.50528</v>
      </c>
      <c r="E98" s="55">
        <f t="shared" si="66"/>
        <v>11.247708545612049</v>
      </c>
      <c r="F98" s="56">
        <f t="shared" si="67"/>
        <v>4.9033041934306354E-2</v>
      </c>
      <c r="G98" s="58">
        <v>7047</v>
      </c>
      <c r="H98" s="58">
        <v>12184</v>
      </c>
      <c r="I98" s="11">
        <v>20675</v>
      </c>
      <c r="J98" s="59">
        <v>40055</v>
      </c>
      <c r="K98" s="118"/>
      <c r="L98" s="118">
        <v>44200104</v>
      </c>
      <c r="M98" s="118">
        <v>365050944</v>
      </c>
      <c r="N98" s="118"/>
      <c r="O98" s="118">
        <v>1142812</v>
      </c>
      <c r="P98" s="118">
        <v>738465024</v>
      </c>
      <c r="Q98" s="118">
        <v>35222256</v>
      </c>
      <c r="R98" s="118">
        <v>4149627392</v>
      </c>
      <c r="S98" s="118">
        <v>4149627392</v>
      </c>
      <c r="T98" s="120">
        <v>245956624</v>
      </c>
      <c r="U98" s="60">
        <v>-3.9321546885993097E-2</v>
      </c>
      <c r="V98" s="60">
        <v>-3.8921658092475012E-2</v>
      </c>
      <c r="W98" s="60">
        <v>-2.64584709755884E-2</v>
      </c>
      <c r="X98" s="60"/>
      <c r="Y98" s="60">
        <v>-1.4203445782725754E-2</v>
      </c>
      <c r="Z98" s="60">
        <v>3.4958081210052061E-2</v>
      </c>
      <c r="AA98" s="60">
        <v>-2.5892261058734878E-2</v>
      </c>
      <c r="AB98" s="60">
        <v>1.7383391397070014E-3</v>
      </c>
      <c r="AC98" s="60">
        <v>2.385073965590756E-2</v>
      </c>
      <c r="AD98" s="61">
        <v>-2.0069169395638964E-3</v>
      </c>
      <c r="AO98" s="60">
        <v>-1.636267996947339</v>
      </c>
      <c r="AP98" s="60">
        <v>-1.8018809837187728</v>
      </c>
      <c r="AQ98" s="60">
        <v>-0.38343932756998633</v>
      </c>
      <c r="AR98" s="60"/>
      <c r="AS98" s="60">
        <v>-2.0591719905069592</v>
      </c>
      <c r="AT98" s="60">
        <v>-0.37567845835895852</v>
      </c>
      <c r="AU98" s="60">
        <v>-1.5080081411008361</v>
      </c>
      <c r="AV98" s="60">
        <v>-0.38029499616763829</v>
      </c>
      <c r="AW98" s="60">
        <v>-8.1327284486711449E-2</v>
      </c>
      <c r="AX98" s="61">
        <v>-1.0358825543899215</v>
      </c>
      <c r="AY98" s="39"/>
      <c r="AZ98" s="39"/>
      <c r="BA98" s="39"/>
      <c r="BB98" s="39"/>
      <c r="BC98" s="39"/>
      <c r="BD98" s="39"/>
      <c r="BE98" s="39"/>
      <c r="BF98" s="39"/>
      <c r="BG98" s="39"/>
      <c r="BH98" s="40"/>
      <c r="BI98" s="62">
        <v>0.89426239205015967</v>
      </c>
      <c r="BJ98" s="63">
        <v>0.98423973362930073</v>
      </c>
      <c r="BK98" s="63">
        <v>0.49922224929252795</v>
      </c>
      <c r="BL98" s="63"/>
      <c r="BM98" s="63">
        <v>0.98884924174843891</v>
      </c>
      <c r="BN98" s="63">
        <v>0.33080889787664308</v>
      </c>
      <c r="BO98" s="63">
        <v>0.97681932783394121</v>
      </c>
      <c r="BP98" s="63">
        <v>0.45370397428404441</v>
      </c>
      <c r="BQ98" s="63">
        <v>0.33013737165361712</v>
      </c>
      <c r="BR98" s="61">
        <v>0.90471332381146707</v>
      </c>
      <c r="CC98" s="35">
        <v>0</v>
      </c>
      <c r="CD98" s="35">
        <v>7.9170927657067503E-3</v>
      </c>
      <c r="CE98" s="35">
        <v>1.0318461178845568E-3</v>
      </c>
      <c r="CG98" s="35">
        <v>3.2302508596495679E-6</v>
      </c>
      <c r="CH98" s="35">
        <v>6.8821408521202703E-3</v>
      </c>
      <c r="CI98" s="35">
        <v>9.9558564945762858E-5</v>
      </c>
      <c r="CJ98" s="35">
        <v>1.1729258574667919E-2</v>
      </c>
      <c r="CK98" s="35">
        <v>1.3229546319992645E-2</v>
      </c>
      <c r="CL98" s="38">
        <v>6.9521635764456925E-4</v>
      </c>
      <c r="CW98" s="60">
        <v>10.42957454713838</v>
      </c>
      <c r="CX98" s="60">
        <v>10.346768053752662</v>
      </c>
      <c r="CY98" s="60">
        <v>11.055988881827055</v>
      </c>
      <c r="CZ98" s="60"/>
      <c r="DA98" s="60">
        <v>10.218122550358569</v>
      </c>
      <c r="DB98" s="60">
        <v>11.05986931643257</v>
      </c>
      <c r="DC98" s="60">
        <v>10.49370447506163</v>
      </c>
      <c r="DD98" s="60">
        <v>11.05756104752823</v>
      </c>
      <c r="DE98" s="60">
        <v>11.207044903368693</v>
      </c>
      <c r="DF98" s="61">
        <v>10.729767268417088</v>
      </c>
      <c r="DQ98" s="64"/>
    </row>
    <row r="99" spans="1:121" x14ac:dyDescent="0.2">
      <c r="A99" s="51" t="s">
        <v>92</v>
      </c>
      <c r="B99" s="78" t="s">
        <v>103</v>
      </c>
      <c r="C99" s="53">
        <v>1995</v>
      </c>
      <c r="D99" s="54">
        <v>202132028723.11533</v>
      </c>
      <c r="E99" s="55">
        <f t="shared" si="66"/>
        <v>11.30563513486914</v>
      </c>
      <c r="F99" s="56">
        <f t="shared" si="67"/>
        <v>5.7926589257091265E-2</v>
      </c>
      <c r="G99" s="58">
        <v>8197</v>
      </c>
      <c r="H99" s="58">
        <v>14219</v>
      </c>
      <c r="I99" s="11">
        <v>22957</v>
      </c>
      <c r="J99" s="59">
        <v>45417</v>
      </c>
      <c r="K99" s="118"/>
      <c r="L99" s="118">
        <v>79982632</v>
      </c>
      <c r="M99" s="118">
        <v>590244928</v>
      </c>
      <c r="N99" s="118"/>
      <c r="O99" s="118">
        <v>1454207</v>
      </c>
      <c r="P99" s="118">
        <v>986545344</v>
      </c>
      <c r="Q99" s="118">
        <v>60416752</v>
      </c>
      <c r="R99" s="118">
        <v>3766686976</v>
      </c>
      <c r="S99" s="118">
        <v>3766686976</v>
      </c>
      <c r="T99" s="120">
        <v>287570784</v>
      </c>
      <c r="U99" s="60">
        <v>-5.0078864343317875E-2</v>
      </c>
      <c r="V99" s="60">
        <v>-3.3724812656305912E-2</v>
      </c>
      <c r="W99" s="60">
        <v>-2.9010244767810223E-2</v>
      </c>
      <c r="X99" s="60"/>
      <c r="Y99" s="60">
        <v>3.2397112564307828E-2</v>
      </c>
      <c r="Z99" s="60">
        <v>-3.751383585215029E-2</v>
      </c>
      <c r="AA99" s="60">
        <v>-4.242004043027503E-2</v>
      </c>
      <c r="AB99" s="60">
        <v>-5.4126408599395326E-2</v>
      </c>
      <c r="AC99" s="60">
        <v>-2.2263498696434292E-2</v>
      </c>
      <c r="AD99" s="61">
        <v>-1.4443314203703261E-2</v>
      </c>
      <c r="AO99" s="60">
        <v>-1.6304050431256467</v>
      </c>
      <c r="AP99" s="60">
        <v>-1.768924502170103</v>
      </c>
      <c r="AQ99" s="60">
        <v>-0.37803782704293276</v>
      </c>
      <c r="AR99" s="60"/>
      <c r="AS99" s="60">
        <v>-2.0592507302935079</v>
      </c>
      <c r="AT99" s="60">
        <v>-0.35768535581213179</v>
      </c>
      <c r="AU99" s="60">
        <v>-1.5357277914077478</v>
      </c>
      <c r="AV99" s="60">
        <v>-0.36208625167920339</v>
      </c>
      <c r="AW99" s="60">
        <v>-7.703268238843286E-2</v>
      </c>
      <c r="AX99" s="61">
        <v>-0.9889067062664374</v>
      </c>
      <c r="AY99" s="39"/>
      <c r="AZ99" s="39"/>
      <c r="BA99" s="39"/>
      <c r="BB99" s="39"/>
      <c r="BC99" s="39"/>
      <c r="BD99" s="39"/>
      <c r="BE99" s="39"/>
      <c r="BF99" s="39"/>
      <c r="BG99" s="39"/>
      <c r="BH99" s="40"/>
      <c r="BI99" s="62">
        <v>0.94884878395616801</v>
      </c>
      <c r="BJ99" s="63">
        <v>0.98057140387275243</v>
      </c>
      <c r="BK99" s="63">
        <v>0.44700328994421401</v>
      </c>
      <c r="BL99" s="63"/>
      <c r="BM99" s="63">
        <v>0.99223670398880337</v>
      </c>
      <c r="BN99" s="63">
        <v>0.3651158113498475</v>
      </c>
      <c r="BO99" s="63">
        <v>0.9806561770554163</v>
      </c>
      <c r="BP99" s="63">
        <v>0.50171976662491979</v>
      </c>
      <c r="BQ99" s="63">
        <v>0.36762684574300974</v>
      </c>
      <c r="BR99" s="61">
        <v>0.89201038021468171</v>
      </c>
      <c r="CC99" s="35">
        <v>0</v>
      </c>
      <c r="CD99" s="35">
        <v>1.1621309380697121E-2</v>
      </c>
      <c r="CE99" s="35">
        <v>1.4600479986487688E-3</v>
      </c>
      <c r="CG99" s="35">
        <v>3.5971711390479417E-6</v>
      </c>
      <c r="CH99" s="35">
        <v>7.9283379569670149E-3</v>
      </c>
      <c r="CI99" s="35">
        <v>1.4944873502150451E-4</v>
      </c>
      <c r="CJ99" s="35">
        <v>9.3173926957406793E-3</v>
      </c>
      <c r="CK99" s="35">
        <v>1.1713774235278437E-2</v>
      </c>
      <c r="CL99" s="38">
        <v>7.1134393152982314E-4</v>
      </c>
      <c r="CW99" s="60">
        <v>10.490432613306318</v>
      </c>
      <c r="CX99" s="60">
        <v>10.421172883784088</v>
      </c>
      <c r="CY99" s="60">
        <v>11.116616221347673</v>
      </c>
      <c r="CZ99" s="60"/>
      <c r="DA99" s="60">
        <v>10.276009769722386</v>
      </c>
      <c r="DB99" s="60">
        <v>11.126792456963074</v>
      </c>
      <c r="DC99" s="60">
        <v>10.537771239165266</v>
      </c>
      <c r="DD99" s="60">
        <v>11.124592009029538</v>
      </c>
      <c r="DE99" s="60">
        <v>11.267118793674925</v>
      </c>
      <c r="DF99" s="61">
        <v>10.811181781735922</v>
      </c>
      <c r="DQ99" s="64"/>
    </row>
    <row r="100" spans="1:121" x14ac:dyDescent="0.2">
      <c r="A100" s="51" t="s">
        <v>92</v>
      </c>
      <c r="B100" s="78" t="s">
        <v>103</v>
      </c>
      <c r="C100" s="53">
        <v>1996</v>
      </c>
      <c r="D100" s="54">
        <v>227369679374.9733</v>
      </c>
      <c r="E100" s="55">
        <f t="shared" si="66"/>
        <v>11.356732549366205</v>
      </c>
      <c r="F100" s="56">
        <f t="shared" si="67"/>
        <v>5.1097414497064619E-2</v>
      </c>
      <c r="G100" s="58">
        <v>8477</v>
      </c>
      <c r="H100" s="58">
        <v>15696</v>
      </c>
      <c r="I100" s="11">
        <v>25554</v>
      </c>
      <c r="J100" s="59">
        <v>49814</v>
      </c>
      <c r="K100" s="118"/>
      <c r="L100" s="118">
        <v>60368352</v>
      </c>
      <c r="M100" s="118">
        <v>688399168</v>
      </c>
      <c r="N100" s="118"/>
      <c r="O100" s="118">
        <v>716349</v>
      </c>
      <c r="P100" s="118">
        <v>1109703040</v>
      </c>
      <c r="Q100" s="118">
        <v>78015768</v>
      </c>
      <c r="R100" s="118">
        <v>4564580864</v>
      </c>
      <c r="S100" s="118">
        <v>4564580864</v>
      </c>
      <c r="T100" s="120">
        <v>364058048</v>
      </c>
      <c r="U100" s="60">
        <v>-1.9744058195757308E-2</v>
      </c>
      <c r="V100" s="60">
        <v>1.1935686191532534E-2</v>
      </c>
      <c r="W100" s="60">
        <v>-9.366445202179996E-3</v>
      </c>
      <c r="X100" s="60"/>
      <c r="Y100" s="60">
        <v>4.0913496408609251E-2</v>
      </c>
      <c r="Z100" s="60">
        <v>-5.7887335515804939E-2</v>
      </c>
      <c r="AA100" s="60">
        <v>1.2167553979924861E-3</v>
      </c>
      <c r="AB100" s="60">
        <v>-6.2601636006799577E-2</v>
      </c>
      <c r="AC100" s="60">
        <v>-5.1954646037831731E-2</v>
      </c>
      <c r="AD100" s="61">
        <v>-1.7951101971742767E-2</v>
      </c>
      <c r="AO100" s="60">
        <v>-1.6478357298315185</v>
      </c>
      <c r="AP100" s="60">
        <v>-1.811834466131895</v>
      </c>
      <c r="AQ100" s="60">
        <v>-0.38062072061113561</v>
      </c>
      <c r="AR100" s="60"/>
      <c r="AS100" s="60">
        <v>-2.084039086813366</v>
      </c>
      <c r="AT100" s="60">
        <v>-0.35303341942111821</v>
      </c>
      <c r="AU100" s="60">
        <v>-1.5587137028086264</v>
      </c>
      <c r="AV100" s="60">
        <v>-0.37312481361993122</v>
      </c>
      <c r="AW100" s="60">
        <v>-9.4198133760905023E-2</v>
      </c>
      <c r="AX100" s="61">
        <v>-0.96478402584009793</v>
      </c>
      <c r="AY100" s="39"/>
      <c r="AZ100" s="39"/>
      <c r="BA100" s="39"/>
      <c r="BB100" s="39"/>
      <c r="BC100" s="39"/>
      <c r="BD100" s="39"/>
      <c r="BE100" s="39"/>
      <c r="BF100" s="39"/>
      <c r="BG100" s="39"/>
      <c r="BH100" s="40"/>
      <c r="BI100" s="62">
        <v>0.95089396691844341</v>
      </c>
      <c r="BJ100" s="63">
        <v>0.98551270363470611</v>
      </c>
      <c r="BK100" s="63">
        <v>0.41870069209079774</v>
      </c>
      <c r="BL100" s="63"/>
      <c r="BM100" s="63">
        <v>0.99182240660589982</v>
      </c>
      <c r="BN100" s="63">
        <v>0.34785119516782292</v>
      </c>
      <c r="BO100" s="63">
        <v>0.98352452531645573</v>
      </c>
      <c r="BP100" s="63">
        <v>0.47580479099457751</v>
      </c>
      <c r="BQ100" s="63">
        <v>0.3226323020798787</v>
      </c>
      <c r="BR100" s="61">
        <v>0.87134871821829718</v>
      </c>
      <c r="CC100" s="35">
        <v>0</v>
      </c>
      <c r="CD100" s="35">
        <v>8.6075834385992821E-3</v>
      </c>
      <c r="CE100" s="35">
        <v>2.2663068215166551E-3</v>
      </c>
      <c r="CG100" s="35">
        <v>1.5752957957481487E-6</v>
      </c>
      <c r="CH100" s="35">
        <v>8.4776685256931199E-3</v>
      </c>
      <c r="CI100" s="35">
        <v>1.7156150330699556E-4</v>
      </c>
      <c r="CJ100" s="35">
        <v>1.0037795884982952E-2</v>
      </c>
      <c r="CK100" s="35">
        <v>1.26690430362476E-2</v>
      </c>
      <c r="CL100" s="38">
        <v>8.005861841402413E-4</v>
      </c>
      <c r="CW100" s="60">
        <v>10.532814684450447</v>
      </c>
      <c r="CX100" s="60">
        <v>10.450815316300258</v>
      </c>
      <c r="CY100" s="60">
        <v>11.166422189060636</v>
      </c>
      <c r="CZ100" s="60"/>
      <c r="DA100" s="60">
        <v>10.314713005959522</v>
      </c>
      <c r="DB100" s="60">
        <v>11.180215839655645</v>
      </c>
      <c r="DC100" s="60">
        <v>10.577375697961891</v>
      </c>
      <c r="DD100" s="60">
        <v>11.170170142556239</v>
      </c>
      <c r="DE100" s="60">
        <v>11.309633482485753</v>
      </c>
      <c r="DF100" s="61">
        <v>10.874340536446155</v>
      </c>
      <c r="DQ100" s="64"/>
    </row>
    <row r="101" spans="1:121" x14ac:dyDescent="0.2">
      <c r="A101" s="51" t="s">
        <v>92</v>
      </c>
      <c r="B101" s="78" t="s">
        <v>103</v>
      </c>
      <c r="C101" s="53">
        <v>1997</v>
      </c>
      <c r="D101" s="54">
        <v>215748998609.63501</v>
      </c>
      <c r="E101" s="55">
        <f t="shared" ref="E101:E164" si="233">LOG(D101)</f>
        <v>11.333948788631423</v>
      </c>
      <c r="F101" s="56">
        <f t="shared" ref="F101:F153" si="234">E101-E100</f>
        <v>-2.2783760734782277E-2</v>
      </c>
      <c r="G101" s="58">
        <v>8548</v>
      </c>
      <c r="H101" s="58">
        <v>15685</v>
      </c>
      <c r="I101" s="11">
        <v>22490</v>
      </c>
      <c r="J101" s="59">
        <v>56298</v>
      </c>
      <c r="K101" s="118">
        <v>39530608</v>
      </c>
      <c r="L101" s="118">
        <v>69883960</v>
      </c>
      <c r="M101" s="118">
        <v>794046336</v>
      </c>
      <c r="N101" s="118"/>
      <c r="O101" s="118">
        <v>867006</v>
      </c>
      <c r="P101" s="118">
        <v>1357208576</v>
      </c>
      <c r="Q101" s="118">
        <v>149743872</v>
      </c>
      <c r="R101" s="118">
        <v>5467830272</v>
      </c>
      <c r="S101" s="118">
        <v>5467830272</v>
      </c>
      <c r="T101" s="120">
        <v>390323424</v>
      </c>
      <c r="U101" s="60">
        <v>-7.202631515988811E-2</v>
      </c>
      <c r="V101" s="60">
        <v>-4.3866655679838121E-2</v>
      </c>
      <c r="W101" s="60">
        <v>-4.3298256123490919E-2</v>
      </c>
      <c r="X101" s="60"/>
      <c r="Y101" s="60">
        <v>4.1935246465980069E-2</v>
      </c>
      <c r="Z101" s="60">
        <v>-7.3693247344358337E-2</v>
      </c>
      <c r="AA101" s="60">
        <v>-7.0928370971070631E-2</v>
      </c>
      <c r="AB101" s="60">
        <v>-9.5210967008325653E-2</v>
      </c>
      <c r="AC101" s="60">
        <v>-3.4741343010963766E-2</v>
      </c>
      <c r="AD101" s="61">
        <v>-6.926903978246457E-2</v>
      </c>
      <c r="AO101" s="60">
        <v>-1.6181682472562553</v>
      </c>
      <c r="AP101" s="60">
        <v>-1.7969596248723505</v>
      </c>
      <c r="AQ101" s="60">
        <v>-0.36033062800860627</v>
      </c>
      <c r="AR101" s="60"/>
      <c r="AS101" s="60">
        <v>-2.0916529359919505</v>
      </c>
      <c r="AT101" s="60">
        <v>-0.33392567044048072</v>
      </c>
      <c r="AU101" s="60">
        <v>-1.5104807013568635</v>
      </c>
      <c r="AV101" s="60">
        <v>-0.33340976509442655</v>
      </c>
      <c r="AW101" s="60">
        <v>-0.15733489754257945</v>
      </c>
      <c r="AX101" s="61">
        <v>-0.90510640490754213</v>
      </c>
      <c r="AY101" s="39"/>
      <c r="AZ101" s="39"/>
      <c r="BA101" s="39"/>
      <c r="BB101" s="39"/>
      <c r="BC101" s="39"/>
      <c r="BD101" s="39"/>
      <c r="BE101" s="39"/>
      <c r="BF101" s="39"/>
      <c r="BG101" s="39"/>
      <c r="BH101" s="40"/>
      <c r="BI101" s="62">
        <v>0.75310133582914995</v>
      </c>
      <c r="BJ101" s="63">
        <v>0.81921310095732369</v>
      </c>
      <c r="BK101" s="63">
        <v>0.27219758561221974</v>
      </c>
      <c r="BL101" s="63"/>
      <c r="BM101" s="63">
        <v>0.82466420742361934</v>
      </c>
      <c r="BN101" s="63">
        <v>0.35329620688122992</v>
      </c>
      <c r="BO101" s="63">
        <v>0.81735008047022606</v>
      </c>
      <c r="BP101" s="63">
        <v>0.48606874334603906</v>
      </c>
      <c r="BQ101" s="63">
        <v>0.32538739737599326</v>
      </c>
      <c r="BR101" s="61">
        <v>0.57923430508681639</v>
      </c>
      <c r="CC101" s="35">
        <v>5.1153661945035238E-4</v>
      </c>
      <c r="CD101" s="35">
        <v>1.0147483341604846E-2</v>
      </c>
      <c r="CE101" s="35">
        <v>2.9772608785658106E-3</v>
      </c>
      <c r="CG101" s="35">
        <v>2.0092932194061197E-6</v>
      </c>
      <c r="CH101" s="35">
        <v>9.3184145308211359E-3</v>
      </c>
      <c r="CI101" s="35">
        <v>3.4703260030174868E-4</v>
      </c>
      <c r="CJ101" s="35">
        <v>1.2671739630859671E-2</v>
      </c>
      <c r="CK101" s="35">
        <v>1.6811818974135168E-2</v>
      </c>
      <c r="CL101" s="38">
        <v>9.0457760294459318E-4</v>
      </c>
      <c r="CW101" s="60">
        <v>10.524864665003296</v>
      </c>
      <c r="CX101" s="60">
        <v>10.435468976195247</v>
      </c>
      <c r="CY101" s="60">
        <v>11.153783474627119</v>
      </c>
      <c r="CZ101" s="60"/>
      <c r="DA101" s="60">
        <v>10.288122320635448</v>
      </c>
      <c r="DB101" s="60">
        <v>11.166985953411181</v>
      </c>
      <c r="DC101" s="60">
        <v>10.57870843795299</v>
      </c>
      <c r="DD101" s="60">
        <v>11.167243906084209</v>
      </c>
      <c r="DE101" s="60">
        <v>11.255281339860133</v>
      </c>
      <c r="DF101" s="61">
        <v>10.881395586177652</v>
      </c>
      <c r="DQ101" s="64"/>
    </row>
    <row r="102" spans="1:121" x14ac:dyDescent="0.2">
      <c r="A102" s="51" t="s">
        <v>92</v>
      </c>
      <c r="B102" s="78" t="s">
        <v>103</v>
      </c>
      <c r="C102" s="53">
        <v>1998</v>
      </c>
      <c r="D102" s="54">
        <v>95445547872.715027</v>
      </c>
      <c r="E102" s="55">
        <f t="shared" si="233"/>
        <v>10.979755675218868</v>
      </c>
      <c r="F102" s="56">
        <f t="shared" si="234"/>
        <v>-0.35419311341255444</v>
      </c>
      <c r="G102" s="58">
        <v>7706</v>
      </c>
      <c r="H102" s="58">
        <v>11564</v>
      </c>
      <c r="I102" s="11">
        <v>21552</v>
      </c>
      <c r="J102" s="59">
        <v>50370</v>
      </c>
      <c r="K102" s="118">
        <v>35653896</v>
      </c>
      <c r="L102" s="118">
        <v>64685396</v>
      </c>
      <c r="M102" s="118">
        <v>707371712</v>
      </c>
      <c r="N102" s="118"/>
      <c r="O102" s="118">
        <v>1805828</v>
      </c>
      <c r="P102" s="118">
        <v>1358452608</v>
      </c>
      <c r="Q102" s="118">
        <v>167337136</v>
      </c>
      <c r="R102" s="118">
        <v>5718260736</v>
      </c>
      <c r="S102" s="118">
        <v>5718260736</v>
      </c>
      <c r="T102" s="120">
        <v>350603872</v>
      </c>
      <c r="U102" s="60">
        <v>-0.48485370495035296</v>
      </c>
      <c r="V102" s="60">
        <v>-0.43267659853793405</v>
      </c>
      <c r="W102" s="60">
        <v>-0.39452371194540792</v>
      </c>
      <c r="X102" s="60"/>
      <c r="Y102" s="60">
        <v>-0.11885929628905484</v>
      </c>
      <c r="Z102" s="60">
        <v>-0.34371359940496538</v>
      </c>
      <c r="AA102" s="60">
        <v>-0.53009139355561397</v>
      </c>
      <c r="AB102" s="60">
        <v>-0.43325200401137387</v>
      </c>
      <c r="AC102" s="60">
        <v>-0.36415484975323809</v>
      </c>
      <c r="AD102" s="61">
        <v>-0.48155210416525945</v>
      </c>
      <c r="AO102" s="60">
        <v>-1.3721776485389849</v>
      </c>
      <c r="AP102" s="60">
        <v>-1.485541856577413</v>
      </c>
      <c r="AQ102" s="60">
        <v>-0.10764414441076298</v>
      </c>
      <c r="AR102" s="60"/>
      <c r="AS102" s="60">
        <v>-1.8724853704073166</v>
      </c>
      <c r="AT102" s="60">
        <v>-0.12141402046344396</v>
      </c>
      <c r="AU102" s="60">
        <v>-1.1319579330498026</v>
      </c>
      <c r="AV102" s="60">
        <v>-4.6631411684131763E-2</v>
      </c>
      <c r="AW102" s="60">
        <v>7.591143116879806E-2</v>
      </c>
      <c r="AX102" s="61">
        <v>-0.54503348510148619</v>
      </c>
      <c r="AY102" s="39"/>
      <c r="AZ102" s="39"/>
      <c r="BA102" s="39"/>
      <c r="BB102" s="39"/>
      <c r="BC102" s="39"/>
      <c r="BD102" s="39"/>
      <c r="BE102" s="39"/>
      <c r="BF102" s="39"/>
      <c r="BG102" s="39"/>
      <c r="BH102" s="40"/>
      <c r="BI102" s="62">
        <v>0.73937590600442515</v>
      </c>
      <c r="BJ102" s="63">
        <v>0.79777213210865738</v>
      </c>
      <c r="BK102" s="63">
        <v>0.26776045322370401</v>
      </c>
      <c r="BL102" s="63"/>
      <c r="BM102" s="63">
        <v>0.80453291288923923</v>
      </c>
      <c r="BN102" s="63">
        <v>0.35670490026369855</v>
      </c>
      <c r="BO102" s="63">
        <v>0.79366190337318943</v>
      </c>
      <c r="BP102" s="63">
        <v>0.47777119146413755</v>
      </c>
      <c r="BQ102" s="63">
        <v>0.30306065028088547</v>
      </c>
      <c r="BR102" s="61">
        <v>0.54214729370008874</v>
      </c>
      <c r="CC102" s="35">
        <v>8.3162332165964074E-4</v>
      </c>
      <c r="CD102" s="35">
        <v>1.0637401364823017E-2</v>
      </c>
      <c r="CE102" s="35">
        <v>4.4518730088223095E-3</v>
      </c>
      <c r="CG102" s="35">
        <v>9.4599907499521585E-6</v>
      </c>
      <c r="CH102" s="35">
        <v>1.4080540337573996E-2</v>
      </c>
      <c r="CI102" s="35">
        <v>8.7661048487645897E-4</v>
      </c>
      <c r="CJ102" s="35">
        <v>2.995561795939293E-2</v>
      </c>
      <c r="CK102" s="35">
        <v>3.4411718169392709E-2</v>
      </c>
      <c r="CL102" s="38">
        <v>1.8366695975571374E-3</v>
      </c>
      <c r="CW102" s="60">
        <v>10.293666850949375</v>
      </c>
      <c r="CX102" s="60">
        <v>10.236984746930162</v>
      </c>
      <c r="CY102" s="60">
        <v>10.925933603013487</v>
      </c>
      <c r="CZ102" s="60"/>
      <c r="DA102" s="60">
        <v>10.043512990015209</v>
      </c>
      <c r="DB102" s="60">
        <v>10.919048664987146</v>
      </c>
      <c r="DC102" s="60">
        <v>10.413776708693966</v>
      </c>
      <c r="DD102" s="60">
        <v>10.956439969376802</v>
      </c>
      <c r="DE102" s="60">
        <v>11.017711390803267</v>
      </c>
      <c r="DF102" s="61">
        <v>10.707238932668126</v>
      </c>
      <c r="DQ102" s="64"/>
    </row>
    <row r="103" spans="1:121" x14ac:dyDescent="0.2">
      <c r="A103" s="51" t="s">
        <v>92</v>
      </c>
      <c r="B103" s="78" t="s">
        <v>103</v>
      </c>
      <c r="C103" s="53">
        <v>1999</v>
      </c>
      <c r="D103" s="54">
        <v>140001351215.46185</v>
      </c>
      <c r="E103" s="55">
        <f t="shared" si="233"/>
        <v>11.146132227268145</v>
      </c>
      <c r="F103" s="56">
        <f t="shared" si="234"/>
        <v>0.16637655204927704</v>
      </c>
      <c r="G103" s="58">
        <v>7544</v>
      </c>
      <c r="H103" s="58">
        <v>13462</v>
      </c>
      <c r="I103" s="11">
        <v>26204</v>
      </c>
      <c r="J103" s="59">
        <v>51243</v>
      </c>
      <c r="K103" s="118">
        <v>27615076</v>
      </c>
      <c r="L103" s="118">
        <v>69187931</v>
      </c>
      <c r="M103" s="118">
        <v>694680952</v>
      </c>
      <c r="N103" s="118"/>
      <c r="O103" s="118">
        <v>1689824</v>
      </c>
      <c r="P103" s="118">
        <v>1335907858</v>
      </c>
      <c r="Q103" s="118">
        <v>74325325</v>
      </c>
      <c r="R103" s="118">
        <v>4930476534</v>
      </c>
      <c r="S103" s="118">
        <v>4930476534</v>
      </c>
      <c r="T103" s="120">
        <v>331600175</v>
      </c>
      <c r="U103" s="60">
        <v>0.11173728000334737</v>
      </c>
      <c r="V103" s="60">
        <v>0.1127305608154695</v>
      </c>
      <c r="W103" s="60">
        <v>8.5794638267890022E-2</v>
      </c>
      <c r="X103" s="60"/>
      <c r="Y103" s="60">
        <v>0.43852369964076665</v>
      </c>
      <c r="Z103" s="60">
        <v>4.6631762585976677E-2</v>
      </c>
      <c r="AA103" s="60">
        <v>0.10145764075877706</v>
      </c>
      <c r="AB103" s="60">
        <v>6.4017304783318796E-2</v>
      </c>
      <c r="AC103" s="60">
        <v>2.3393468018631847E-2</v>
      </c>
      <c r="AD103" s="61">
        <v>0.12699268143721595</v>
      </c>
      <c r="AE103" s="97">
        <f t="shared" ref="AE103:AF103" si="235">STDEV(U94:U103)</f>
        <v>0.15409840712502132</v>
      </c>
      <c r="AF103" s="98">
        <f t="shared" si="235"/>
        <v>0.21953071199979801</v>
      </c>
      <c r="AG103" s="98">
        <f t="shared" ref="AG103:AG121" si="236">STDEV(W94:W103)</f>
        <v>0.13147782550851819</v>
      </c>
      <c r="AH103" s="98"/>
      <c r="AI103" s="98">
        <f t="shared" ref="AI103:AI121" si="237">STDEV(Y94:Y103)</f>
        <v>0.14798367503034618</v>
      </c>
      <c r="AJ103" s="98">
        <f t="shared" ref="AJ103:AK118" si="238">STDEV(Z94:Z103)</f>
        <v>0.11271458085291357</v>
      </c>
      <c r="AK103" s="98">
        <f t="shared" si="238"/>
        <v>0.1688896275605391</v>
      </c>
      <c r="AL103" s="98">
        <f t="shared" ref="AL103:AL121" si="239">STDEV(AB94:AB103)</f>
        <v>0.13698855201407581</v>
      </c>
      <c r="AM103" s="98">
        <f t="shared" ref="AM103:AM121" si="240">STDEV(AC94:AC103)</f>
        <v>0.11736929338455129</v>
      </c>
      <c r="AN103" s="40">
        <f t="shared" ref="AN103:AN121" si="241">STDEV(AD94:AD103)</f>
        <v>0.18297550001189095</v>
      </c>
      <c r="AO103" s="60">
        <v>-1.483374395586571</v>
      </c>
      <c r="AP103" s="60">
        <v>-1.5999299178387911</v>
      </c>
      <c r="AQ103" s="60">
        <v>-0.2134548901255755</v>
      </c>
      <c r="AR103" s="60"/>
      <c r="AS103" s="60">
        <v>-1.9834392114143693</v>
      </c>
      <c r="AT103" s="60">
        <v>-0.24768997180911612</v>
      </c>
      <c r="AU103" s="60">
        <v>-1.2629928155540675</v>
      </c>
      <c r="AV103" s="60">
        <v>-0.21019863127918192</v>
      </c>
      <c r="AW103" s="60">
        <v>-4.3461664528381405E-2</v>
      </c>
      <c r="AX103" s="61">
        <v>-0.68849767632914016</v>
      </c>
      <c r="AY103" s="39">
        <f t="shared" ref="AY103:AZ103" si="242">STDEV(AO94:AO103)</f>
        <v>9.2392338098434029E-2</v>
      </c>
      <c r="AZ103" s="39">
        <f t="shared" si="242"/>
        <v>0.12806064800999975</v>
      </c>
      <c r="BA103" s="39">
        <f t="shared" ref="BA103:BA121" si="243">STDEV(AQ94:AQ103)</f>
        <v>9.2827548265113732E-2</v>
      </c>
      <c r="BB103" s="39"/>
      <c r="BC103" s="39">
        <f t="shared" ref="BC103:BC121" si="244">STDEV(AS94:AS103)</f>
        <v>6.7179569904274233E-2</v>
      </c>
      <c r="BD103" s="39">
        <f t="shared" ref="BD103:BD121" si="245">STDEV(AT94:AT103)</f>
        <v>8.1759537085549602E-2</v>
      </c>
      <c r="BE103" s="39">
        <f t="shared" ref="BE103:BE121" si="246">STDEV(AU94:AU103)</f>
        <v>0.13474149693940349</v>
      </c>
      <c r="BF103" s="39">
        <f t="shared" ref="BF103:BF121" si="247">STDEV(AV94:AV103)</f>
        <v>0.12274421401736635</v>
      </c>
      <c r="BG103" s="39">
        <f t="shared" ref="BG103:BG121" si="248">STDEV(AW94:AW103)</f>
        <v>5.9114466692358987E-2</v>
      </c>
      <c r="BH103" s="39">
        <f t="shared" ref="BH103:BH121" si="249">STDEV(AX94:AX103)</f>
        <v>0.20367539385383443</v>
      </c>
      <c r="BI103" s="62">
        <v>0.87715060755824759</v>
      </c>
      <c r="BJ103" s="63">
        <v>0.90143588176888412</v>
      </c>
      <c r="BK103" s="63">
        <v>0.27794668579692322</v>
      </c>
      <c r="BL103" s="63"/>
      <c r="BM103" s="63">
        <v>0.91573883694766656</v>
      </c>
      <c r="BN103" s="63">
        <v>0.36840516987575811</v>
      </c>
      <c r="BO103" s="63">
        <v>0.90150473571646805</v>
      </c>
      <c r="BP103" s="63">
        <v>0.47581106898983261</v>
      </c>
      <c r="BQ103" s="63">
        <v>0.30049400269787452</v>
      </c>
      <c r="BR103" s="61">
        <v>0.5705753058103975</v>
      </c>
      <c r="BS103" s="39">
        <f t="shared" ref="BS103:BS123" si="250">AVERAGE(U94:U103)</f>
        <v>-7.0772784336483555E-2</v>
      </c>
      <c r="BT103" s="39">
        <f t="shared" ref="BT103:BT123" si="251">AVERAGE(V94:V103)</f>
        <v>3.5704450000114379E-2</v>
      </c>
      <c r="BU103" s="39">
        <f t="shared" ref="BU103:BU123" si="252">AVERAGE(W94:W103)</f>
        <v>-3.9231799512238631E-2</v>
      </c>
      <c r="BV103" s="39"/>
      <c r="BW103" s="39">
        <f t="shared" ref="BW103:BW123" si="253">AVERAGE(Y94:Y103)</f>
        <v>4.3226005874296598E-2</v>
      </c>
      <c r="BX103" s="39">
        <f t="shared" ref="BX103:BX123" si="254">AVERAGE(Z94:Z103)</f>
        <v>-5.1474602360942034E-2</v>
      </c>
      <c r="BY103" s="39">
        <f t="shared" ref="BY103:BY123" si="255">AVERAGE(AA94:AA103)</f>
        <v>-6.7542188256122945E-2</v>
      </c>
      <c r="BZ103" s="39">
        <f t="shared" ref="BZ103:BZ123" si="256">AVERAGE(AB94:AB103)</f>
        <v>-7.2298450334894321E-2</v>
      </c>
      <c r="CA103" s="39">
        <f t="shared" ref="CA103:CA123" si="257">AVERAGE(AC94:AC103)</f>
        <v>-4.9366135775656336E-2</v>
      </c>
      <c r="CB103" s="40">
        <f t="shared" ref="CB103:CB123" si="258">AVERAGE(AD94:AD103)</f>
        <v>-1.5252421275788155E-2</v>
      </c>
      <c r="CC103" s="35">
        <v>9.8624319552103619E-5</v>
      </c>
      <c r="CD103" s="35">
        <v>9.9176706541673487E-3</v>
      </c>
      <c r="CE103" s="35">
        <v>3.2014116780639127E-3</v>
      </c>
      <c r="CG103" s="35">
        <v>6.035027466982671E-6</v>
      </c>
      <c r="CH103" s="35">
        <v>1.2548275899996244E-2</v>
      </c>
      <c r="CI103" s="35">
        <v>2.6544502733267714E-4</v>
      </c>
      <c r="CJ103" s="35">
        <v>1.7608674813473779E-2</v>
      </c>
      <c r="CK103" s="35">
        <v>2.1435200712648476E-2</v>
      </c>
      <c r="CL103" s="38">
        <v>1.1842749092102257E-3</v>
      </c>
      <c r="CM103" s="39">
        <f t="shared" ref="CM103:CM120" si="259">AVERAGE(CW94:CW103)</f>
        <v>10.405008849619261</v>
      </c>
      <c r="CN103" s="39">
        <f t="shared" ref="CN103:CN123" si="260">AVERAGE(CX94:CX103)</f>
        <v>10.36265642251243</v>
      </c>
      <c r="CO103" s="39">
        <f t="shared" ref="CO103:CO123" si="261">AVERAGE(CY94:CY103)</f>
        <v>11.015317162271488</v>
      </c>
      <c r="CP103" s="39"/>
      <c r="CQ103" s="39">
        <f t="shared" ref="CQ103:CQ123" si="262">AVERAGE(DA94:DA103)</f>
        <v>10.155655201255053</v>
      </c>
      <c r="CR103" s="39">
        <f t="shared" ref="CR103:CR123" si="263">AVERAGE(DB94:DB103)</f>
        <v>11.014083442796881</v>
      </c>
      <c r="CS103" s="39">
        <f t="shared" ref="CS103:CS123" si="264">AVERAGE(DC94:DC103)</f>
        <v>10.466763049463925</v>
      </c>
      <c r="CT103" s="39">
        <f t="shared" ref="CT103:CT123" si="265">AVERAGE(DD94:DD103)</f>
        <v>11.00740177597674</v>
      </c>
      <c r="CU103" s="39">
        <f t="shared" ref="CU103:CU123" si="266">AVERAGE(DE94:DE103)</f>
        <v>11.142088170896086</v>
      </c>
      <c r="CV103" s="40">
        <f t="shared" ref="CV103:CV123" si="267">AVERAGE(DF94:DF103)</f>
        <v>10.695914137994198</v>
      </c>
      <c r="CW103" s="60">
        <v>10.404445029474861</v>
      </c>
      <c r="CX103" s="60">
        <v>10.346167268348751</v>
      </c>
      <c r="CY103" s="60">
        <v>11.039404782205358</v>
      </c>
      <c r="CZ103" s="60"/>
      <c r="DA103" s="60">
        <v>10.154412621560962</v>
      </c>
      <c r="DB103" s="60">
        <v>11.022287241363587</v>
      </c>
      <c r="DC103" s="60">
        <v>10.514635819491112</v>
      </c>
      <c r="DD103" s="60">
        <v>11.041032911628555</v>
      </c>
      <c r="DE103" s="60">
        <v>11.124401395003954</v>
      </c>
      <c r="DF103" s="61">
        <v>10.801883389103576</v>
      </c>
      <c r="DG103" s="39">
        <f t="shared" ref="DG103:DG123" si="268">AVERAGE(CW94:CW103)</f>
        <v>10.405008849619261</v>
      </c>
      <c r="DH103" s="39">
        <f t="shared" ref="DH103:DH123" si="269">AVERAGE(CX94:CX103)</f>
        <v>10.36265642251243</v>
      </c>
      <c r="DI103" s="39">
        <f t="shared" ref="DI103:DI123" si="270">AVERAGE(CY94:CY103)</f>
        <v>11.015317162271488</v>
      </c>
      <c r="DJ103" s="39"/>
      <c r="DK103" s="39">
        <f t="shared" ref="DK103:DK123" si="271">AVERAGE(DA94:DA103)</f>
        <v>10.155655201255053</v>
      </c>
      <c r="DL103" s="39">
        <f t="shared" ref="DL103:DL123" si="272">AVERAGE(DB94:DB103)</f>
        <v>11.014083442796881</v>
      </c>
      <c r="DM103" s="39">
        <f t="shared" ref="DM103:DM123" si="273">AVERAGE(DC94:DC103)</f>
        <v>10.466763049463925</v>
      </c>
      <c r="DN103" s="39">
        <f t="shared" ref="DN103:DN123" si="274">AVERAGE(DD94:DD103)</f>
        <v>11.00740177597674</v>
      </c>
      <c r="DO103" s="39">
        <f t="shared" ref="DO103:DO123" si="275">AVERAGE(DE94:DE103)</f>
        <v>11.142088170896086</v>
      </c>
      <c r="DP103" s="40">
        <f t="shared" ref="DP103:DP123" si="276">AVERAGE(DF94:DF103)</f>
        <v>10.695914137994198</v>
      </c>
      <c r="DQ103" s="64"/>
    </row>
    <row r="104" spans="1:121" x14ac:dyDescent="0.2">
      <c r="A104" s="51" t="s">
        <v>92</v>
      </c>
      <c r="B104" s="78" t="s">
        <v>103</v>
      </c>
      <c r="C104" s="53">
        <v>2000</v>
      </c>
      <c r="D104" s="54">
        <v>165021012077.80963</v>
      </c>
      <c r="E104" s="55">
        <f t="shared" si="233"/>
        <v>11.217539246325739</v>
      </c>
      <c r="F104" s="56">
        <f t="shared" si="234"/>
        <v>7.1407019057593502E-2</v>
      </c>
      <c r="G104" s="58">
        <v>7764</v>
      </c>
      <c r="H104" s="58">
        <v>18845</v>
      </c>
      <c r="I104" s="11">
        <v>36939</v>
      </c>
      <c r="J104" s="59">
        <v>65403</v>
      </c>
      <c r="K104" s="118">
        <v>25511538</v>
      </c>
      <c r="L104" s="118">
        <v>51679846</v>
      </c>
      <c r="M104" s="118">
        <v>819528944</v>
      </c>
      <c r="N104" s="118"/>
      <c r="O104" s="118">
        <v>880589</v>
      </c>
      <c r="P104" s="118">
        <v>1971841741</v>
      </c>
      <c r="Q104" s="118">
        <v>64752620</v>
      </c>
      <c r="R104" s="118">
        <v>6562377120</v>
      </c>
      <c r="S104" s="118">
        <v>6562377120</v>
      </c>
      <c r="T104" s="120">
        <v>360645012</v>
      </c>
      <c r="U104" s="60">
        <v>-3.5600674741223859E-2</v>
      </c>
      <c r="V104" s="60">
        <v>-3.988284880770987E-2</v>
      </c>
      <c r="W104" s="60">
        <v>2.1372128414987923E-2</v>
      </c>
      <c r="X104" s="60"/>
      <c r="Y104" s="60">
        <v>-8.4669722284736529E-3</v>
      </c>
      <c r="Z104" s="60">
        <v>-1.397850033591963E-2</v>
      </c>
      <c r="AA104" s="60">
        <v>-5.3007163622834863E-2</v>
      </c>
      <c r="AB104" s="60">
        <v>-4.4316147990750565E-3</v>
      </c>
      <c r="AC104" s="60">
        <v>1.2918578800850344E-2</v>
      </c>
      <c r="AD104" s="61">
        <v>-3.5865839447079273E-2</v>
      </c>
      <c r="AE104" s="97">
        <f t="shared" ref="AE104:AF104" si="277">STDEV(U95:U104)</f>
        <v>0.15436951473113769</v>
      </c>
      <c r="AF104" s="98">
        <f t="shared" si="277"/>
        <v>0.2083511895963861</v>
      </c>
      <c r="AG104" s="98">
        <f t="shared" si="236"/>
        <v>0.13093375233348403</v>
      </c>
      <c r="AH104" s="98"/>
      <c r="AI104" s="98">
        <f t="shared" si="237"/>
        <v>0.14869579010640258</v>
      </c>
      <c r="AJ104" s="98">
        <f t="shared" si="238"/>
        <v>0.10969592252098161</v>
      </c>
      <c r="AK104" s="98">
        <f t="shared" ref="AK104:AK121" si="278">STDEV(AA95:AA104)</f>
        <v>0.16874099129354028</v>
      </c>
      <c r="AL104" s="98">
        <f t="shared" si="239"/>
        <v>0.13658520989056402</v>
      </c>
      <c r="AM104" s="98">
        <f t="shared" si="240"/>
        <v>0.11602771627502896</v>
      </c>
      <c r="AN104" s="40">
        <f t="shared" si="241"/>
        <v>0.17414982507530835</v>
      </c>
      <c r="AO104" s="60">
        <v>-1.4393045248730445</v>
      </c>
      <c r="AP104" s="60">
        <v>-1.6547669337031028</v>
      </c>
      <c r="AQ104" s="60">
        <v>-0.29497106778801196</v>
      </c>
      <c r="AR104" s="60"/>
      <c r="AS104" s="60">
        <v>-1.9791924989929548</v>
      </c>
      <c r="AT104" s="60">
        <v>-0.24538392902026906</v>
      </c>
      <c r="AU104" s="60">
        <v>-1.5491484349894513</v>
      </c>
      <c r="AV104" s="60">
        <v>-0.23493121301733133</v>
      </c>
      <c r="AW104" s="60">
        <v>-0.11581885720459617</v>
      </c>
      <c r="AX104" s="61">
        <v>-0.7237673563209075</v>
      </c>
      <c r="AY104" s="39">
        <f t="shared" ref="AY104:AZ104" si="279">STDEV(AO95:AO104)</f>
        <v>9.6271691654749192E-2</v>
      </c>
      <c r="AZ104" s="39">
        <f t="shared" si="279"/>
        <v>0.12098033902283636</v>
      </c>
      <c r="BA104" s="39">
        <f t="shared" si="243"/>
        <v>9.3253703163956189E-2</v>
      </c>
      <c r="BB104" s="39"/>
      <c r="BC104" s="39">
        <f t="shared" si="244"/>
        <v>6.7727670606573295E-2</v>
      </c>
      <c r="BD104" s="39">
        <f t="shared" si="245"/>
        <v>8.2668448731969491E-2</v>
      </c>
      <c r="BE104" s="39">
        <f t="shared" si="246"/>
        <v>0.13920782527420372</v>
      </c>
      <c r="BF104" s="39">
        <f t="shared" si="247"/>
        <v>0.11754776514527471</v>
      </c>
      <c r="BG104" s="39">
        <f t="shared" si="248"/>
        <v>6.047441850205261E-2</v>
      </c>
      <c r="BH104" s="39">
        <f t="shared" si="249"/>
        <v>0.1949176872528624</v>
      </c>
      <c r="BI104" s="62">
        <v>0.91691917005742651</v>
      </c>
      <c r="BJ104" s="63">
        <v>0.9307402084081926</v>
      </c>
      <c r="BK104" s="63">
        <v>0.24767831775881563</v>
      </c>
      <c r="BL104" s="63"/>
      <c r="BM104" s="63">
        <v>0.96675946632589416</v>
      </c>
      <c r="BN104" s="63">
        <v>0.30933436002737852</v>
      </c>
      <c r="BO104" s="63">
        <v>0.94815212688181671</v>
      </c>
      <c r="BP104" s="63">
        <v>0.43642689474279922</v>
      </c>
      <c r="BQ104" s="63">
        <v>0.26061652501376836</v>
      </c>
      <c r="BR104" s="61">
        <v>0.62000851212978492</v>
      </c>
      <c r="BS104" s="39">
        <f t="shared" si="250"/>
        <v>-6.9414202202163461E-2</v>
      </c>
      <c r="BT104" s="39">
        <f t="shared" si="251"/>
        <v>2.8145720119331953E-2</v>
      </c>
      <c r="BU104" s="39">
        <f t="shared" si="252"/>
        <v>-4.0205814253871194E-2</v>
      </c>
      <c r="BV104" s="39"/>
      <c r="BW104" s="39">
        <f t="shared" si="253"/>
        <v>3.6336146760054207E-2</v>
      </c>
      <c r="BX104" s="39">
        <f t="shared" si="254"/>
        <v>-5.6223726052810938E-2</v>
      </c>
      <c r="BY104" s="39">
        <f t="shared" si="255"/>
        <v>-6.8639909828214524E-2</v>
      </c>
      <c r="BZ104" s="39">
        <f t="shared" si="256"/>
        <v>-7.2991207031632449E-2</v>
      </c>
      <c r="CA104" s="39">
        <f t="shared" si="257"/>
        <v>-5.1298621031258131E-2</v>
      </c>
      <c r="CB104" s="40">
        <f t="shared" si="258"/>
        <v>-3.3293993954531781E-2</v>
      </c>
      <c r="CC104" s="35">
        <v>7.7297847343133988E-5</v>
      </c>
      <c r="CD104" s="35">
        <v>7.2016620389028143E-3</v>
      </c>
      <c r="CE104" s="35">
        <v>3.5792575645660395E-3</v>
      </c>
      <c r="CG104" s="35">
        <v>2.6681117419907423E-6</v>
      </c>
      <c r="CH104" s="35">
        <v>1.5071535265710836E-2</v>
      </c>
      <c r="CI104" s="35">
        <v>1.961950759624122E-4</v>
      </c>
      <c r="CJ104" s="35">
        <v>1.9883459195201611E-2</v>
      </c>
      <c r="CK104" s="35">
        <v>2.5171805206639294E-2</v>
      </c>
      <c r="CL104" s="38">
        <v>5.0800186600400195E-3</v>
      </c>
      <c r="CM104" s="39">
        <f t="shared" si="259"/>
        <v>10.426172908568223</v>
      </c>
      <c r="CN104" s="39">
        <f t="shared" si="260"/>
        <v>10.366093842132649</v>
      </c>
      <c r="CO104" s="39">
        <f t="shared" si="261"/>
        <v>11.035860298718827</v>
      </c>
      <c r="CP104" s="39"/>
      <c r="CQ104" s="39">
        <f t="shared" si="262"/>
        <v>10.180290542663588</v>
      </c>
      <c r="CR104" s="39">
        <f t="shared" si="263"/>
        <v>11.040089505050245</v>
      </c>
      <c r="CS104" s="39">
        <f t="shared" si="264"/>
        <v>10.477011285283684</v>
      </c>
      <c r="CT104" s="39">
        <f t="shared" si="265"/>
        <v>11.038213023984456</v>
      </c>
      <c r="CU104" s="39">
        <f t="shared" si="266"/>
        <v>11.160198638160539</v>
      </c>
      <c r="CV104" s="40">
        <f t="shared" si="267"/>
        <v>10.73963453607087</v>
      </c>
      <c r="CW104" s="60">
        <v>10.497886983889217</v>
      </c>
      <c r="CX104" s="60">
        <v>10.390155779474188</v>
      </c>
      <c r="CY104" s="60">
        <v>11.070053712431733</v>
      </c>
      <c r="CZ104" s="60"/>
      <c r="DA104" s="60">
        <v>10.227942996829261</v>
      </c>
      <c r="DB104" s="60">
        <v>11.094847281815603</v>
      </c>
      <c r="DC104" s="60">
        <v>10.442965028831013</v>
      </c>
      <c r="DD104" s="60">
        <v>11.100073639817072</v>
      </c>
      <c r="DE104" s="60">
        <v>11.159629817723442</v>
      </c>
      <c r="DF104" s="61">
        <v>10.855655568165286</v>
      </c>
      <c r="DG104" s="39">
        <f t="shared" si="268"/>
        <v>10.426172908568223</v>
      </c>
      <c r="DH104" s="39">
        <f t="shared" si="269"/>
        <v>10.366093842132649</v>
      </c>
      <c r="DI104" s="39">
        <f t="shared" si="270"/>
        <v>11.035860298718827</v>
      </c>
      <c r="DJ104" s="39"/>
      <c r="DK104" s="39">
        <f t="shared" si="271"/>
        <v>10.180290542663588</v>
      </c>
      <c r="DL104" s="39">
        <f t="shared" si="272"/>
        <v>11.040089505050245</v>
      </c>
      <c r="DM104" s="39">
        <f t="shared" si="273"/>
        <v>10.477011285283684</v>
      </c>
      <c r="DN104" s="39">
        <f t="shared" si="274"/>
        <v>11.038213023984456</v>
      </c>
      <c r="DO104" s="39">
        <f t="shared" si="275"/>
        <v>11.160198638160539</v>
      </c>
      <c r="DP104" s="40">
        <f t="shared" si="276"/>
        <v>10.73963453607087</v>
      </c>
      <c r="DQ104" s="64"/>
    </row>
    <row r="105" spans="1:121" x14ac:dyDescent="0.2">
      <c r="A105" s="51" t="s">
        <v>92</v>
      </c>
      <c r="B105" s="78" t="s">
        <v>103</v>
      </c>
      <c r="C105" s="53">
        <v>2001</v>
      </c>
      <c r="D105" s="54">
        <v>160446947784.90857</v>
      </c>
      <c r="E105" s="55">
        <f t="shared" si="233"/>
        <v>11.205331459837382</v>
      </c>
      <c r="F105" s="56">
        <f t="shared" si="234"/>
        <v>-1.2207786488357186E-2</v>
      </c>
      <c r="G105" s="58">
        <v>7024</v>
      </c>
      <c r="H105" s="58">
        <v>16799</v>
      </c>
      <c r="I105" s="11">
        <v>31973</v>
      </c>
      <c r="J105" s="59">
        <v>57361</v>
      </c>
      <c r="K105" s="118">
        <v>21614878</v>
      </c>
      <c r="L105" s="118">
        <v>72128611</v>
      </c>
      <c r="M105" s="118">
        <v>814785057</v>
      </c>
      <c r="N105" s="118"/>
      <c r="O105" s="118">
        <v>1438349</v>
      </c>
      <c r="P105" s="118">
        <v>1778626157</v>
      </c>
      <c r="Q105" s="118">
        <v>68977623</v>
      </c>
      <c r="R105" s="118">
        <v>5363830754</v>
      </c>
      <c r="S105" s="118">
        <v>5363830754</v>
      </c>
      <c r="T105" s="120">
        <v>322046913</v>
      </c>
      <c r="U105" s="60">
        <v>-5.8303828127106883E-2</v>
      </c>
      <c r="V105" s="60">
        <v>-6.7860259534337886E-2</v>
      </c>
      <c r="W105" s="60">
        <v>-1.8935199076368203E-2</v>
      </c>
      <c r="X105" s="60"/>
      <c r="Y105" s="60">
        <v>-7.2134487315776069E-2</v>
      </c>
      <c r="Z105" s="60">
        <v>-6.0900829131274925E-2</v>
      </c>
      <c r="AA105" s="60">
        <v>-3.0804836691584736E-2</v>
      </c>
      <c r="AB105" s="60">
        <v>-4.699656267622343E-2</v>
      </c>
      <c r="AC105" s="60">
        <v>-1.7676931613163305E-2</v>
      </c>
      <c r="AD105" s="61">
        <v>-4.8188195330306965E-2</v>
      </c>
      <c r="AE105" s="97">
        <f t="shared" ref="AE105:AF105" si="280">STDEV(U96:U105)</f>
        <v>0.1542032460452154</v>
      </c>
      <c r="AF105" s="98">
        <f t="shared" si="280"/>
        <v>0.20066176738888766</v>
      </c>
      <c r="AG105" s="98">
        <f t="shared" si="236"/>
        <v>0.12900884947309946</v>
      </c>
      <c r="AH105" s="98"/>
      <c r="AI105" s="98">
        <f t="shared" si="237"/>
        <v>0.15144195550204428</v>
      </c>
      <c r="AJ105" s="98">
        <f t="shared" si="238"/>
        <v>0.10923182777647064</v>
      </c>
      <c r="AK105" s="98">
        <f t="shared" si="278"/>
        <v>0.16867700936565586</v>
      </c>
      <c r="AL105" s="98">
        <f t="shared" si="239"/>
        <v>0.13600719799886601</v>
      </c>
      <c r="AM105" s="98">
        <f t="shared" si="240"/>
        <v>0.11538451348434306</v>
      </c>
      <c r="AN105" s="40">
        <f t="shared" si="241"/>
        <v>0.15958752187346531</v>
      </c>
      <c r="AO105" s="60">
        <v>-1.4570588634282178</v>
      </c>
      <c r="AP105" s="60">
        <v>-1.6050120737251738</v>
      </c>
      <c r="AQ105" s="60">
        <v>-0.3081375901278367</v>
      </c>
      <c r="AR105" s="60"/>
      <c r="AS105" s="60">
        <v>-1.957697159247541</v>
      </c>
      <c r="AT105" s="60">
        <v>-0.23785861478617676</v>
      </c>
      <c r="AU105" s="60">
        <v>-1.574354226477169</v>
      </c>
      <c r="AV105" s="60">
        <v>-0.25207957903947786</v>
      </c>
      <c r="AW105" s="60">
        <v>-0.1250785540089332</v>
      </c>
      <c r="AX105" s="61">
        <v>-0.69098032989343494</v>
      </c>
      <c r="AY105" s="39">
        <f t="shared" ref="AY105:AZ105" si="281">STDEV(AO96:AO105)</f>
        <v>9.9087799827571571E-2</v>
      </c>
      <c r="AZ105" s="39">
        <f t="shared" si="281"/>
        <v>0.11889020625625236</v>
      </c>
      <c r="BA105" s="39">
        <f t="shared" si="243"/>
        <v>9.2602109488644058E-2</v>
      </c>
      <c r="BB105" s="39"/>
      <c r="BC105" s="39">
        <f t="shared" si="244"/>
        <v>7.0899061807000327E-2</v>
      </c>
      <c r="BD105" s="39">
        <f t="shared" si="245"/>
        <v>8.237266821714169E-2</v>
      </c>
      <c r="BE105" s="39">
        <f t="shared" si="246"/>
        <v>0.14500776868382642</v>
      </c>
      <c r="BF105" s="39">
        <f t="shared" si="247"/>
        <v>0.11411059228854413</v>
      </c>
      <c r="BG105" s="39">
        <f t="shared" si="248"/>
        <v>6.2809833530965545E-2</v>
      </c>
      <c r="BH105" s="39">
        <f t="shared" si="249"/>
        <v>0.19618668553988769</v>
      </c>
      <c r="BI105" s="62">
        <v>0.85723184865821866</v>
      </c>
      <c r="BJ105" s="63">
        <v>0.92268225140585447</v>
      </c>
      <c r="BK105" s="63">
        <v>0.26508473818860251</v>
      </c>
      <c r="BL105" s="63"/>
      <c r="BM105" s="63">
        <v>0.9673202614379085</v>
      </c>
      <c r="BN105" s="63">
        <v>0.31619761921144979</v>
      </c>
      <c r="BO105" s="63">
        <v>0.9343090138816792</v>
      </c>
      <c r="BP105" s="63">
        <v>0.44951203716110588</v>
      </c>
      <c r="BQ105" s="63">
        <v>0.29002934708858896</v>
      </c>
      <c r="BR105" s="61">
        <v>0.56818621356540955</v>
      </c>
      <c r="BS105" s="39">
        <f t="shared" si="250"/>
        <v>-7.0688447360445078E-2</v>
      </c>
      <c r="BT105" s="39">
        <f t="shared" si="251"/>
        <v>1.1559499428348552E-3</v>
      </c>
      <c r="BU105" s="39">
        <f t="shared" si="252"/>
        <v>-4.4956286810684754E-2</v>
      </c>
      <c r="BV105" s="39"/>
      <c r="BW105" s="39">
        <f t="shared" si="253"/>
        <v>3.1934285950283171E-2</v>
      </c>
      <c r="BX105" s="39">
        <f t="shared" si="254"/>
        <v>-5.3734508530090118E-2</v>
      </c>
      <c r="BY105" s="39">
        <f t="shared" si="255"/>
        <v>-6.8887750178210722E-2</v>
      </c>
      <c r="BZ105" s="39">
        <f t="shared" si="256"/>
        <v>-6.6329699311879639E-2</v>
      </c>
      <c r="CA105" s="39">
        <f t="shared" si="257"/>
        <v>-4.3603081917578154E-2</v>
      </c>
      <c r="CB105" s="40">
        <f t="shared" si="258"/>
        <v>-5.4634719238744002E-2</v>
      </c>
      <c r="CC105" s="35">
        <v>3.857796584695419E-3</v>
      </c>
      <c r="CD105" s="35">
        <v>9.3085860158741932E-3</v>
      </c>
      <c r="CE105" s="35">
        <v>3.3790310842348559E-3</v>
      </c>
      <c r="CG105" s="35">
        <v>4.4823196073764425E-6</v>
      </c>
      <c r="CH105" s="35">
        <v>1.3966118572576673E-2</v>
      </c>
      <c r="CI105" s="35">
        <v>2.1495461257533483E-4</v>
      </c>
      <c r="CJ105" s="35">
        <v>1.6715278252568026E-2</v>
      </c>
      <c r="CK105" s="35">
        <v>2.2377112340530789E-2</v>
      </c>
      <c r="CL105" s="38">
        <v>5.0467067262255846E-3</v>
      </c>
      <c r="CM105" s="39">
        <f t="shared" si="259"/>
        <v>10.442094220160518</v>
      </c>
      <c r="CN105" s="39">
        <f t="shared" si="260"/>
        <v>10.370175128892889</v>
      </c>
      <c r="CO105" s="39">
        <f t="shared" si="261"/>
        <v>11.05193767509051</v>
      </c>
      <c r="CP105" s="39"/>
      <c r="CQ105" s="39">
        <f t="shared" si="262"/>
        <v>10.198998293220328</v>
      </c>
      <c r="CR105" s="39">
        <f t="shared" si="263"/>
        <v>11.060817548056599</v>
      </c>
      <c r="CS105" s="39">
        <f t="shared" si="264"/>
        <v>10.482504782478722</v>
      </c>
      <c r="CT105" s="39">
        <f t="shared" si="265"/>
        <v>11.059918751294079</v>
      </c>
      <c r="CU105" s="39">
        <f t="shared" si="266"/>
        <v>11.171525587681902</v>
      </c>
      <c r="CV105" s="40">
        <f t="shared" si="267"/>
        <v>10.77313586020577</v>
      </c>
      <c r="CW105" s="60">
        <v>10.476802028123274</v>
      </c>
      <c r="CX105" s="60">
        <v>10.402825422974795</v>
      </c>
      <c r="CY105" s="60">
        <v>11.051262664773464</v>
      </c>
      <c r="CZ105" s="60"/>
      <c r="DA105" s="60">
        <v>10.226482880213611</v>
      </c>
      <c r="DB105" s="60">
        <v>11.086402152444293</v>
      </c>
      <c r="DC105" s="60">
        <v>10.418154346598797</v>
      </c>
      <c r="DD105" s="60">
        <v>11.079291670317643</v>
      </c>
      <c r="DE105" s="60">
        <v>11.142792182832915</v>
      </c>
      <c r="DF105" s="61">
        <v>10.859841294890664</v>
      </c>
      <c r="DG105" s="39">
        <f t="shared" si="268"/>
        <v>10.442094220160518</v>
      </c>
      <c r="DH105" s="39">
        <f t="shared" si="269"/>
        <v>10.370175128892889</v>
      </c>
      <c r="DI105" s="39">
        <f t="shared" si="270"/>
        <v>11.05193767509051</v>
      </c>
      <c r="DJ105" s="39"/>
      <c r="DK105" s="39">
        <f t="shared" si="271"/>
        <v>10.198998293220328</v>
      </c>
      <c r="DL105" s="39">
        <f t="shared" si="272"/>
        <v>11.060817548056599</v>
      </c>
      <c r="DM105" s="39">
        <f t="shared" si="273"/>
        <v>10.482504782478722</v>
      </c>
      <c r="DN105" s="39">
        <f t="shared" si="274"/>
        <v>11.059918751294079</v>
      </c>
      <c r="DO105" s="39">
        <f t="shared" si="275"/>
        <v>11.171525587681902</v>
      </c>
      <c r="DP105" s="40">
        <f t="shared" si="276"/>
        <v>10.77313586020577</v>
      </c>
      <c r="DQ105" s="64"/>
    </row>
    <row r="106" spans="1:121" x14ac:dyDescent="0.2">
      <c r="A106" s="51" t="s">
        <v>92</v>
      </c>
      <c r="B106" s="78" t="s">
        <v>103</v>
      </c>
      <c r="C106" s="53">
        <v>2002</v>
      </c>
      <c r="D106" s="54">
        <v>195660611165.18344</v>
      </c>
      <c r="E106" s="55">
        <f t="shared" si="233"/>
        <v>11.291503405753293</v>
      </c>
      <c r="F106" s="56">
        <f t="shared" si="234"/>
        <v>8.6171945915911152E-2</v>
      </c>
      <c r="G106" s="58">
        <v>8440</v>
      </c>
      <c r="H106" s="58">
        <v>18193</v>
      </c>
      <c r="I106" s="11">
        <v>30829</v>
      </c>
      <c r="J106" s="59">
        <v>59166</v>
      </c>
      <c r="K106" s="118">
        <v>32103717</v>
      </c>
      <c r="L106" s="118">
        <v>68816879</v>
      </c>
      <c r="M106" s="118">
        <v>778197192</v>
      </c>
      <c r="N106" s="118"/>
      <c r="O106" s="118">
        <v>709502</v>
      </c>
      <c r="P106" s="118">
        <v>2029947368</v>
      </c>
      <c r="Q106" s="118">
        <v>54360709</v>
      </c>
      <c r="R106" s="118">
        <v>5349083695</v>
      </c>
      <c r="S106" s="118">
        <v>5349083695</v>
      </c>
      <c r="T106" s="120">
        <v>392896599</v>
      </c>
      <c r="U106" s="60">
        <v>4.5008060725173937E-2</v>
      </c>
      <c r="V106" s="60">
        <v>3.7917518919956761E-2</v>
      </c>
      <c r="W106" s="60">
        <v>4.6303920285556188E-2</v>
      </c>
      <c r="X106" s="60"/>
      <c r="Y106" s="60">
        <v>5.6154616710602928E-2</v>
      </c>
      <c r="Z106" s="60">
        <v>4.2240916837838149E-2</v>
      </c>
      <c r="AA106" s="60">
        <v>3.5733053907992751E-2</v>
      </c>
      <c r="AB106" s="60">
        <v>4.2519260321479457E-2</v>
      </c>
      <c r="AC106" s="60">
        <v>2.6580990783625857E-2</v>
      </c>
      <c r="AD106" s="61">
        <v>5.1706014132563732E-2</v>
      </c>
      <c r="AE106" s="97">
        <f t="shared" ref="AE106:AF106" si="282">STDEV(U97:U106)</f>
        <v>0.15841646343089183</v>
      </c>
      <c r="AF106" s="98">
        <f t="shared" si="282"/>
        <v>0.18505437934192037</v>
      </c>
      <c r="AG106" s="98">
        <f t="shared" si="236"/>
        <v>0.13215153575767646</v>
      </c>
      <c r="AH106" s="98"/>
      <c r="AI106" s="98">
        <f t="shared" si="237"/>
        <v>0.15089272320883593</v>
      </c>
      <c r="AJ106" s="98">
        <f t="shared" si="238"/>
        <v>0.11317338845058685</v>
      </c>
      <c r="AK106" s="98">
        <f t="shared" si="278"/>
        <v>0.17161628357348568</v>
      </c>
      <c r="AL106" s="98">
        <f t="shared" si="239"/>
        <v>0.13966027624922761</v>
      </c>
      <c r="AM106" s="98">
        <f t="shared" si="240"/>
        <v>0.11646958092097638</v>
      </c>
      <c r="AN106" s="40">
        <f t="shared" si="241"/>
        <v>0.16098939773928103</v>
      </c>
      <c r="AO106" s="60">
        <v>-1.5248430584516015</v>
      </c>
      <c r="AP106" s="60">
        <v>-1.6596510561593441</v>
      </c>
      <c r="AQ106" s="60">
        <v>-0.36563826615445194</v>
      </c>
      <c r="AR106" s="60"/>
      <c r="AS106" s="60">
        <v>-2.0464408970164367</v>
      </c>
      <c r="AT106" s="60">
        <v>-0.28784676884120586</v>
      </c>
      <c r="AU106" s="60">
        <v>-1.4089613276054465</v>
      </c>
      <c r="AV106" s="60">
        <v>-0.32518445735956547</v>
      </c>
      <c r="AW106" s="60">
        <v>-0.16342464033566984</v>
      </c>
      <c r="AX106" s="61">
        <v>-0.74664064140075936</v>
      </c>
      <c r="AY106" s="39">
        <f t="shared" ref="AY106:AZ106" si="283">STDEV(AO97:AO106)</f>
        <v>9.7665499914474319E-2</v>
      </c>
      <c r="AZ106" s="39">
        <f t="shared" si="283"/>
        <v>0.11289529598092883</v>
      </c>
      <c r="BA106" s="39">
        <f t="shared" si="243"/>
        <v>9.3921757688178592E-2</v>
      </c>
      <c r="BB106" s="39"/>
      <c r="BC106" s="39">
        <f t="shared" si="244"/>
        <v>7.0500107294814679E-2</v>
      </c>
      <c r="BD106" s="39">
        <f t="shared" si="245"/>
        <v>8.1357859259895596E-2</v>
      </c>
      <c r="BE106" s="39">
        <f t="shared" si="246"/>
        <v>0.14553276537459534</v>
      </c>
      <c r="BF106" s="39">
        <f t="shared" si="247"/>
        <v>0.11017825211912675</v>
      </c>
      <c r="BG106" s="39">
        <f t="shared" si="248"/>
        <v>6.8059949073003737E-2</v>
      </c>
      <c r="BH106" s="39">
        <f t="shared" si="249"/>
        <v>0.18001086519883466</v>
      </c>
      <c r="BI106" s="62">
        <v>0.85738372462938217</v>
      </c>
      <c r="BJ106" s="63">
        <v>0.90942722912471963</v>
      </c>
      <c r="BK106" s="63">
        <v>0.26558162205692248</v>
      </c>
      <c r="BL106" s="63"/>
      <c r="BM106" s="63">
        <v>0.96628382127902868</v>
      </c>
      <c r="BN106" s="63">
        <v>0.35216378314526814</v>
      </c>
      <c r="BO106" s="63">
        <v>0.92410865055241953</v>
      </c>
      <c r="BP106" s="63">
        <v>0.47181070070466469</v>
      </c>
      <c r="BQ106" s="63">
        <v>0.31095903326681018</v>
      </c>
      <c r="BR106" s="61">
        <v>0.53946119780683255</v>
      </c>
      <c r="BS106" s="39">
        <f t="shared" si="250"/>
        <v>-6.1861705927638955E-2</v>
      </c>
      <c r="BT106" s="39">
        <f t="shared" si="251"/>
        <v>-1.7945705752562668E-2</v>
      </c>
      <c r="BU106" s="39">
        <f t="shared" si="252"/>
        <v>-3.5364495072497837E-2</v>
      </c>
      <c r="BV106" s="39"/>
      <c r="BW106" s="39">
        <f t="shared" si="253"/>
        <v>3.8429641613964248E-2</v>
      </c>
      <c r="BX106" s="39">
        <f t="shared" si="254"/>
        <v>-4.7107694414683765E-2</v>
      </c>
      <c r="BY106" s="39">
        <f t="shared" si="255"/>
        <v>-6.2313259946365829E-2</v>
      </c>
      <c r="BZ106" s="39">
        <f t="shared" si="256"/>
        <v>-6.0374439349853627E-2</v>
      </c>
      <c r="CA106" s="39">
        <f t="shared" si="257"/>
        <v>-4.1708859787702932E-2</v>
      </c>
      <c r="CB106" s="40">
        <f t="shared" si="258"/>
        <v>-5.2496497978772858E-2</v>
      </c>
      <c r="CC106" s="35">
        <v>2.6711886854488818E-3</v>
      </c>
      <c r="CD106" s="35">
        <v>8.2107575015850313E-3</v>
      </c>
      <c r="CE106" s="35">
        <v>3.2020769199236389E-3</v>
      </c>
      <c r="CG106" s="35">
        <v>1.813093590413591E-6</v>
      </c>
      <c r="CH106" s="35">
        <v>1.4119528868233044E-2</v>
      </c>
      <c r="CI106" s="35">
        <v>1.3891582132007861E-4</v>
      </c>
      <c r="CJ106" s="35">
        <v>1.3669291083027741E-2</v>
      </c>
      <c r="CK106" s="35">
        <v>1.9918046859017248E-2</v>
      </c>
      <c r="CL106" s="38">
        <v>5.7377351943578188E-3</v>
      </c>
      <c r="CM106" s="39">
        <f t="shared" si="259"/>
        <v>10.45856009623957</v>
      </c>
      <c r="CN106" s="39">
        <f t="shared" si="260"/>
        <v>10.379325403770961</v>
      </c>
      <c r="CO106" s="39">
        <f t="shared" si="261"/>
        <v>11.068381163593745</v>
      </c>
      <c r="CP106" s="39"/>
      <c r="CQ106" s="39">
        <f t="shared" si="262"/>
        <v>10.217849777940033</v>
      </c>
      <c r="CR106" s="39">
        <f t="shared" si="263"/>
        <v>11.081606298026664</v>
      </c>
      <c r="CS106" s="39">
        <f t="shared" si="264"/>
        <v>10.501905749154076</v>
      </c>
      <c r="CT106" s="39">
        <f t="shared" si="265"/>
        <v>11.081590300020022</v>
      </c>
      <c r="CU106" s="39">
        <f t="shared" si="266"/>
        <v>11.184785060761532</v>
      </c>
      <c r="CV106" s="40">
        <f t="shared" si="267"/>
        <v>10.809879861007452</v>
      </c>
      <c r="CW106" s="60">
        <v>10.529081876527492</v>
      </c>
      <c r="CX106" s="60">
        <v>10.461677877673621</v>
      </c>
      <c r="CY106" s="60">
        <v>11.108684272676067</v>
      </c>
      <c r="CZ106" s="60"/>
      <c r="DA106" s="60">
        <v>10.268282957245074</v>
      </c>
      <c r="DB106" s="60">
        <v>11.14758002133269</v>
      </c>
      <c r="DC106" s="60">
        <v>10.58702274195057</v>
      </c>
      <c r="DD106" s="60">
        <v>11.12891117707351</v>
      </c>
      <c r="DE106" s="60">
        <v>11.209791085585458</v>
      </c>
      <c r="DF106" s="61">
        <v>10.918183085052913</v>
      </c>
      <c r="DG106" s="39">
        <f t="shared" si="268"/>
        <v>10.45856009623957</v>
      </c>
      <c r="DH106" s="39">
        <f t="shared" si="269"/>
        <v>10.379325403770961</v>
      </c>
      <c r="DI106" s="39">
        <f t="shared" si="270"/>
        <v>11.068381163593745</v>
      </c>
      <c r="DJ106" s="39"/>
      <c r="DK106" s="39">
        <f t="shared" si="271"/>
        <v>10.217849777940033</v>
      </c>
      <c r="DL106" s="39">
        <f t="shared" si="272"/>
        <v>11.081606298026664</v>
      </c>
      <c r="DM106" s="39">
        <f t="shared" si="273"/>
        <v>10.501905749154076</v>
      </c>
      <c r="DN106" s="39">
        <f t="shared" si="274"/>
        <v>11.081590300020022</v>
      </c>
      <c r="DO106" s="39">
        <f t="shared" si="275"/>
        <v>11.184785060761532</v>
      </c>
      <c r="DP106" s="40">
        <f t="shared" si="276"/>
        <v>10.809879861007452</v>
      </c>
      <c r="DQ106" s="64"/>
    </row>
    <row r="107" spans="1:121" x14ac:dyDescent="0.2">
      <c r="A107" s="51" t="s">
        <v>92</v>
      </c>
      <c r="B107" s="78" t="s">
        <v>103</v>
      </c>
      <c r="C107" s="53">
        <v>2003</v>
      </c>
      <c r="D107" s="54">
        <v>234772463823.80835</v>
      </c>
      <c r="E107" s="55">
        <f t="shared" si="233"/>
        <v>11.370647157692007</v>
      </c>
      <c r="F107" s="56">
        <f t="shared" si="234"/>
        <v>7.9143751938714146E-2</v>
      </c>
      <c r="G107" s="58">
        <v>9555</v>
      </c>
      <c r="H107" s="58">
        <v>21326</v>
      </c>
      <c r="I107" s="11">
        <v>30595</v>
      </c>
      <c r="J107" s="59">
        <v>64108</v>
      </c>
      <c r="K107" s="118">
        <v>30389325</v>
      </c>
      <c r="L107" s="118">
        <v>79876800</v>
      </c>
      <c r="M107" s="118">
        <v>944666113</v>
      </c>
      <c r="N107" s="118"/>
      <c r="O107" s="118">
        <v>472956</v>
      </c>
      <c r="P107" s="118">
        <v>2363850125</v>
      </c>
      <c r="Q107" s="118">
        <v>45658610</v>
      </c>
      <c r="R107" s="118">
        <v>5399657659</v>
      </c>
      <c r="S107" s="118">
        <v>5399657659</v>
      </c>
      <c r="T107" s="120">
        <v>468122835</v>
      </c>
      <c r="U107" s="60">
        <v>2.1938728905439131E-2</v>
      </c>
      <c r="V107" s="60">
        <v>3.7006971079503737E-2</v>
      </c>
      <c r="W107" s="60">
        <v>5.6125397912521802E-2</v>
      </c>
      <c r="X107" s="60"/>
      <c r="Y107" s="60">
        <v>0.15923840232157294</v>
      </c>
      <c r="Z107" s="60">
        <v>3.3619869503334066E-2</v>
      </c>
      <c r="AA107" s="60">
        <v>6.1211353600887364E-4</v>
      </c>
      <c r="AB107" s="60">
        <v>2.1938728905439131E-2</v>
      </c>
      <c r="AC107" s="60">
        <v>1.9166531921509744E-2</v>
      </c>
      <c r="AD107" s="61">
        <v>4.1035088870601005E-2</v>
      </c>
      <c r="AE107" s="97">
        <f t="shared" ref="AE107:AF107" si="284">STDEV(U98:U107)</f>
        <v>0.16006569530025372</v>
      </c>
      <c r="AF107" s="98">
        <f t="shared" si="284"/>
        <v>0.14633407444933852</v>
      </c>
      <c r="AG107" s="98">
        <f t="shared" si="236"/>
        <v>0.13453171905771125</v>
      </c>
      <c r="AH107" s="98"/>
      <c r="AI107" s="98">
        <f t="shared" si="237"/>
        <v>0.15421550461265482</v>
      </c>
      <c r="AJ107" s="98">
        <f t="shared" si="238"/>
        <v>0.11548597325820749</v>
      </c>
      <c r="AK107" s="98">
        <f t="shared" si="278"/>
        <v>0.17195404890178831</v>
      </c>
      <c r="AL107" s="98">
        <f t="shared" si="239"/>
        <v>0.1414835219674497</v>
      </c>
      <c r="AM107" s="98">
        <f t="shared" si="240"/>
        <v>0.11778827971071311</v>
      </c>
      <c r="AN107" s="40">
        <f t="shared" si="241"/>
        <v>0.16367638592611394</v>
      </c>
      <c r="AO107" s="60">
        <v>-1.5539199131543295</v>
      </c>
      <c r="AP107" s="60">
        <v>-1.7024246523683129</v>
      </c>
      <c r="AQ107" s="60">
        <v>-0.43093253664883413</v>
      </c>
      <c r="AR107" s="60"/>
      <c r="AS107" s="60">
        <v>-2.0645816372511732</v>
      </c>
      <c r="AT107" s="60">
        <v>-0.32845622940908292</v>
      </c>
      <c r="AU107" s="60">
        <v>-1.4172885946234395</v>
      </c>
      <c r="AV107" s="60">
        <v>-0.38099515411637519</v>
      </c>
      <c r="AW107" s="60">
        <v>-0.18800235693481859</v>
      </c>
      <c r="AX107" s="61">
        <v>-0.77347307226990125</v>
      </c>
      <c r="AY107" s="39">
        <f t="shared" ref="AY107:AZ107" si="285">STDEV(AO98:AO107)</f>
        <v>9.6527626720081389E-2</v>
      </c>
      <c r="AZ107" s="39">
        <f t="shared" si="285"/>
        <v>0.10773879748089982</v>
      </c>
      <c r="BA107" s="39">
        <f t="shared" si="243"/>
        <v>9.6749060045542276E-2</v>
      </c>
      <c r="BB107" s="39"/>
      <c r="BC107" s="39">
        <f t="shared" si="244"/>
        <v>6.9634434044512139E-2</v>
      </c>
      <c r="BD107" s="39">
        <f t="shared" si="245"/>
        <v>7.7615024463669635E-2</v>
      </c>
      <c r="BE107" s="39">
        <f t="shared" si="246"/>
        <v>0.14536633047797964</v>
      </c>
      <c r="BF107" s="39">
        <f t="shared" si="247"/>
        <v>0.10631649039749307</v>
      </c>
      <c r="BG107" s="39">
        <f t="shared" si="248"/>
        <v>7.5198556049958995E-2</v>
      </c>
      <c r="BH107" s="39">
        <f t="shared" si="249"/>
        <v>0.15910092503996678</v>
      </c>
      <c r="BI107" s="62">
        <v>0.83671146521910433</v>
      </c>
      <c r="BJ107" s="63">
        <v>0.89667200193277563</v>
      </c>
      <c r="BK107" s="63">
        <v>0.29144201158074129</v>
      </c>
      <c r="BL107" s="63"/>
      <c r="BM107" s="63">
        <v>0.95395931288115077</v>
      </c>
      <c r="BN107" s="63">
        <v>0.36454914876728234</v>
      </c>
      <c r="BO107" s="63">
        <v>0.92353453715109812</v>
      </c>
      <c r="BP107" s="63">
        <v>0.51953484219454493</v>
      </c>
      <c r="BQ107" s="63">
        <v>0.36980032125844686</v>
      </c>
      <c r="BR107" s="61">
        <v>0.49250507376241737</v>
      </c>
      <c r="BS107" s="39">
        <f t="shared" si="250"/>
        <v>-5.8124492276967962E-2</v>
      </c>
      <c r="BT107" s="39">
        <f t="shared" si="251"/>
        <v>-4.5734209630213823E-2</v>
      </c>
      <c r="BU107" s="39">
        <f t="shared" si="252"/>
        <v>-3.1199624320988974E-2</v>
      </c>
      <c r="BV107" s="39"/>
      <c r="BW107" s="39">
        <f t="shared" si="253"/>
        <v>5.5549837249580937E-2</v>
      </c>
      <c r="BX107" s="39">
        <f t="shared" si="254"/>
        <v>-4.3023671744727252E-2</v>
      </c>
      <c r="BY107" s="39">
        <f t="shared" si="255"/>
        <v>-6.1412450272934294E-2</v>
      </c>
      <c r="BZ107" s="39">
        <f t="shared" si="256"/>
        <v>-5.6640555995124853E-2</v>
      </c>
      <c r="CA107" s="39">
        <f t="shared" si="257"/>
        <v>-3.848809599311058E-2</v>
      </c>
      <c r="CB107" s="40">
        <f t="shared" si="258"/>
        <v>-4.4954272739973947E-2</v>
      </c>
      <c r="CC107" s="35">
        <v>8.1314319675596155E-3</v>
      </c>
      <c r="CD107" s="35">
        <v>8.7020085476805179E-3</v>
      </c>
      <c r="CE107" s="35">
        <v>3.7095479341282284E-3</v>
      </c>
      <c r="CG107" s="35">
        <v>1.0072646346526892E-6</v>
      </c>
      <c r="CH107" s="35">
        <v>1.4694524732294347E-2</v>
      </c>
      <c r="CI107" s="35">
        <v>9.7240130414667791E-5</v>
      </c>
      <c r="CJ107" s="35">
        <v>9.7440038493858877E-2</v>
      </c>
      <c r="CK107" s="35">
        <v>1.8970469906465087E-2</v>
      </c>
      <c r="CL107" s="38">
        <v>6.9033482514643234E-3</v>
      </c>
      <c r="CM107" s="39">
        <f t="shared" si="259"/>
        <v>10.47732564799775</v>
      </c>
      <c r="CN107" s="39">
        <f t="shared" si="260"/>
        <v>10.401147115694162</v>
      </c>
      <c r="CO107" s="39">
        <f t="shared" si="261"/>
        <v>11.084333069133017</v>
      </c>
      <c r="CP107" s="39"/>
      <c r="CQ107" s="39">
        <f t="shared" si="262"/>
        <v>10.235595843160645</v>
      </c>
      <c r="CR107" s="39">
        <f t="shared" si="263"/>
        <v>11.101044797139325</v>
      </c>
      <c r="CS107" s="39">
        <f t="shared" si="264"/>
        <v>10.522611735608752</v>
      </c>
      <c r="CT107" s="39">
        <f t="shared" si="265"/>
        <v>11.100546605404562</v>
      </c>
      <c r="CU107" s="39">
        <f t="shared" si="266"/>
        <v>11.197005037056316</v>
      </c>
      <c r="CV107" s="40">
        <f t="shared" si="267"/>
        <v>10.842339806421444</v>
      </c>
      <c r="CW107" s="60">
        <v>10.593687201114843</v>
      </c>
      <c r="CX107" s="60">
        <v>10.519434831507851</v>
      </c>
      <c r="CY107" s="60">
        <v>11.155180889367589</v>
      </c>
      <c r="CZ107" s="60"/>
      <c r="DA107" s="60">
        <v>10.33835633906642</v>
      </c>
      <c r="DB107" s="60">
        <v>11.206419042987466</v>
      </c>
      <c r="DC107" s="60">
        <v>10.662002860380287</v>
      </c>
      <c r="DD107" s="60">
        <v>11.18014958063382</v>
      </c>
      <c r="DE107" s="60">
        <v>11.276645979224597</v>
      </c>
      <c r="DF107" s="61">
        <v>10.983910621557056</v>
      </c>
      <c r="DG107" s="39">
        <f t="shared" si="268"/>
        <v>10.47732564799775</v>
      </c>
      <c r="DH107" s="39">
        <f t="shared" si="269"/>
        <v>10.401147115694162</v>
      </c>
      <c r="DI107" s="39">
        <f t="shared" si="270"/>
        <v>11.084333069133017</v>
      </c>
      <c r="DJ107" s="39"/>
      <c r="DK107" s="39">
        <f t="shared" si="271"/>
        <v>10.235595843160645</v>
      </c>
      <c r="DL107" s="39">
        <f t="shared" si="272"/>
        <v>11.101044797139325</v>
      </c>
      <c r="DM107" s="39">
        <f t="shared" si="273"/>
        <v>10.522611735608752</v>
      </c>
      <c r="DN107" s="39">
        <f t="shared" si="274"/>
        <v>11.100546605404562</v>
      </c>
      <c r="DO107" s="39">
        <f t="shared" si="275"/>
        <v>11.197005037056316</v>
      </c>
      <c r="DP107" s="40">
        <f t="shared" si="276"/>
        <v>10.842339806421444</v>
      </c>
      <c r="DQ107" s="64"/>
    </row>
    <row r="108" spans="1:121" x14ac:dyDescent="0.2">
      <c r="A108" s="51" t="s">
        <v>92</v>
      </c>
      <c r="B108" s="78" t="s">
        <v>103</v>
      </c>
      <c r="C108" s="53">
        <v>2004</v>
      </c>
      <c r="D108" s="54">
        <v>256836875295.4519</v>
      </c>
      <c r="E108" s="55">
        <f t="shared" si="233"/>
        <v>11.409657377604066</v>
      </c>
      <c r="F108" s="56">
        <f t="shared" si="234"/>
        <v>3.9010219912059441E-2</v>
      </c>
      <c r="G108" s="58">
        <v>12142</v>
      </c>
      <c r="H108" s="58">
        <v>24253</v>
      </c>
      <c r="I108" s="11">
        <v>33341</v>
      </c>
      <c r="J108" s="59">
        <v>70767</v>
      </c>
      <c r="K108" s="118">
        <v>31761765</v>
      </c>
      <c r="L108" s="118">
        <v>71824713</v>
      </c>
      <c r="M108" s="118">
        <v>1237593811</v>
      </c>
      <c r="N108" s="118"/>
      <c r="O108" s="118">
        <v>1570077</v>
      </c>
      <c r="P108" s="118">
        <v>3016047968</v>
      </c>
      <c r="Q108" s="118">
        <v>60281605</v>
      </c>
      <c r="R108" s="118">
        <v>5999058039</v>
      </c>
      <c r="S108" s="118">
        <v>5999058039</v>
      </c>
      <c r="T108" s="120">
        <v>600989510</v>
      </c>
      <c r="U108" s="60">
        <v>-3.103423373996872E-2</v>
      </c>
      <c r="V108" s="60">
        <v>-1.056664020521686E-2</v>
      </c>
      <c r="W108" s="60">
        <v>-4.4098184441105914E-3</v>
      </c>
      <c r="X108" s="60"/>
      <c r="Y108" s="60">
        <v>-1.754341286558804E-2</v>
      </c>
      <c r="Z108" s="60">
        <v>-1.8014796172757919E-2</v>
      </c>
      <c r="AA108" s="60">
        <v>-4.2372481359263414E-2</v>
      </c>
      <c r="AB108" s="60">
        <v>-3.103423373996872E-2</v>
      </c>
      <c r="AC108" s="60">
        <v>-3.220538657164207E-2</v>
      </c>
      <c r="AD108" s="61">
        <v>-1.1994330082496729E-2</v>
      </c>
      <c r="AE108" s="97">
        <f t="shared" ref="AE108:AF108" si="286">STDEV(U99:U108)</f>
        <v>0.16019526442712567</v>
      </c>
      <c r="AF108" s="98">
        <f t="shared" si="286"/>
        <v>0.14675485927270759</v>
      </c>
      <c r="AG108" s="98">
        <f t="shared" si="236"/>
        <v>0.13479847169824266</v>
      </c>
      <c r="AH108" s="98"/>
      <c r="AI108" s="98">
        <f t="shared" si="237"/>
        <v>0.15438688197980782</v>
      </c>
      <c r="AJ108" s="98">
        <f t="shared" si="238"/>
        <v>0.11269268322113479</v>
      </c>
      <c r="AK108" s="98">
        <f t="shared" si="278"/>
        <v>0.17165450805219612</v>
      </c>
      <c r="AL108" s="98">
        <f t="shared" si="239"/>
        <v>0.14035608172065642</v>
      </c>
      <c r="AM108" s="98">
        <f t="shared" si="240"/>
        <v>0.11580914501105213</v>
      </c>
      <c r="AN108" s="40">
        <f t="shared" si="241"/>
        <v>0.16341546961863671</v>
      </c>
      <c r="AO108" s="60">
        <v>-1.5135539092571442</v>
      </c>
      <c r="AP108" s="60">
        <v>-1.6822923751416319</v>
      </c>
      <c r="AQ108" s="60">
        <v>-0.4319244990627098</v>
      </c>
      <c r="AR108" s="60"/>
      <c r="AS108" s="60">
        <v>-2.0355695660007562</v>
      </c>
      <c r="AT108" s="60">
        <v>-0.31361865558539392</v>
      </c>
      <c r="AU108" s="60">
        <v>-1.4623508417464262</v>
      </c>
      <c r="AV108" s="60">
        <v>-0.34882549781113958</v>
      </c>
      <c r="AW108" s="60">
        <v>-0.17187306064036889</v>
      </c>
      <c r="AX108" s="61">
        <v>-0.75233514963558257</v>
      </c>
      <c r="AY108" s="39">
        <f t="shared" ref="AY108:AZ108" si="287">STDEV(AO99:AO108)</f>
        <v>8.9990664341770679E-2</v>
      </c>
      <c r="AZ108" s="39">
        <f t="shared" si="287"/>
        <v>0.10014880433730859</v>
      </c>
      <c r="BA108" s="39">
        <f t="shared" si="243"/>
        <v>0.1012619543227677</v>
      </c>
      <c r="BB108" s="39"/>
      <c r="BC108" s="39">
        <f t="shared" si="244"/>
        <v>6.8542913495899721E-2</v>
      </c>
      <c r="BD108" s="39">
        <f t="shared" si="245"/>
        <v>7.2197149293724325E-2</v>
      </c>
      <c r="BE108" s="39">
        <f t="shared" si="246"/>
        <v>0.14390375017794599</v>
      </c>
      <c r="BF108" s="39">
        <f t="shared" si="247"/>
        <v>0.10377876581696947</v>
      </c>
      <c r="BG108" s="39">
        <f t="shared" si="248"/>
        <v>7.8484323113363313E-2</v>
      </c>
      <c r="BH108" s="39">
        <f t="shared" si="249"/>
        <v>0.13743126737542727</v>
      </c>
      <c r="BI108" s="62">
        <v>0.85298849968347756</v>
      </c>
      <c r="BJ108" s="63">
        <v>0.90994358730374503</v>
      </c>
      <c r="BK108" s="63">
        <v>0.31369513255106474</v>
      </c>
      <c r="BL108" s="63"/>
      <c r="BM108" s="63">
        <v>0.98040208069731483</v>
      </c>
      <c r="BN108" s="63">
        <v>0.36208861625120942</v>
      </c>
      <c r="BO108" s="63">
        <v>0.95369382675528569</v>
      </c>
      <c r="BP108" s="63">
        <v>0.52662543985983878</v>
      </c>
      <c r="BQ108" s="63">
        <v>0.38447444840283806</v>
      </c>
      <c r="BR108" s="61">
        <v>0.44599596923456586</v>
      </c>
      <c r="BS108" s="39">
        <f t="shared" si="250"/>
        <v>-5.7295760962365529E-2</v>
      </c>
      <c r="BT108" s="39">
        <f t="shared" si="251"/>
        <v>-4.2898707841488012E-2</v>
      </c>
      <c r="BU108" s="39">
        <f t="shared" si="252"/>
        <v>-2.8994759067841193E-2</v>
      </c>
      <c r="BV108" s="39"/>
      <c r="BW108" s="39">
        <f t="shared" si="253"/>
        <v>5.5215840541294713E-2</v>
      </c>
      <c r="BX108" s="39">
        <f t="shared" si="254"/>
        <v>-4.8320959483008255E-2</v>
      </c>
      <c r="BY108" s="39">
        <f t="shared" si="255"/>
        <v>-6.3060472302987142E-2</v>
      </c>
      <c r="BZ108" s="39">
        <f t="shared" si="256"/>
        <v>-5.9917813283092425E-2</v>
      </c>
      <c r="CA108" s="39">
        <f t="shared" si="257"/>
        <v>-4.4093708615865548E-2</v>
      </c>
      <c r="CB108" s="40">
        <f t="shared" si="258"/>
        <v>-4.5953014054267237E-2</v>
      </c>
      <c r="CC108" s="35">
        <v>2.0174827869803971E-2</v>
      </c>
      <c r="CD108" s="35">
        <v>6.880014472818172E-3</v>
      </c>
      <c r="CE108" s="35">
        <v>4.3864281788433355E-3</v>
      </c>
      <c r="CG108" s="35">
        <v>3.0565645960959934E-6</v>
      </c>
      <c r="CH108" s="35">
        <v>1.8147868212582081E-2</v>
      </c>
      <c r="CI108" s="35">
        <v>1.173538747710101E-4</v>
      </c>
      <c r="CJ108" s="35">
        <v>9.4354018625387476E-2</v>
      </c>
      <c r="CK108" s="35">
        <v>2.0961609450471843E-2</v>
      </c>
      <c r="CL108" s="38">
        <v>6.1543807001342692E-3</v>
      </c>
      <c r="CM108" s="39">
        <f t="shared" si="259"/>
        <v>10.499656235581464</v>
      </c>
      <c r="CN108" s="39">
        <f t="shared" si="260"/>
        <v>10.423321429322222</v>
      </c>
      <c r="CO108" s="39">
        <f t="shared" si="261"/>
        <v>11.098103693757585</v>
      </c>
      <c r="CP108" s="39"/>
      <c r="CQ108" s="39">
        <f t="shared" si="262"/>
        <v>10.252970847585159</v>
      </c>
      <c r="CR108" s="39">
        <f t="shared" si="263"/>
        <v>11.120342670477205</v>
      </c>
      <c r="CS108" s="39">
        <f t="shared" si="264"/>
        <v>10.541089483775673</v>
      </c>
      <c r="CT108" s="39">
        <f t="shared" si="265"/>
        <v>11.118314963521588</v>
      </c>
      <c r="CU108" s="39">
        <f t="shared" si="266"/>
        <v>11.208672631447833</v>
      </c>
      <c r="CV108" s="40">
        <f t="shared" si="267"/>
        <v>10.872712059858364</v>
      </c>
      <c r="CW108" s="60">
        <v>10.652880422975494</v>
      </c>
      <c r="CX108" s="60">
        <v>10.56851119003325</v>
      </c>
      <c r="CY108" s="60">
        <v>11.193695128072711</v>
      </c>
      <c r="CZ108" s="60"/>
      <c r="DA108" s="60">
        <v>10.391872594603688</v>
      </c>
      <c r="DB108" s="60">
        <v>11.252848049811369</v>
      </c>
      <c r="DC108" s="60">
        <v>10.678481956730852</v>
      </c>
      <c r="DD108" s="60">
        <v>11.235244628698496</v>
      </c>
      <c r="DE108" s="60">
        <v>11.323720847283882</v>
      </c>
      <c r="DF108" s="61">
        <v>11.033489802786274</v>
      </c>
      <c r="DG108" s="39">
        <f t="shared" si="268"/>
        <v>10.499656235581464</v>
      </c>
      <c r="DH108" s="39">
        <f t="shared" si="269"/>
        <v>10.423321429322222</v>
      </c>
      <c r="DI108" s="39">
        <f t="shared" si="270"/>
        <v>11.098103693757585</v>
      </c>
      <c r="DJ108" s="39"/>
      <c r="DK108" s="39">
        <f t="shared" si="271"/>
        <v>10.252970847585159</v>
      </c>
      <c r="DL108" s="39">
        <f t="shared" si="272"/>
        <v>11.120342670477205</v>
      </c>
      <c r="DM108" s="39">
        <f t="shared" si="273"/>
        <v>10.541089483775673</v>
      </c>
      <c r="DN108" s="39">
        <f t="shared" si="274"/>
        <v>11.118314963521588</v>
      </c>
      <c r="DO108" s="39">
        <f t="shared" si="275"/>
        <v>11.208672631447833</v>
      </c>
      <c r="DP108" s="40">
        <f t="shared" si="276"/>
        <v>10.872712059858364</v>
      </c>
      <c r="DQ108" s="64"/>
    </row>
    <row r="109" spans="1:121" x14ac:dyDescent="0.2">
      <c r="A109" s="51" t="s">
        <v>92</v>
      </c>
      <c r="B109" s="78" t="s">
        <v>103</v>
      </c>
      <c r="C109" s="53">
        <v>2005</v>
      </c>
      <c r="D109" s="54">
        <v>285868618224.01721</v>
      </c>
      <c r="E109" s="55">
        <f t="shared" si="233"/>
        <v>11.45616648246472</v>
      </c>
      <c r="F109" s="56">
        <f t="shared" si="234"/>
        <v>4.6509104860653849E-2</v>
      </c>
      <c r="G109" s="58">
        <v>14063</v>
      </c>
      <c r="H109" s="58">
        <v>32250</v>
      </c>
      <c r="I109" s="11">
        <v>39409</v>
      </c>
      <c r="J109" s="59">
        <v>86996</v>
      </c>
      <c r="K109" s="118">
        <v>39331981</v>
      </c>
      <c r="L109" s="118">
        <v>93936045</v>
      </c>
      <c r="M109" s="118">
        <v>1419120413</v>
      </c>
      <c r="N109" s="118"/>
      <c r="O109" s="118">
        <v>1752802</v>
      </c>
      <c r="P109" s="118">
        <v>3431299664</v>
      </c>
      <c r="Q109" s="118">
        <v>77990049</v>
      </c>
      <c r="R109" s="118">
        <v>7836584739</v>
      </c>
      <c r="S109" s="118">
        <v>7836584739</v>
      </c>
      <c r="T109" s="120">
        <v>678444864</v>
      </c>
      <c r="U109" s="60">
        <v>-4.0933357265695136E-2</v>
      </c>
      <c r="V109" s="60">
        <v>-2.383143113175179E-2</v>
      </c>
      <c r="W109" s="60">
        <v>-4.3447469315516241E-2</v>
      </c>
      <c r="X109" s="60"/>
      <c r="Y109" s="60">
        <v>-4.1603257572313437E-2</v>
      </c>
      <c r="Z109" s="60">
        <v>-3.73243230238125E-2</v>
      </c>
      <c r="AA109" s="60">
        <v>-3.5099422378618517E-2</v>
      </c>
      <c r="AB109" s="60">
        <v>-4.0933357265695136E-2</v>
      </c>
      <c r="AC109" s="60">
        <v>-3.4890948352244155E-2</v>
      </c>
      <c r="AD109" s="61">
        <v>-3.2533599536692992E-2</v>
      </c>
      <c r="AE109" s="97">
        <f t="shared" ref="AE109:AF109" si="288">STDEV(U100:U109)</f>
        <v>0.16026713301784706</v>
      </c>
      <c r="AF109" s="98">
        <f t="shared" si="288"/>
        <v>0.14685688848892151</v>
      </c>
      <c r="AG109" s="98">
        <f t="shared" si="236"/>
        <v>0.13487594670579892</v>
      </c>
      <c r="AH109" s="98"/>
      <c r="AI109" s="98">
        <f t="shared" si="237"/>
        <v>0.15734725287367604</v>
      </c>
      <c r="AJ109" s="98">
        <f t="shared" si="238"/>
        <v>0.11269471848264484</v>
      </c>
      <c r="AK109" s="98">
        <f t="shared" si="278"/>
        <v>0.17176788761836853</v>
      </c>
      <c r="AL109" s="98">
        <f t="shared" si="239"/>
        <v>0.14047851975994091</v>
      </c>
      <c r="AM109" s="98">
        <f t="shared" si="240"/>
        <v>0.11561334510464918</v>
      </c>
      <c r="AN109" s="40">
        <f t="shared" si="241"/>
        <v>0.16312777372868556</v>
      </c>
      <c r="AO109" s="60">
        <v>-1.4770096569310223</v>
      </c>
      <c r="AP109" s="60">
        <v>-1.6573055649941058</v>
      </c>
      <c r="AQ109" s="60">
        <v>-0.42508148920132527</v>
      </c>
      <c r="AR109" s="60"/>
      <c r="AS109" s="60">
        <v>-2.0191204399312834</v>
      </c>
      <c r="AT109" s="60">
        <v>-0.2992113840677959</v>
      </c>
      <c r="AU109" s="60">
        <v>-1.4319554132169916</v>
      </c>
      <c r="AV109" s="60">
        <v>-0.34960974043014126</v>
      </c>
      <c r="AW109" s="60">
        <v>-0.1789733136718219</v>
      </c>
      <c r="AX109" s="61">
        <v>-0.69549332953066667</v>
      </c>
      <c r="AY109" s="39">
        <f t="shared" ref="AY109:AZ109" si="289">STDEV(AO100:AO109)</f>
        <v>8.2622029095509447E-2</v>
      </c>
      <c r="AZ109" s="39">
        <f t="shared" si="289"/>
        <v>9.4810036413638415E-2</v>
      </c>
      <c r="BA109" s="39">
        <f t="shared" si="243"/>
        <v>0.10491464122195084</v>
      </c>
      <c r="BB109" s="39"/>
      <c r="BC109" s="39">
        <f t="shared" si="244"/>
        <v>6.6979609688070124E-2</v>
      </c>
      <c r="BD109" s="39">
        <f t="shared" si="245"/>
        <v>6.7674659024583375E-2</v>
      </c>
      <c r="BE109" s="39">
        <f t="shared" si="246"/>
        <v>0.14001872961625511</v>
      </c>
      <c r="BF109" s="39">
        <f t="shared" si="247"/>
        <v>0.1028431583744308</v>
      </c>
      <c r="BG109" s="39">
        <f t="shared" si="248"/>
        <v>8.0882988590852328E-2</v>
      </c>
      <c r="BH109" s="39">
        <f t="shared" si="249"/>
        <v>0.11722479214369003</v>
      </c>
      <c r="BI109" s="62">
        <v>0.86035712370636497</v>
      </c>
      <c r="BJ109" s="63">
        <v>0.9182133025486191</v>
      </c>
      <c r="BK109" s="63">
        <v>0.34724875439567721</v>
      </c>
      <c r="BL109" s="63"/>
      <c r="BM109" s="63">
        <v>0.9791316862556968</v>
      </c>
      <c r="BN109" s="63">
        <v>0.34361522513143966</v>
      </c>
      <c r="BO109" s="63">
        <v>0.94436610408496013</v>
      </c>
      <c r="BP109" s="63">
        <v>0.49620552985204253</v>
      </c>
      <c r="BQ109" s="63">
        <v>0.3776802134066245</v>
      </c>
      <c r="BR109" s="61">
        <v>0.44726134061186557</v>
      </c>
      <c r="BS109" s="39">
        <f t="shared" si="250"/>
        <v>-5.6381210254603256E-2</v>
      </c>
      <c r="BT109" s="39">
        <f t="shared" si="251"/>
        <v>-4.1909369689032604E-2</v>
      </c>
      <c r="BU109" s="39">
        <f t="shared" si="252"/>
        <v>-3.0438481522611794E-2</v>
      </c>
      <c r="BV109" s="39"/>
      <c r="BW109" s="39">
        <f t="shared" si="253"/>
        <v>4.781580352763258E-2</v>
      </c>
      <c r="BX109" s="39">
        <f t="shared" si="254"/>
        <v>-4.8302008200174475E-2</v>
      </c>
      <c r="BY109" s="39">
        <f t="shared" si="255"/>
        <v>-6.2328410497821493E-2</v>
      </c>
      <c r="BZ109" s="39">
        <f t="shared" si="256"/>
        <v>-5.8598508149722409E-2</v>
      </c>
      <c r="CA109" s="39">
        <f t="shared" si="257"/>
        <v>-4.5356453581446535E-2</v>
      </c>
      <c r="CB109" s="40">
        <f t="shared" si="258"/>
        <v>-4.7762042587566209E-2</v>
      </c>
      <c r="CC109" s="35">
        <v>6.8793806826984431E-5</v>
      </c>
      <c r="CD109" s="35">
        <v>7.5925859704937667E-3</v>
      </c>
      <c r="CE109" s="35">
        <v>4.6998916843614177E-3</v>
      </c>
      <c r="CG109" s="35">
        <v>3.0657474942325422E-6</v>
      </c>
      <c r="CH109" s="35">
        <v>1.753915610602539E-2</v>
      </c>
      <c r="CI109" s="35">
        <v>1.3640890260099153E-4</v>
      </c>
      <c r="CJ109" s="35">
        <v>0.10146457463984494</v>
      </c>
      <c r="CK109" s="35">
        <v>2.4165937183789593E-2</v>
      </c>
      <c r="CL109" s="38">
        <v>5.2541498313605165E-3</v>
      </c>
      <c r="CM109" s="39">
        <f t="shared" si="259"/>
        <v>10.522379139650752</v>
      </c>
      <c r="CN109" s="39">
        <f t="shared" si="260"/>
        <v>10.443955510940578</v>
      </c>
      <c r="CO109" s="39">
        <f t="shared" si="261"/>
        <v>11.110804645409221</v>
      </c>
      <c r="CP109" s="39"/>
      <c r="CQ109" s="39">
        <f t="shared" si="262"/>
        <v>10.270030496862827</v>
      </c>
      <c r="CR109" s="39">
        <f t="shared" si="263"/>
        <v>11.138319503823981</v>
      </c>
      <c r="CS109" s="39">
        <f t="shared" si="264"/>
        <v>10.561331237444769</v>
      </c>
      <c r="CT109" s="39">
        <f t="shared" si="265"/>
        <v>11.133991923843599</v>
      </c>
      <c r="CU109" s="39">
        <f t="shared" si="266"/>
        <v>11.218628734643222</v>
      </c>
      <c r="CV109" s="40">
        <f t="shared" si="267"/>
        <v>10.902435863454711</v>
      </c>
      <c r="CW109" s="60">
        <v>10.717661653999208</v>
      </c>
      <c r="CX109" s="60">
        <v>10.627513699967668</v>
      </c>
      <c r="CY109" s="60">
        <v>11.243625737864058</v>
      </c>
      <c r="CZ109" s="60"/>
      <c r="DA109" s="60">
        <v>10.446606262499078</v>
      </c>
      <c r="DB109" s="60">
        <v>11.306560790430822</v>
      </c>
      <c r="DC109" s="60">
        <v>10.740188775856225</v>
      </c>
      <c r="DD109" s="60">
        <v>11.281361612249651</v>
      </c>
      <c r="DE109" s="60">
        <v>11.366679825628809</v>
      </c>
      <c r="DF109" s="61">
        <v>11.108419817699387</v>
      </c>
      <c r="DG109" s="39">
        <f t="shared" si="268"/>
        <v>10.522379139650752</v>
      </c>
      <c r="DH109" s="39">
        <f t="shared" si="269"/>
        <v>10.443955510940578</v>
      </c>
      <c r="DI109" s="39">
        <f t="shared" si="270"/>
        <v>11.110804645409221</v>
      </c>
      <c r="DJ109" s="39"/>
      <c r="DK109" s="39">
        <f t="shared" si="271"/>
        <v>10.270030496862827</v>
      </c>
      <c r="DL109" s="39">
        <f t="shared" si="272"/>
        <v>11.138319503823981</v>
      </c>
      <c r="DM109" s="39">
        <f t="shared" si="273"/>
        <v>10.561331237444769</v>
      </c>
      <c r="DN109" s="39">
        <f t="shared" si="274"/>
        <v>11.133991923843599</v>
      </c>
      <c r="DO109" s="39">
        <f t="shared" si="275"/>
        <v>11.218628734643222</v>
      </c>
      <c r="DP109" s="40">
        <f t="shared" si="276"/>
        <v>10.902435863454711</v>
      </c>
      <c r="DQ109" s="64"/>
    </row>
    <row r="110" spans="1:121" x14ac:dyDescent="0.2">
      <c r="A110" s="51" t="s">
        <v>92</v>
      </c>
      <c r="B110" s="78" t="s">
        <v>103</v>
      </c>
      <c r="C110" s="53">
        <v>2006</v>
      </c>
      <c r="D110" s="54">
        <v>364570514304.84985</v>
      </c>
      <c r="E110" s="55">
        <f t="shared" si="233"/>
        <v>11.561781540916531</v>
      </c>
      <c r="F110" s="56">
        <f t="shared" si="234"/>
        <v>0.10561505845181074</v>
      </c>
      <c r="G110" s="58">
        <v>17907</v>
      </c>
      <c r="H110" s="58">
        <v>37610</v>
      </c>
      <c r="I110" s="11">
        <v>44732</v>
      </c>
      <c r="J110" s="59">
        <v>103527</v>
      </c>
      <c r="K110" s="118">
        <v>37557949</v>
      </c>
      <c r="L110" s="118">
        <v>103648218</v>
      </c>
      <c r="M110" s="118">
        <v>1405668812</v>
      </c>
      <c r="N110" s="118"/>
      <c r="O110" s="118">
        <v>4344941</v>
      </c>
      <c r="P110" s="118">
        <v>4110757004</v>
      </c>
      <c r="Q110" s="118">
        <v>137708101</v>
      </c>
      <c r="R110" s="118">
        <v>8929849215</v>
      </c>
      <c r="S110" s="118">
        <v>8929849215</v>
      </c>
      <c r="T110" s="120">
        <v>1052004254</v>
      </c>
      <c r="U110" s="60">
        <v>2.5176562212463338E-3</v>
      </c>
      <c r="V110" s="60">
        <v>2.7944261365267897E-2</v>
      </c>
      <c r="W110" s="60">
        <v>-6.1668694243248723E-3</v>
      </c>
      <c r="X110" s="60"/>
      <c r="Y110" s="60">
        <v>8.657149610981775E-3</v>
      </c>
      <c r="Z110" s="60">
        <v>1.0995384301463407E-2</v>
      </c>
      <c r="AA110" s="60">
        <v>7.7471903737881931E-2</v>
      </c>
      <c r="AB110" s="60">
        <v>2.5176562212463338E-3</v>
      </c>
      <c r="AC110" s="60">
        <v>-1.1532268214913266E-3</v>
      </c>
      <c r="AD110" s="61">
        <v>2.8247900867110848E-2</v>
      </c>
      <c r="AE110" s="97">
        <f t="shared" ref="AE110:AF110" si="290">STDEV(U101:U110)</f>
        <v>0.16098558337804353</v>
      </c>
      <c r="AF110" s="98">
        <f t="shared" si="290"/>
        <v>0.14759446073263183</v>
      </c>
      <c r="AG110" s="98">
        <f t="shared" si="236"/>
        <v>0.13493527078183898</v>
      </c>
      <c r="AH110" s="98"/>
      <c r="AI110" s="98">
        <f t="shared" si="237"/>
        <v>0.15783434812210162</v>
      </c>
      <c r="AJ110" s="98">
        <f t="shared" si="238"/>
        <v>0.11413963938660897</v>
      </c>
      <c r="AK110" s="98">
        <f t="shared" si="278"/>
        <v>0.17652904071402634</v>
      </c>
      <c r="AL110" s="98">
        <f t="shared" si="239"/>
        <v>0.14177565960905669</v>
      </c>
      <c r="AM110" s="98">
        <f t="shared" si="240"/>
        <v>0.11640462036908705</v>
      </c>
      <c r="AN110" s="40">
        <f t="shared" si="241"/>
        <v>0.16471234845172686</v>
      </c>
      <c r="AO110" s="60">
        <v>-1.5021915057034185</v>
      </c>
      <c r="AP110" s="60">
        <v>-1.699972678961764</v>
      </c>
      <c r="AQ110" s="60">
        <v>-0.45575099422810084</v>
      </c>
      <c r="AR110" s="60"/>
      <c r="AS110" s="60">
        <v>-2.0233295362518025</v>
      </c>
      <c r="AT110" s="60">
        <v>-0.35041737642306181</v>
      </c>
      <c r="AU110" s="60">
        <v>-1.3981645985033886</v>
      </c>
      <c r="AV110" s="60">
        <v>-0.38967397259956194</v>
      </c>
      <c r="AW110" s="60">
        <v>-0.2159018599614555</v>
      </c>
      <c r="AX110" s="61">
        <v>-0.73979882962091814</v>
      </c>
      <c r="AY110" s="39">
        <f t="shared" ref="AY110:AZ110" si="291">STDEV(AO101:AO110)</f>
        <v>6.6672621873845206E-2</v>
      </c>
      <c r="AZ110" s="39">
        <f t="shared" si="291"/>
        <v>8.126762765134353E-2</v>
      </c>
      <c r="BA110" s="39">
        <f t="shared" si="243"/>
        <v>0.11128971762344358</v>
      </c>
      <c r="BB110" s="39"/>
      <c r="BC110" s="39">
        <f t="shared" si="244"/>
        <v>6.2467075651703161E-2</v>
      </c>
      <c r="BD110" s="39">
        <f t="shared" si="245"/>
        <v>6.7351700701302142E-2</v>
      </c>
      <c r="BE110" s="39">
        <f t="shared" si="246"/>
        <v>0.13274005695915564</v>
      </c>
      <c r="BF110" s="39">
        <f t="shared" si="247"/>
        <v>0.10452920399217763</v>
      </c>
      <c r="BG110" s="39">
        <f t="shared" si="248"/>
        <v>8.6182968123165601E-2</v>
      </c>
      <c r="BH110" s="39">
        <f t="shared" si="249"/>
        <v>8.9417855930769036E-2</v>
      </c>
      <c r="BI110" s="62">
        <v>0.83322688304561765</v>
      </c>
      <c r="BJ110" s="63">
        <v>0.90188306177076827</v>
      </c>
      <c r="BK110" s="63">
        <v>0.35367736207821804</v>
      </c>
      <c r="BL110" s="63"/>
      <c r="BM110" s="63">
        <v>0.96015669147295735</v>
      </c>
      <c r="BN110" s="63">
        <v>0.33643615008551664</v>
      </c>
      <c r="BO110" s="63">
        <v>0.92766457535209967</v>
      </c>
      <c r="BP110" s="63">
        <v>0.49008616325725884</v>
      </c>
      <c r="BQ110" s="63">
        <v>0.37030812565112819</v>
      </c>
      <c r="BR110" s="61">
        <v>0.42260713064951555</v>
      </c>
      <c r="BS110" s="39">
        <f t="shared" si="250"/>
        <v>-5.4155038812902886E-2</v>
      </c>
      <c r="BT110" s="39">
        <f t="shared" si="251"/>
        <v>-4.0308512171659067E-2</v>
      </c>
      <c r="BU110" s="39">
        <f t="shared" si="252"/>
        <v>-3.0118523944826281E-2</v>
      </c>
      <c r="BV110" s="39"/>
      <c r="BW110" s="39">
        <f t="shared" si="253"/>
        <v>4.4590168847869843E-2</v>
      </c>
      <c r="BX110" s="39">
        <f t="shared" si="254"/>
        <v>-4.1413736218447642E-2</v>
      </c>
      <c r="BY110" s="39">
        <f t="shared" si="255"/>
        <v>-5.4702895663832553E-2</v>
      </c>
      <c r="BZ110" s="39">
        <f t="shared" si="256"/>
        <v>-5.2086578926917815E-2</v>
      </c>
      <c r="CA110" s="39">
        <f t="shared" si="257"/>
        <v>-4.0276311659812492E-2</v>
      </c>
      <c r="CB110" s="40">
        <f t="shared" si="258"/>
        <v>-4.3142142303680839E-2</v>
      </c>
      <c r="CC110" s="35">
        <v>6.6019693890724027E-2</v>
      </c>
      <c r="CD110" s="35">
        <v>7.44649781022475E-3</v>
      </c>
      <c r="CE110" s="35">
        <v>3.3536757176567998E-3</v>
      </c>
      <c r="CG110" s="35">
        <v>5.9589857510621499E-6</v>
      </c>
      <c r="CH110" s="35">
        <v>1.8143593050668108E-2</v>
      </c>
      <c r="CI110" s="35">
        <v>1.8886346481225577E-4</v>
      </c>
      <c r="CJ110" s="35">
        <v>9.6601941051279894E-2</v>
      </c>
      <c r="CK110" s="35">
        <v>1.9767039102322741E-2</v>
      </c>
      <c r="CL110" s="38">
        <v>8.6591768665393223E-3</v>
      </c>
      <c r="CM110" s="39">
        <f t="shared" si="259"/>
        <v>10.550166250012186</v>
      </c>
      <c r="CN110" s="39">
        <f t="shared" si="260"/>
        <v>10.470053499454117</v>
      </c>
      <c r="CO110" s="39">
        <f t="shared" si="261"/>
        <v>11.127553030883407</v>
      </c>
      <c r="CP110" s="39"/>
      <c r="CQ110" s="39">
        <f t="shared" si="262"/>
        <v>10.293570873545937</v>
      </c>
      <c r="CR110" s="39">
        <f t="shared" si="263"/>
        <v>11.158955205128915</v>
      </c>
      <c r="CS110" s="39">
        <f t="shared" si="264"/>
        <v>10.589863591815064</v>
      </c>
      <c r="CT110" s="39">
        <f t="shared" si="265"/>
        <v>11.153669365049652</v>
      </c>
      <c r="CU110" s="39">
        <f t="shared" si="266"/>
        <v>11.233048447488226</v>
      </c>
      <c r="CV110" s="40">
        <f t="shared" si="267"/>
        <v>10.934190022420703</v>
      </c>
      <c r="CW110" s="60">
        <v>10.810685788064822</v>
      </c>
      <c r="CX110" s="60">
        <v>10.711795201435649</v>
      </c>
      <c r="CY110" s="60">
        <v>11.333906043802481</v>
      </c>
      <c r="CZ110" s="60"/>
      <c r="DA110" s="60">
        <v>10.550116772790631</v>
      </c>
      <c r="DB110" s="60">
        <v>11.386572852705001</v>
      </c>
      <c r="DC110" s="60">
        <v>10.862699241664837</v>
      </c>
      <c r="DD110" s="60">
        <v>11.366944554616751</v>
      </c>
      <c r="DE110" s="60">
        <v>11.453830610935803</v>
      </c>
      <c r="DF110" s="61">
        <v>11.191882126106073</v>
      </c>
      <c r="DG110" s="39">
        <f t="shared" si="268"/>
        <v>10.550166250012186</v>
      </c>
      <c r="DH110" s="39">
        <f t="shared" si="269"/>
        <v>10.470053499454117</v>
      </c>
      <c r="DI110" s="39">
        <f t="shared" si="270"/>
        <v>11.127553030883407</v>
      </c>
      <c r="DJ110" s="39"/>
      <c r="DK110" s="39">
        <f t="shared" si="271"/>
        <v>10.293570873545937</v>
      </c>
      <c r="DL110" s="39">
        <f t="shared" si="272"/>
        <v>11.158955205128915</v>
      </c>
      <c r="DM110" s="39">
        <f t="shared" si="273"/>
        <v>10.589863591815064</v>
      </c>
      <c r="DN110" s="39">
        <f t="shared" si="274"/>
        <v>11.153669365049652</v>
      </c>
      <c r="DO110" s="39">
        <f t="shared" si="275"/>
        <v>11.233048447488226</v>
      </c>
      <c r="DP110" s="40">
        <f t="shared" si="276"/>
        <v>10.934190022420703</v>
      </c>
      <c r="DQ110" s="64"/>
    </row>
    <row r="111" spans="1:121" x14ac:dyDescent="0.2">
      <c r="A111" s="51" t="s">
        <v>92</v>
      </c>
      <c r="B111" s="78" t="s">
        <v>103</v>
      </c>
      <c r="C111" s="53">
        <v>2007</v>
      </c>
      <c r="D111" s="54">
        <v>432216737774.86053</v>
      </c>
      <c r="E111" s="55">
        <f t="shared" si="233"/>
        <v>11.635701581109252</v>
      </c>
      <c r="F111" s="56">
        <f t="shared" si="234"/>
        <v>7.3920040192721359E-2</v>
      </c>
      <c r="G111" s="58">
        <v>23805</v>
      </c>
      <c r="H111" s="58">
        <v>41364</v>
      </c>
      <c r="I111" s="11">
        <v>48235</v>
      </c>
      <c r="J111" s="59">
        <v>118013</v>
      </c>
      <c r="K111" s="118">
        <v>43367383</v>
      </c>
      <c r="L111" s="118">
        <v>121853194</v>
      </c>
      <c r="M111" s="118">
        <v>1853683066</v>
      </c>
      <c r="N111" s="118"/>
      <c r="O111" s="118">
        <v>3710978</v>
      </c>
      <c r="P111" s="118">
        <v>5096063502</v>
      </c>
      <c r="Q111" s="118">
        <v>262387294.99999997</v>
      </c>
      <c r="R111" s="118">
        <v>10501617246</v>
      </c>
      <c r="S111" s="118">
        <v>10501617246</v>
      </c>
      <c r="T111" s="120">
        <v>1355156058</v>
      </c>
      <c r="U111" s="60">
        <v>-2.0562158914889217E-2</v>
      </c>
      <c r="V111" s="60">
        <v>-4.5010937297440545E-3</v>
      </c>
      <c r="W111" s="60">
        <v>-4.4947384134464308E-2</v>
      </c>
      <c r="X111" s="60"/>
      <c r="Y111" s="60">
        <v>-1.9008252060499792E-2</v>
      </c>
      <c r="Z111" s="60">
        <v>-2.6872146400301666E-2</v>
      </c>
      <c r="AA111" s="60">
        <v>1.8311811327902383E-3</v>
      </c>
      <c r="AB111" s="60">
        <v>-2.0562158914889217E-2</v>
      </c>
      <c r="AC111" s="60">
        <v>-6.8050461080760183E-2</v>
      </c>
      <c r="AD111" s="61">
        <v>3.9004347847648446E-3</v>
      </c>
      <c r="AE111" s="97">
        <f t="shared" ref="AE111:AF111" si="292">STDEV(U102:U111)</f>
        <v>0.16117329032369412</v>
      </c>
      <c r="AF111" s="98">
        <f t="shared" si="292"/>
        <v>0.14801338889667026</v>
      </c>
      <c r="AG111" s="98">
        <f t="shared" si="236"/>
        <v>0.13495417473293037</v>
      </c>
      <c r="AH111" s="98"/>
      <c r="AI111" s="98">
        <f t="shared" si="237"/>
        <v>0.159119603007744</v>
      </c>
      <c r="AJ111" s="98">
        <f t="shared" si="238"/>
        <v>0.11362755190157024</v>
      </c>
      <c r="AK111" s="98">
        <f t="shared" si="278"/>
        <v>0.17728381529400644</v>
      </c>
      <c r="AL111" s="98">
        <f t="shared" si="239"/>
        <v>0.14121688232131527</v>
      </c>
      <c r="AM111" s="98">
        <f t="shared" si="240"/>
        <v>0.11670482164317905</v>
      </c>
      <c r="AN111" s="40">
        <f t="shared" si="241"/>
        <v>0.1650476132241033</v>
      </c>
      <c r="AO111" s="60">
        <v>-1.547647245058366</v>
      </c>
      <c r="AP111" s="60">
        <v>-1.6992262511536271</v>
      </c>
      <c r="AQ111" s="60">
        <v>-0.44263161193734213</v>
      </c>
      <c r="AR111" s="60"/>
      <c r="AS111" s="60">
        <v>-2.0100648456975456</v>
      </c>
      <c r="AT111" s="60">
        <v>-0.34891328792709508</v>
      </c>
      <c r="AU111" s="60">
        <v>-1.2302701468647985</v>
      </c>
      <c r="AV111" s="60">
        <v>-0.37816233519584408</v>
      </c>
      <c r="AW111" s="60">
        <v>-0.21584083176193758</v>
      </c>
      <c r="AX111" s="61">
        <v>-0.74687968573246089</v>
      </c>
      <c r="AY111" s="39">
        <f t="shared" ref="AY111:AZ111" si="293">STDEV(AO102:AO111)</f>
        <v>5.4764840396761459E-2</v>
      </c>
      <c r="AZ111" s="39">
        <f t="shared" si="293"/>
        <v>6.6806528526930392E-2</v>
      </c>
      <c r="BA111" s="39">
        <f t="shared" si="243"/>
        <v>0.11595599954903238</v>
      </c>
      <c r="BB111" s="39"/>
      <c r="BC111" s="39">
        <f t="shared" si="244"/>
        <v>5.5130244336724442E-2</v>
      </c>
      <c r="BD111" s="39">
        <f t="shared" si="245"/>
        <v>6.8918077160887228E-2</v>
      </c>
      <c r="BE111" s="39">
        <f t="shared" si="246"/>
        <v>0.13968402367909549</v>
      </c>
      <c r="BF111" s="39">
        <f t="shared" si="247"/>
        <v>0.1076412960677274</v>
      </c>
      <c r="BG111" s="39">
        <f t="shared" si="248"/>
        <v>9.0255443897673773E-2</v>
      </c>
      <c r="BH111" s="39">
        <f t="shared" si="249"/>
        <v>6.4849317245225357E-2</v>
      </c>
      <c r="BI111" s="62">
        <v>0.84347673872741302</v>
      </c>
      <c r="BJ111" s="63">
        <v>0.89999262905299715</v>
      </c>
      <c r="BK111" s="63">
        <v>0.37494287121837144</v>
      </c>
      <c r="BL111" s="63"/>
      <c r="BM111" s="63">
        <v>0.95348758996435057</v>
      </c>
      <c r="BN111" s="63">
        <v>0.31637293820306894</v>
      </c>
      <c r="BO111" s="63">
        <v>0.91259073278290115</v>
      </c>
      <c r="BP111" s="63">
        <v>0.4833329738977909</v>
      </c>
      <c r="BQ111" s="63">
        <v>0.37209798440488451</v>
      </c>
      <c r="BR111" s="61">
        <v>0.39142963487699162</v>
      </c>
      <c r="BS111" s="39">
        <f t="shared" si="250"/>
        <v>-4.9008623188403003E-2</v>
      </c>
      <c r="BT111" s="39">
        <f t="shared" si="251"/>
        <v>-3.6371955976649661E-2</v>
      </c>
      <c r="BU111" s="39">
        <f t="shared" si="252"/>
        <v>-3.0283436745923618E-2</v>
      </c>
      <c r="BV111" s="39"/>
      <c r="BW111" s="39">
        <f t="shared" si="253"/>
        <v>3.849581899522185E-2</v>
      </c>
      <c r="BX111" s="39">
        <f t="shared" si="254"/>
        <v>-3.6731626124041974E-2</v>
      </c>
      <c r="BY111" s="39">
        <f t="shared" si="255"/>
        <v>-4.7426940453446462E-2</v>
      </c>
      <c r="BZ111" s="39">
        <f t="shared" si="256"/>
        <v>-4.4621698117574174E-2</v>
      </c>
      <c r="CA111" s="39">
        <f t="shared" si="257"/>
        <v>-4.3607223466792133E-2</v>
      </c>
      <c r="CB111" s="40">
        <f t="shared" si="258"/>
        <v>-3.5825194846957911E-2</v>
      </c>
      <c r="CC111" s="35">
        <v>7.5940916585058652E-2</v>
      </c>
      <c r="CD111" s="35">
        <v>7.2931904685791509E-3</v>
      </c>
      <c r="CE111" s="35">
        <v>3.8255953314220281E-3</v>
      </c>
      <c r="CG111" s="35">
        <v>4.2929596145499451E-6</v>
      </c>
      <c r="CH111" s="35">
        <v>1.9194927987329781E-2</v>
      </c>
      <c r="CI111" s="35">
        <v>3.0353671210284796E-4</v>
      </c>
      <c r="CJ111" s="35">
        <v>9.3981515365744797E-2</v>
      </c>
      <c r="CK111" s="35">
        <v>2.1387742165746709E-2</v>
      </c>
      <c r="CL111" s="38">
        <v>9.0159140136362587E-3</v>
      </c>
      <c r="CM111" s="39">
        <f t="shared" si="259"/>
        <v>10.583867579369864</v>
      </c>
      <c r="CN111" s="39">
        <f t="shared" si="260"/>
        <v>10.505115447387837</v>
      </c>
      <c r="CO111" s="39">
        <f t="shared" si="261"/>
        <v>11.153613260934753</v>
      </c>
      <c r="CP111" s="39"/>
      <c r="CQ111" s="39">
        <f t="shared" si="262"/>
        <v>10.32782555730844</v>
      </c>
      <c r="CR111" s="39">
        <f t="shared" si="263"/>
        <v>11.188381103502369</v>
      </c>
      <c r="CS111" s="39">
        <f t="shared" si="264"/>
        <v>10.63404939878745</v>
      </c>
      <c r="CT111" s="39">
        <f t="shared" si="265"/>
        <v>11.181607015792363</v>
      </c>
      <c r="CU111" s="39">
        <f t="shared" si="266"/>
        <v>11.26029843002504</v>
      </c>
      <c r="CV111" s="40">
        <f t="shared" si="267"/>
        <v>10.972276637627239</v>
      </c>
      <c r="CW111" s="60">
        <v>10.86187795858007</v>
      </c>
      <c r="CX111" s="60">
        <v>10.78608845553244</v>
      </c>
      <c r="CY111" s="60">
        <v>11.41438577514058</v>
      </c>
      <c r="CZ111" s="60"/>
      <c r="DA111" s="60">
        <v>10.63066915826048</v>
      </c>
      <c r="DB111" s="60">
        <v>11.461244937145704</v>
      </c>
      <c r="DC111" s="60">
        <v>11.020566507676854</v>
      </c>
      <c r="DD111" s="60">
        <v>11.446620413511329</v>
      </c>
      <c r="DE111" s="60">
        <v>11.527781165228284</v>
      </c>
      <c r="DF111" s="61">
        <v>11.262261738243023</v>
      </c>
      <c r="DG111" s="39">
        <f t="shared" si="268"/>
        <v>10.583867579369864</v>
      </c>
      <c r="DH111" s="39">
        <f t="shared" si="269"/>
        <v>10.505115447387837</v>
      </c>
      <c r="DI111" s="39">
        <f t="shared" si="270"/>
        <v>11.153613260934753</v>
      </c>
      <c r="DJ111" s="39"/>
      <c r="DK111" s="39">
        <f t="shared" si="271"/>
        <v>10.32782555730844</v>
      </c>
      <c r="DL111" s="39">
        <f t="shared" si="272"/>
        <v>11.188381103502369</v>
      </c>
      <c r="DM111" s="39">
        <f t="shared" si="273"/>
        <v>10.63404939878745</v>
      </c>
      <c r="DN111" s="39">
        <f t="shared" si="274"/>
        <v>11.181607015792363</v>
      </c>
      <c r="DO111" s="39">
        <f t="shared" si="275"/>
        <v>11.26029843002504</v>
      </c>
      <c r="DP111" s="40">
        <f t="shared" si="276"/>
        <v>10.972276637627239</v>
      </c>
      <c r="DQ111" s="64"/>
    </row>
    <row r="112" spans="1:121" x14ac:dyDescent="0.2">
      <c r="A112" s="51" t="s">
        <v>92</v>
      </c>
      <c r="B112" s="78" t="s">
        <v>103</v>
      </c>
      <c r="C112" s="53">
        <v>2008</v>
      </c>
      <c r="D112" s="54">
        <v>510228634992.25824</v>
      </c>
      <c r="E112" s="55">
        <f t="shared" si="233"/>
        <v>11.707764828382267</v>
      </c>
      <c r="F112" s="56">
        <f t="shared" si="234"/>
        <v>7.2063247273014497E-2</v>
      </c>
      <c r="G112" s="58">
        <v>32857</v>
      </c>
      <c r="H112" s="58">
        <v>50622</v>
      </c>
      <c r="I112" s="11">
        <v>52698</v>
      </c>
      <c r="J112" s="59">
        <v>139606</v>
      </c>
      <c r="K112" s="118">
        <v>59670992</v>
      </c>
      <c r="L112" s="118">
        <v>174027269</v>
      </c>
      <c r="M112" s="118">
        <v>2053611304</v>
      </c>
      <c r="N112" s="118"/>
      <c r="O112" s="118">
        <v>3992541</v>
      </c>
      <c r="P112" s="118">
        <v>6432551930</v>
      </c>
      <c r="Q112" s="118">
        <v>250765173</v>
      </c>
      <c r="R112" s="118">
        <v>12862045173</v>
      </c>
      <c r="S112" s="118">
        <v>12862045173</v>
      </c>
      <c r="T112" s="120">
        <v>1672903368</v>
      </c>
      <c r="U112" s="60">
        <v>-5.0166609465730261E-2</v>
      </c>
      <c r="V112" s="60">
        <v>-2.0062510835204439E-2</v>
      </c>
      <c r="W112" s="60">
        <v>-3.9262607485888612E-2</v>
      </c>
      <c r="X112" s="60"/>
      <c r="Y112" s="60">
        <v>-6.2118786132125597E-2</v>
      </c>
      <c r="Z112" s="60">
        <v>-3.6111746134884104E-2</v>
      </c>
      <c r="AA112" s="60">
        <v>-2.2500861166721453E-2</v>
      </c>
      <c r="AB112" s="60">
        <v>-5.0166609465730261E-2</v>
      </c>
      <c r="AC112" s="60">
        <v>-1.3594246563591206E-2</v>
      </c>
      <c r="AD112" s="61">
        <v>-1.3105359859343052E-2</v>
      </c>
      <c r="AE112" s="97">
        <f t="shared" ref="AE112:AF112" si="294">STDEV(U103:U112)</f>
        <v>5.2637739061906323E-2</v>
      </c>
      <c r="AF112" s="98">
        <f t="shared" si="294"/>
        <v>5.0941425384903677E-2</v>
      </c>
      <c r="AG112" s="98">
        <f t="shared" si="236"/>
        <v>4.5585409088896411E-2</v>
      </c>
      <c r="AH112" s="98"/>
      <c r="AI112" s="98">
        <f t="shared" si="237"/>
        <v>0.15380801541806577</v>
      </c>
      <c r="AJ112" s="98">
        <f t="shared" si="238"/>
        <v>3.7270106100270609E-2</v>
      </c>
      <c r="AK112" s="98">
        <f t="shared" si="278"/>
        <v>5.2448366958905632E-2</v>
      </c>
      <c r="AL112" s="98">
        <f t="shared" si="239"/>
        <v>3.916015563511991E-2</v>
      </c>
      <c r="AM112" s="98">
        <f t="shared" si="240"/>
        <v>3.0624723067671729E-2</v>
      </c>
      <c r="AN112" s="40">
        <f t="shared" si="241"/>
        <v>5.2774056826243809E-2</v>
      </c>
      <c r="AO112" s="60">
        <v>-1.5496105137036515</v>
      </c>
      <c r="AP112" s="60">
        <v>-1.6927441690970557</v>
      </c>
      <c r="AQ112" s="60">
        <v>-0.4485902121699894</v>
      </c>
      <c r="AR112" s="60"/>
      <c r="AS112" s="60">
        <v>-1.9716525806443617</v>
      </c>
      <c r="AT112" s="60">
        <v>-0.34450287346736985</v>
      </c>
      <c r="AU112" s="60">
        <v>-1.2049113775187941</v>
      </c>
      <c r="AV112" s="60">
        <v>-0.42083258696932901</v>
      </c>
      <c r="AW112" s="60">
        <v>-0.24330063116538625</v>
      </c>
      <c r="AX112" s="61">
        <v>-0.71155838992945064</v>
      </c>
      <c r="AY112" s="39">
        <f t="shared" ref="AY112:AZ112" si="295">STDEV(AO103:AO112)</f>
        <v>4.0196739055423078E-2</v>
      </c>
      <c r="AZ112" s="39">
        <f t="shared" si="295"/>
        <v>3.7841755833044777E-2</v>
      </c>
      <c r="BA112" s="39">
        <f t="shared" si="243"/>
        <v>8.2997013988494017E-2</v>
      </c>
      <c r="BB112" s="39"/>
      <c r="BC112" s="39">
        <f t="shared" si="244"/>
        <v>3.5078495457541381E-2</v>
      </c>
      <c r="BD112" s="39">
        <f t="shared" si="245"/>
        <v>4.4269077201512942E-2</v>
      </c>
      <c r="BE112" s="39">
        <f t="shared" si="246"/>
        <v>0.12614784853277058</v>
      </c>
      <c r="BF112" s="39">
        <f t="shared" si="247"/>
        <v>7.2224022701982735E-2</v>
      </c>
      <c r="BG112" s="39">
        <f t="shared" si="248"/>
        <v>5.8548462630664558E-2</v>
      </c>
      <c r="BH112" s="39">
        <f t="shared" si="249"/>
        <v>2.937829701830056E-2</v>
      </c>
      <c r="BI112" s="62">
        <v>0.8420610305152576</v>
      </c>
      <c r="BJ112" s="63">
        <v>0.91352190362681374</v>
      </c>
      <c r="BK112" s="63">
        <v>0.46383901125691634</v>
      </c>
      <c r="BL112" s="63"/>
      <c r="BM112" s="63">
        <v>0.96786734708382494</v>
      </c>
      <c r="BN112" s="63">
        <v>0.27379800601734411</v>
      </c>
      <c r="BO112" s="63">
        <v>0.88263885096390149</v>
      </c>
      <c r="BP112" s="63">
        <v>0.47366162810654233</v>
      </c>
      <c r="BQ112" s="63">
        <v>0.35505570539157616</v>
      </c>
      <c r="BR112" s="61">
        <v>0.36719379507738853</v>
      </c>
      <c r="BS112" s="39">
        <f t="shared" si="250"/>
        <v>-5.5399136399407302E-3</v>
      </c>
      <c r="BT112" s="39">
        <f t="shared" si="251"/>
        <v>4.8894527936232998E-3</v>
      </c>
      <c r="BU112" s="39">
        <f t="shared" si="252"/>
        <v>5.2426737000283111E-3</v>
      </c>
      <c r="BV112" s="39"/>
      <c r="BW112" s="39">
        <f t="shared" si="253"/>
        <v>4.4169870010914769E-2</v>
      </c>
      <c r="BX112" s="39">
        <f t="shared" si="254"/>
        <v>-5.9714407970338449E-3</v>
      </c>
      <c r="BY112" s="39">
        <f t="shared" si="255"/>
        <v>3.3321127854427867E-3</v>
      </c>
      <c r="BZ112" s="39">
        <f t="shared" si="256"/>
        <v>-6.3131586630098104E-3</v>
      </c>
      <c r="CA112" s="39">
        <f t="shared" si="257"/>
        <v>-8.5511631478274452E-3</v>
      </c>
      <c r="CB112" s="40">
        <f t="shared" si="258"/>
        <v>1.1019479583633737E-2</v>
      </c>
      <c r="CC112" s="35">
        <v>7.3459823103269151E-2</v>
      </c>
      <c r="CD112" s="35">
        <v>8.6068918943951571E-3</v>
      </c>
      <c r="CE112" s="35">
        <v>3.6716703626533285E-3</v>
      </c>
      <c r="CG112" s="35">
        <v>3.9125018924707935E-6</v>
      </c>
      <c r="CH112" s="35">
        <v>1.9745086933307218E-2</v>
      </c>
      <c r="CI112" s="35">
        <v>2.4573804349868063E-4</v>
      </c>
      <c r="CJ112" s="35">
        <v>0.10756270938468289</v>
      </c>
      <c r="CK112" s="35">
        <v>2.3333347763671304E-2</v>
      </c>
      <c r="CL112" s="38">
        <v>5.4283635193845148E-3</v>
      </c>
      <c r="CM112" s="39">
        <f t="shared" si="259"/>
        <v>10.647796851427973</v>
      </c>
      <c r="CN112" s="39">
        <f t="shared" si="260"/>
        <v>10.567556247078196</v>
      </c>
      <c r="CO112" s="39">
        <f t="shared" si="261"/>
        <v>11.209366872863132</v>
      </c>
      <c r="CP112" s="39"/>
      <c r="CQ112" s="39">
        <f t="shared" si="262"/>
        <v>10.395668112112929</v>
      </c>
      <c r="CR112" s="39">
        <f t="shared" si="263"/>
        <v>11.250027576168511</v>
      </c>
      <c r="CS112" s="39">
        <f t="shared" si="264"/>
        <v>10.703202641880342</v>
      </c>
      <c r="CT112" s="39">
        <f t="shared" si="265"/>
        <v>11.235697872344442</v>
      </c>
      <c r="CU112" s="39">
        <f t="shared" si="266"/>
        <v>11.317138742224669</v>
      </c>
      <c r="CV112" s="40">
        <f t="shared" si="267"/>
        <v>11.036751307702179</v>
      </c>
      <c r="CW112" s="60">
        <v>10.932959571530441</v>
      </c>
      <c r="CX112" s="60">
        <v>10.86139274383374</v>
      </c>
      <c r="CY112" s="60">
        <v>11.483469722297272</v>
      </c>
      <c r="CZ112" s="60"/>
      <c r="DA112" s="60">
        <v>10.721938538060087</v>
      </c>
      <c r="DB112" s="60">
        <v>11.535513391648582</v>
      </c>
      <c r="DC112" s="60">
        <v>11.10530913962287</v>
      </c>
      <c r="DD112" s="60">
        <v>11.497348534897602</v>
      </c>
      <c r="DE112" s="60">
        <v>11.586114512799574</v>
      </c>
      <c r="DF112" s="61">
        <v>11.351985633417542</v>
      </c>
      <c r="DG112" s="39">
        <f t="shared" si="268"/>
        <v>10.647796851427973</v>
      </c>
      <c r="DH112" s="39">
        <f t="shared" si="269"/>
        <v>10.567556247078196</v>
      </c>
      <c r="DI112" s="39">
        <f t="shared" si="270"/>
        <v>11.209366872863132</v>
      </c>
      <c r="DJ112" s="39"/>
      <c r="DK112" s="39">
        <f t="shared" si="271"/>
        <v>10.395668112112929</v>
      </c>
      <c r="DL112" s="39">
        <f t="shared" si="272"/>
        <v>11.250027576168511</v>
      </c>
      <c r="DM112" s="39">
        <f t="shared" si="273"/>
        <v>10.703202641880342</v>
      </c>
      <c r="DN112" s="39">
        <f t="shared" si="274"/>
        <v>11.235697872344442</v>
      </c>
      <c r="DO112" s="39">
        <f t="shared" si="275"/>
        <v>11.317138742224669</v>
      </c>
      <c r="DP112" s="40">
        <f t="shared" si="276"/>
        <v>11.036751307702179</v>
      </c>
      <c r="DQ112" s="64"/>
    </row>
    <row r="113" spans="1:122" x14ac:dyDescent="0.2">
      <c r="A113" s="51" t="s">
        <v>92</v>
      </c>
      <c r="B113" s="78" t="s">
        <v>103</v>
      </c>
      <c r="C113" s="53">
        <v>2009</v>
      </c>
      <c r="D113" s="54">
        <v>539580085612.40143</v>
      </c>
      <c r="E113" s="55">
        <f t="shared" si="233"/>
        <v>11.732055912704384</v>
      </c>
      <c r="F113" s="56">
        <f t="shared" si="234"/>
        <v>2.4291084322117129E-2</v>
      </c>
      <c r="G113" s="58">
        <v>25264</v>
      </c>
      <c r="H113" s="58">
        <v>43542</v>
      </c>
      <c r="I113" s="11">
        <v>46772</v>
      </c>
      <c r="J113" s="59">
        <v>119646</v>
      </c>
      <c r="K113" s="118">
        <v>74861886</v>
      </c>
      <c r="L113" s="118">
        <v>201207480</v>
      </c>
      <c r="M113" s="118">
        <v>2405864139</v>
      </c>
      <c r="N113" s="118"/>
      <c r="O113" s="118">
        <v>4663049</v>
      </c>
      <c r="P113" s="118">
        <v>6811823548</v>
      </c>
      <c r="Q113" s="118">
        <v>174766424</v>
      </c>
      <c r="R113" s="118">
        <v>10262665108</v>
      </c>
      <c r="S113" s="118">
        <v>10262665108</v>
      </c>
      <c r="T113" s="120">
        <v>1454233868</v>
      </c>
      <c r="U113" s="60">
        <v>-2.1189299069937828E-2</v>
      </c>
      <c r="V113" s="60">
        <v>-1.8520044698379312E-2</v>
      </c>
      <c r="W113" s="60">
        <v>-4.7149552118153082E-4</v>
      </c>
      <c r="X113" s="60"/>
      <c r="Y113" s="60">
        <v>-4.356596934499516E-2</v>
      </c>
      <c r="Z113" s="60">
        <v>-7.5971817505213757E-3</v>
      </c>
      <c r="AA113" s="60">
        <v>-3.1248119231562566E-2</v>
      </c>
      <c r="AB113" s="60">
        <v>-2.1189299069937828E-2</v>
      </c>
      <c r="AC113" s="60">
        <v>-1.4426291372924727E-2</v>
      </c>
      <c r="AD113" s="61">
        <v>2.1148284232894721E-3</v>
      </c>
      <c r="AE113" s="97">
        <f t="shared" ref="AE113:AF113" si="296">STDEV(U104:U113)</f>
        <v>3.2762783315189829E-2</v>
      </c>
      <c r="AF113" s="98">
        <f t="shared" si="296"/>
        <v>3.4239170600813919E-2</v>
      </c>
      <c r="AG113" s="98">
        <f t="shared" si="236"/>
        <v>3.5749302784923935E-2</v>
      </c>
      <c r="AH113" s="98"/>
      <c r="AI113" s="98">
        <f t="shared" si="237"/>
        <v>6.8193955524804603E-2</v>
      </c>
      <c r="AJ113" s="98">
        <f t="shared" si="238"/>
        <v>3.2391726422442493E-2</v>
      </c>
      <c r="AK113" s="98">
        <f t="shared" si="278"/>
        <v>4.0226541960290581E-2</v>
      </c>
      <c r="AL113" s="98">
        <f t="shared" si="239"/>
        <v>3.0460482660347572E-2</v>
      </c>
      <c r="AM113" s="98">
        <f t="shared" si="240"/>
        <v>2.8503191279420224E-2</v>
      </c>
      <c r="AN113" s="40">
        <f t="shared" si="241"/>
        <v>3.35591867069302E-2</v>
      </c>
      <c r="AO113" s="60">
        <v>-1.7013604263611377</v>
      </c>
      <c r="AP113" s="60">
        <v>-1.7149452487030246</v>
      </c>
      <c r="AQ113" s="60">
        <v>-0.48660565060241723</v>
      </c>
      <c r="AR113" s="60"/>
      <c r="AS113" s="60">
        <v>-1.9659303506768495</v>
      </c>
      <c r="AT113" s="60">
        <v>-0.42615100903211633</v>
      </c>
      <c r="AU113" s="60">
        <v>-1.1065989126381641</v>
      </c>
      <c r="AV113" s="60">
        <v>-0.44391340427494441</v>
      </c>
      <c r="AW113" s="60">
        <v>-0.28225300689818411</v>
      </c>
      <c r="AX113" s="61">
        <v>-0.70668998878772094</v>
      </c>
      <c r="AY113" s="39">
        <f t="shared" ref="AY113:AZ113" si="297">STDEV(AO104:AO113)</f>
        <v>7.2987642242117012E-2</v>
      </c>
      <c r="AZ113" s="39">
        <f t="shared" si="297"/>
        <v>3.291241799337212E-2</v>
      </c>
      <c r="BA113" s="39">
        <f t="shared" si="243"/>
        <v>6.4315197709252023E-2</v>
      </c>
      <c r="BB113" s="39"/>
      <c r="BC113" s="39">
        <f t="shared" si="244"/>
        <v>3.6892190657637575E-2</v>
      </c>
      <c r="BD113" s="39">
        <f t="shared" si="245"/>
        <v>5.5268533783751045E-2</v>
      </c>
      <c r="BE113" s="39">
        <f t="shared" si="246"/>
        <v>0.15137244595186014</v>
      </c>
      <c r="BF113" s="39">
        <f t="shared" si="247"/>
        <v>6.7125751588472171E-2</v>
      </c>
      <c r="BG113" s="39">
        <f t="shared" si="248"/>
        <v>5.1173189418782385E-2</v>
      </c>
      <c r="BH113" s="39">
        <f t="shared" si="249"/>
        <v>2.7216875287375472E-2</v>
      </c>
      <c r="BI113" s="62">
        <v>0.85470570613184493</v>
      </c>
      <c r="BJ113" s="63">
        <v>0.89939600458648927</v>
      </c>
      <c r="BK113" s="63">
        <v>0.48949279487860731</v>
      </c>
      <c r="BL113" s="63"/>
      <c r="BM113" s="63">
        <v>0.95757214227126985</v>
      </c>
      <c r="BN113" s="63">
        <v>0.30683303839069664</v>
      </c>
      <c r="BO113" s="63">
        <v>0.86237609652595248</v>
      </c>
      <c r="BP113" s="63">
        <v>0.43932134806073769</v>
      </c>
      <c r="BQ113" s="63">
        <v>0.36566593645706219</v>
      </c>
      <c r="BR113" s="61">
        <v>0.33762207058876781</v>
      </c>
      <c r="BS113" s="39">
        <f t="shared" si="250"/>
        <v>-1.883257154726925E-2</v>
      </c>
      <c r="BT113" s="39">
        <f t="shared" si="251"/>
        <v>-8.2356077577615816E-3</v>
      </c>
      <c r="BU113" s="39">
        <f t="shared" si="252"/>
        <v>-3.3839396788788445E-3</v>
      </c>
      <c r="BV113" s="39"/>
      <c r="BW113" s="39">
        <f t="shared" si="253"/>
        <v>-4.0390968876614104E-3</v>
      </c>
      <c r="BX113" s="39">
        <f t="shared" si="254"/>
        <v>-1.1394335230683649E-2</v>
      </c>
      <c r="BY113" s="39">
        <f t="shared" si="255"/>
        <v>-9.9384632135911758E-3</v>
      </c>
      <c r="BZ113" s="39">
        <f t="shared" si="256"/>
        <v>-1.4833819048335473E-2</v>
      </c>
      <c r="CA113" s="39">
        <f t="shared" si="257"/>
        <v>-1.2333139086983103E-2</v>
      </c>
      <c r="CB113" s="40">
        <f t="shared" si="258"/>
        <v>-1.4683057177589109E-3</v>
      </c>
      <c r="CC113" s="35">
        <v>3.6027681021607999E-2</v>
      </c>
      <c r="CD113" s="35">
        <v>9.9751306296394695E-3</v>
      </c>
      <c r="CE113" s="35">
        <v>3.3167303619660912E-3</v>
      </c>
      <c r="CG113" s="35">
        <v>4.320998054169873E-6</v>
      </c>
      <c r="CH113" s="35">
        <v>1.84582318159318E-2</v>
      </c>
      <c r="CI113" s="35">
        <v>1.6194669582889372E-4</v>
      </c>
      <c r="CJ113" s="35">
        <v>7.7469483824883986E-2</v>
      </c>
      <c r="CK113" s="35">
        <v>1.7793646988627169E-2</v>
      </c>
      <c r="CL113" s="38">
        <v>4.9039287059490667E-3</v>
      </c>
      <c r="CM113" s="39">
        <f t="shared" si="259"/>
        <v>10.695489918432866</v>
      </c>
      <c r="CN113" s="39">
        <f t="shared" si="260"/>
        <v>10.620397849078607</v>
      </c>
      <c r="CO113" s="39">
        <f t="shared" si="261"/>
        <v>11.254301703382913</v>
      </c>
      <c r="CP113" s="39"/>
      <c r="CQ113" s="39">
        <f t="shared" si="262"/>
        <v>10.45513592369343</v>
      </c>
      <c r="CR113" s="39">
        <f t="shared" si="263"/>
        <v>11.299696892850985</v>
      </c>
      <c r="CS113" s="39">
        <f t="shared" si="264"/>
        <v>10.769614705569762</v>
      </c>
      <c r="CT113" s="39">
        <f t="shared" si="265"/>
        <v>11.282604502238277</v>
      </c>
      <c r="CU113" s="39">
        <f t="shared" si="266"/>
        <v>11.363791543649803</v>
      </c>
      <c r="CV113" s="40">
        <f t="shared" si="267"/>
        <v>11.094434060622874</v>
      </c>
      <c r="CW113" s="60">
        <v>10.881375699523815</v>
      </c>
      <c r="CX113" s="60">
        <v>10.874583288352872</v>
      </c>
      <c r="CY113" s="60">
        <v>11.488753087403175</v>
      </c>
      <c r="CZ113" s="60"/>
      <c r="DA113" s="60">
        <v>10.749090737365959</v>
      </c>
      <c r="DB113" s="60">
        <v>11.518980408188327</v>
      </c>
      <c r="DC113" s="60">
        <v>11.178756456385301</v>
      </c>
      <c r="DD113" s="60">
        <v>11.510099210566912</v>
      </c>
      <c r="DE113" s="60">
        <v>11.590929409255292</v>
      </c>
      <c r="DF113" s="61">
        <v>11.378710918310524</v>
      </c>
      <c r="DG113" s="39">
        <f t="shared" si="268"/>
        <v>10.695489918432866</v>
      </c>
      <c r="DH113" s="39">
        <f t="shared" si="269"/>
        <v>10.620397849078607</v>
      </c>
      <c r="DI113" s="39">
        <f t="shared" si="270"/>
        <v>11.254301703382913</v>
      </c>
      <c r="DJ113" s="39"/>
      <c r="DK113" s="39">
        <f t="shared" si="271"/>
        <v>10.45513592369343</v>
      </c>
      <c r="DL113" s="39">
        <f t="shared" si="272"/>
        <v>11.299696892850985</v>
      </c>
      <c r="DM113" s="39">
        <f t="shared" si="273"/>
        <v>10.769614705569762</v>
      </c>
      <c r="DN113" s="39">
        <f t="shared" si="274"/>
        <v>11.282604502238277</v>
      </c>
      <c r="DO113" s="39">
        <f t="shared" si="275"/>
        <v>11.363791543649803</v>
      </c>
      <c r="DP113" s="40">
        <f t="shared" si="276"/>
        <v>11.094434060622874</v>
      </c>
      <c r="DQ113" s="64"/>
    </row>
    <row r="114" spans="1:122" x14ac:dyDescent="0.2">
      <c r="A114" s="51" t="s">
        <v>92</v>
      </c>
      <c r="B114" s="78" t="s">
        <v>103</v>
      </c>
      <c r="C114" s="53">
        <v>2010</v>
      </c>
      <c r="D114" s="54">
        <v>755094160363.07092</v>
      </c>
      <c r="E114" s="55">
        <f t="shared" si="233"/>
        <v>11.878001111597781</v>
      </c>
      <c r="F114" s="56">
        <f t="shared" si="234"/>
        <v>0.14594519889339708</v>
      </c>
      <c r="G114" s="58">
        <v>35957</v>
      </c>
      <c r="H114" s="58">
        <v>62216</v>
      </c>
      <c r="I114" s="11">
        <v>58420</v>
      </c>
      <c r="J114" s="59">
        <v>157779</v>
      </c>
      <c r="K114" s="118">
        <v>60963938</v>
      </c>
      <c r="L114" s="118">
        <v>217738372</v>
      </c>
      <c r="M114" s="118">
        <v>3180743422</v>
      </c>
      <c r="N114" s="118"/>
      <c r="O114" s="118">
        <v>5504451</v>
      </c>
      <c r="P114" s="118">
        <v>9362332453</v>
      </c>
      <c r="Q114" s="118">
        <v>284172034</v>
      </c>
      <c r="R114" s="118">
        <v>13723265578</v>
      </c>
      <c r="S114" s="118">
        <v>13723265578</v>
      </c>
      <c r="T114" s="120">
        <v>1946220540</v>
      </c>
      <c r="U114" s="60">
        <v>2.9963223377443171E-2</v>
      </c>
      <c r="V114" s="60">
        <v>6.0109671013986177E-2</v>
      </c>
      <c r="W114" s="60">
        <v>3.2703300303349447E-2</v>
      </c>
      <c r="X114" s="60"/>
      <c r="Y114" s="60">
        <v>4.3477743132785934E-2</v>
      </c>
      <c r="Z114" s="60">
        <v>1.7524344983532281E-2</v>
      </c>
      <c r="AA114" s="60">
        <v>5.6178606214218441E-2</v>
      </c>
      <c r="AB114" s="60">
        <v>2.9963223377443171E-2</v>
      </c>
      <c r="AC114" s="60">
        <v>2.2086447569874768E-2</v>
      </c>
      <c r="AD114" s="61">
        <v>8.8685527046076323E-2</v>
      </c>
      <c r="AE114" s="97">
        <f t="shared" ref="AE114:AF114" si="298">STDEV(U105:U114)</f>
        <v>3.5481759913420792E-2</v>
      </c>
      <c r="AF114" s="98">
        <f t="shared" si="298"/>
        <v>3.8326906842712873E-2</v>
      </c>
      <c r="AG114" s="98">
        <f t="shared" si="236"/>
        <v>3.6785716254038876E-2</v>
      </c>
      <c r="AH114" s="98"/>
      <c r="AI114" s="98">
        <f t="shared" si="237"/>
        <v>6.9779142690165302E-2</v>
      </c>
      <c r="AJ114" s="98">
        <f t="shared" si="238"/>
        <v>3.3621065974501541E-2</v>
      </c>
      <c r="AK114" s="98">
        <f t="shared" si="278"/>
        <v>4.2015834031200905E-2</v>
      </c>
      <c r="AL114" s="98">
        <f t="shared" si="239"/>
        <v>3.3550687528386407E-2</v>
      </c>
      <c r="AM114" s="98">
        <f t="shared" si="240"/>
        <v>2.9534426100111578E-2</v>
      </c>
      <c r="AN114" s="40">
        <f t="shared" si="241"/>
        <v>4.1538723643920521E-2</v>
      </c>
      <c r="AO114" s="60">
        <v>-1.7410469524965979</v>
      </c>
      <c r="AP114" s="60">
        <v>-1.827146899442246</v>
      </c>
      <c r="AQ114" s="60">
        <v>-0.55916857341432191</v>
      </c>
      <c r="AR114" s="60"/>
      <c r="AS114" s="60">
        <v>-2.0248035616743199</v>
      </c>
      <c r="AT114" s="60">
        <v>-0.47143264464116541</v>
      </c>
      <c r="AU114" s="60">
        <v>-1.166039524472767</v>
      </c>
      <c r="AV114" s="60">
        <v>-0.49813493156124267</v>
      </c>
      <c r="AW114" s="60">
        <v>-0.34511325512755953</v>
      </c>
      <c r="AX114" s="61">
        <v>-0.81379872110428941</v>
      </c>
      <c r="AY114" s="39">
        <f t="shared" ref="AY114:AZ114" si="299">STDEV(AO105:AO114)</f>
        <v>9.2602350792460889E-2</v>
      </c>
      <c r="AZ114" s="39">
        <f t="shared" si="299"/>
        <v>5.6651505593752663E-2</v>
      </c>
      <c r="BA114" s="39">
        <f t="shared" si="243"/>
        <v>6.6484774763439142E-2</v>
      </c>
      <c r="BB114" s="39"/>
      <c r="BC114" s="39">
        <f t="shared" si="244"/>
        <v>3.5827244923407345E-2</v>
      </c>
      <c r="BD114" s="39">
        <f t="shared" si="245"/>
        <v>6.7118036263813727E-2</v>
      </c>
      <c r="BE114" s="39">
        <f t="shared" si="246"/>
        <v>0.15183600552752916</v>
      </c>
      <c r="BF114" s="39">
        <f t="shared" si="247"/>
        <v>6.7539278443667153E-2</v>
      </c>
      <c r="BG114" s="39">
        <f t="shared" si="248"/>
        <v>6.3984828458576323E-2</v>
      </c>
      <c r="BH114" s="39">
        <f t="shared" si="249"/>
        <v>3.8097266763929875E-2</v>
      </c>
      <c r="BI114" s="62">
        <v>0.88608521411516261</v>
      </c>
      <c r="BJ114" s="63">
        <v>0.92959821264163223</v>
      </c>
      <c r="BK114" s="63">
        <v>0.50386333771353486</v>
      </c>
      <c r="BL114" s="63"/>
      <c r="BM114" s="63">
        <v>0.97043096693308262</v>
      </c>
      <c r="BN114" s="63">
        <v>0.30498806086573454</v>
      </c>
      <c r="BO114" s="63">
        <v>0.89517543859649118</v>
      </c>
      <c r="BP114" s="63">
        <v>0.44186945448409287</v>
      </c>
      <c r="BQ114" s="63">
        <v>0.38167395360097983</v>
      </c>
      <c r="BR114" s="61">
        <v>0.36875260851419034</v>
      </c>
      <c r="BS114" s="39">
        <f t="shared" si="250"/>
        <v>-1.2276181735402547E-2</v>
      </c>
      <c r="BT114" s="39">
        <f t="shared" si="251"/>
        <v>1.763644224408023E-3</v>
      </c>
      <c r="BU114" s="39">
        <f t="shared" si="252"/>
        <v>-2.2508224900426922E-3</v>
      </c>
      <c r="BV114" s="39"/>
      <c r="BW114" s="39">
        <f t="shared" si="253"/>
        <v>1.1553746484645501E-3</v>
      </c>
      <c r="BX114" s="39">
        <f t="shared" si="254"/>
        <v>-8.2440506987384587E-3</v>
      </c>
      <c r="BY114" s="39">
        <f t="shared" si="255"/>
        <v>9.8011377011415486E-4</v>
      </c>
      <c r="BZ114" s="39">
        <f t="shared" si="256"/>
        <v>-1.1394335230683649E-2</v>
      </c>
      <c r="CA114" s="39">
        <f t="shared" si="257"/>
        <v>-1.1416352210080661E-2</v>
      </c>
      <c r="CB114" s="40">
        <f t="shared" si="258"/>
        <v>1.0986830931556649E-2</v>
      </c>
      <c r="CC114" s="35">
        <v>2.3099599709416503E-2</v>
      </c>
      <c r="CD114" s="35">
        <v>1.0039880229071247E-2</v>
      </c>
      <c r="CE114" s="35">
        <v>3.184128041418011E-3</v>
      </c>
      <c r="CG114" s="35">
        <v>6.094758674661799E-6</v>
      </c>
      <c r="CH114" s="35">
        <v>1.7235810024496874E-2</v>
      </c>
      <c r="CI114" s="35">
        <v>5.9445076082569536E-4</v>
      </c>
      <c r="CJ114" s="35">
        <v>7.9073809577927923E-2</v>
      </c>
      <c r="CK114" s="35">
        <v>1.9855912050852728E-2</v>
      </c>
      <c r="CL114" s="38">
        <v>7.4708967223203627E-3</v>
      </c>
      <c r="CM114" s="39">
        <f t="shared" si="259"/>
        <v>10.746448983578896</v>
      </c>
      <c r="CN114" s="39">
        <f t="shared" si="260"/>
        <v>10.677825037318854</v>
      </c>
      <c r="CO114" s="39">
        <f t="shared" si="261"/>
        <v>11.307138014628801</v>
      </c>
      <c r="CP114" s="39"/>
      <c r="CQ114" s="39">
        <f t="shared" si="262"/>
        <v>10.518901557086565</v>
      </c>
      <c r="CR114" s="39">
        <f t="shared" si="263"/>
        <v>11.354440643597146</v>
      </c>
      <c r="CS114" s="39">
        <f t="shared" si="264"/>
        <v>10.854816337622799</v>
      </c>
      <c r="CT114" s="39">
        <f t="shared" si="265"/>
        <v>11.335490502838287</v>
      </c>
      <c r="CU114" s="39">
        <f t="shared" si="266"/>
        <v>11.41837301028086</v>
      </c>
      <c r="CV114" s="40">
        <f t="shared" si="267"/>
        <v>11.155978678910909</v>
      </c>
      <c r="CW114" s="60">
        <v>11.007477635349481</v>
      </c>
      <c r="CX114" s="60">
        <v>10.964427661876659</v>
      </c>
      <c r="CY114" s="60">
        <v>11.59841682489062</v>
      </c>
      <c r="CZ114" s="60"/>
      <c r="DA114" s="60">
        <v>10.86559933076062</v>
      </c>
      <c r="DB114" s="60">
        <v>11.642284789277198</v>
      </c>
      <c r="DC114" s="60">
        <v>11.294981349361397</v>
      </c>
      <c r="DD114" s="60">
        <v>11.62893364581716</v>
      </c>
      <c r="DE114" s="60">
        <v>11.705444484034</v>
      </c>
      <c r="DF114" s="61">
        <v>11.471101751045637</v>
      </c>
      <c r="DG114" s="39">
        <f t="shared" si="268"/>
        <v>10.746448983578896</v>
      </c>
      <c r="DH114" s="39">
        <f t="shared" si="269"/>
        <v>10.677825037318854</v>
      </c>
      <c r="DI114" s="39">
        <f t="shared" si="270"/>
        <v>11.307138014628801</v>
      </c>
      <c r="DJ114" s="39"/>
      <c r="DK114" s="39">
        <f t="shared" si="271"/>
        <v>10.518901557086565</v>
      </c>
      <c r="DL114" s="39">
        <f t="shared" si="272"/>
        <v>11.354440643597146</v>
      </c>
      <c r="DM114" s="39">
        <f t="shared" si="273"/>
        <v>10.854816337622799</v>
      </c>
      <c r="DN114" s="39">
        <f t="shared" si="274"/>
        <v>11.335490502838287</v>
      </c>
      <c r="DO114" s="39">
        <f t="shared" si="275"/>
        <v>11.41837301028086</v>
      </c>
      <c r="DP114" s="40">
        <f t="shared" si="276"/>
        <v>11.155978678910909</v>
      </c>
      <c r="DQ114" s="64"/>
    </row>
    <row r="115" spans="1:122" x14ac:dyDescent="0.2">
      <c r="A115" s="51" t="s">
        <v>92</v>
      </c>
      <c r="B115" s="78" t="s">
        <v>103</v>
      </c>
      <c r="C115" s="53">
        <v>2011</v>
      </c>
      <c r="D115" s="54">
        <v>892969107923.09424</v>
      </c>
      <c r="E115" s="55">
        <f t="shared" si="233"/>
        <v>11.950836434822927</v>
      </c>
      <c r="F115" s="56">
        <f t="shared" si="234"/>
        <v>7.2835323225145743E-2</v>
      </c>
      <c r="G115" s="58">
        <v>48143</v>
      </c>
      <c r="H115" s="58">
        <v>84226</v>
      </c>
      <c r="I115" s="11">
        <v>68418</v>
      </c>
      <c r="J115" s="59">
        <v>203497</v>
      </c>
      <c r="K115" s="118">
        <v>81689361</v>
      </c>
      <c r="L115" s="118">
        <v>259500981</v>
      </c>
      <c r="M115" s="118">
        <v>3699026653</v>
      </c>
      <c r="N115" s="118"/>
      <c r="O115" s="118">
        <v>8607224</v>
      </c>
      <c r="P115" s="118">
        <v>10995846600</v>
      </c>
      <c r="Q115" s="118">
        <v>359471446</v>
      </c>
      <c r="R115" s="118">
        <v>18443890221</v>
      </c>
      <c r="S115" s="118">
        <v>18443890221</v>
      </c>
      <c r="T115" s="120">
        <v>2354191428</v>
      </c>
      <c r="U115" s="60">
        <v>-2.0755221590619488E-2</v>
      </c>
      <c r="V115" s="60">
        <v>2.1034257514413457E-3</v>
      </c>
      <c r="W115" s="60">
        <v>-2.3691241721381928E-3</v>
      </c>
      <c r="X115" s="60"/>
      <c r="Y115" s="60">
        <v>2.0588612392633543E-3</v>
      </c>
      <c r="Z115" s="60">
        <v>-6.1778350666075177E-3</v>
      </c>
      <c r="AA115" s="60">
        <v>1.3712564063176114E-2</v>
      </c>
      <c r="AB115" s="60">
        <v>-2.0755221590619488E-2</v>
      </c>
      <c r="AC115" s="60">
        <v>-1.6212016714818311E-3</v>
      </c>
      <c r="AD115" s="61">
        <v>4.8119524176472972E-2</v>
      </c>
      <c r="AE115" s="97">
        <f t="shared" ref="AE115:AF115" si="300">STDEV(U106:U115)</f>
        <v>3.1872938152409873E-2</v>
      </c>
      <c r="AF115" s="98">
        <f t="shared" si="300"/>
        <v>2.959673751572434E-2</v>
      </c>
      <c r="AG115" s="98">
        <f t="shared" si="236"/>
        <v>3.6320949529230748E-2</v>
      </c>
      <c r="AH115" s="98"/>
      <c r="AI115" s="98">
        <f t="shared" si="237"/>
        <v>6.4894021223899617E-2</v>
      </c>
      <c r="AJ115" s="98">
        <f t="shared" si="238"/>
        <v>2.8097957655240372E-2</v>
      </c>
      <c r="AK115" s="98">
        <f t="shared" si="278"/>
        <v>4.0608736199730093E-2</v>
      </c>
      <c r="AL115" s="98">
        <f t="shared" si="239"/>
        <v>3.1414937173986017E-2</v>
      </c>
      <c r="AM115" s="98">
        <f t="shared" si="240"/>
        <v>2.9592627457944203E-2</v>
      </c>
      <c r="AN115" s="40">
        <f t="shared" si="241"/>
        <v>3.7236221237695065E-2</v>
      </c>
      <c r="AO115" s="60">
        <v>-1.6830707167752337</v>
      </c>
      <c r="AP115" s="60">
        <v>-1.8426253110660671</v>
      </c>
      <c r="AQ115" s="60">
        <v>-0.58121814997794985</v>
      </c>
      <c r="AR115" s="60"/>
      <c r="AS115" s="60">
        <v>-2.0088230511004159</v>
      </c>
      <c r="AT115" s="60">
        <v>-0.47669018701544985</v>
      </c>
      <c r="AU115" s="60">
        <v>-1.2172530150745366</v>
      </c>
      <c r="AV115" s="60">
        <v>-0.50468594218722274</v>
      </c>
      <c r="AW115" s="60">
        <v>-0.38167429135446618</v>
      </c>
      <c r="AX115" s="61">
        <v>-0.81877075247808406</v>
      </c>
      <c r="AY115" s="39">
        <f t="shared" ref="AY115:AZ115" si="301">STDEV(AO106:AO115)</f>
        <v>9.3126963017825706E-2</v>
      </c>
      <c r="AZ115" s="39">
        <f t="shared" si="301"/>
        <v>6.4441965617731745E-2</v>
      </c>
      <c r="BA115" s="39">
        <f t="shared" si="243"/>
        <v>6.4434927552011953E-2</v>
      </c>
      <c r="BB115" s="39"/>
      <c r="BC115" s="39">
        <f t="shared" si="244"/>
        <v>3.0478605682572397E-2</v>
      </c>
      <c r="BD115" s="39">
        <f t="shared" si="245"/>
        <v>6.8871144010241414E-2</v>
      </c>
      <c r="BE115" s="39">
        <f t="shared" si="246"/>
        <v>0.13120986709806193</v>
      </c>
      <c r="BF115" s="39">
        <f t="shared" si="247"/>
        <v>6.1906667020150123E-2</v>
      </c>
      <c r="BG115" s="39">
        <f t="shared" si="248"/>
        <v>7.527391623615412E-2</v>
      </c>
      <c r="BH115" s="39">
        <f t="shared" si="249"/>
        <v>4.1902997204707033E-2</v>
      </c>
      <c r="BI115" s="62">
        <v>0.87211176040229299</v>
      </c>
      <c r="BJ115" s="63">
        <v>0.92334479854995932</v>
      </c>
      <c r="BK115" s="63">
        <v>0.60663934361125016</v>
      </c>
      <c r="BL115" s="63"/>
      <c r="BM115" s="63">
        <v>0.96750888485903341</v>
      </c>
      <c r="BN115" s="63">
        <v>0.27802763315515205</v>
      </c>
      <c r="BO115" s="63">
        <v>0.90572778339248361</v>
      </c>
      <c r="BP115" s="63">
        <v>0.40940946166394782</v>
      </c>
      <c r="BQ115" s="63">
        <v>0.3737458135108303</v>
      </c>
      <c r="BR115" s="61">
        <v>0.3478893353262118</v>
      </c>
      <c r="BS115" s="39">
        <f t="shared" si="250"/>
        <v>-8.521321081753807E-3</v>
      </c>
      <c r="BT115" s="39">
        <f t="shared" si="251"/>
        <v>8.7600127529859455E-3</v>
      </c>
      <c r="BU115" s="39">
        <f t="shared" si="252"/>
        <v>-5.9421499961969109E-4</v>
      </c>
      <c r="BV115" s="39"/>
      <c r="BW115" s="39">
        <f t="shared" si="253"/>
        <v>8.5747095039684883E-3</v>
      </c>
      <c r="BX115" s="39">
        <f t="shared" si="254"/>
        <v>-2.7717512922717179E-3</v>
      </c>
      <c r="BY115" s="39">
        <f t="shared" si="255"/>
        <v>5.4318538455902397E-3</v>
      </c>
      <c r="BZ115" s="39">
        <f t="shared" si="256"/>
        <v>-8.770201122123256E-3</v>
      </c>
      <c r="CA115" s="39">
        <f t="shared" si="257"/>
        <v>-9.8107792159125122E-3</v>
      </c>
      <c r="CB115" s="40">
        <f t="shared" si="258"/>
        <v>2.0617602882234642E-2</v>
      </c>
      <c r="CC115" s="35">
        <v>2.2960708388352308E-2</v>
      </c>
      <c r="CD115" s="35">
        <v>1.0538089867283296E-2</v>
      </c>
      <c r="CE115" s="35">
        <v>3.3645647082743762E-3</v>
      </c>
      <c r="CG115" s="35">
        <v>1.1875925891864803E-5</v>
      </c>
      <c r="CH115" s="35">
        <v>1.7575998830391737E-2</v>
      </c>
      <c r="CI115" s="35">
        <v>5.3166498529292673E-4</v>
      </c>
      <c r="CJ115" s="35">
        <v>9.1462312960370273E-2</v>
      </c>
      <c r="CK115" s="35">
        <v>2.3916150133931308E-2</v>
      </c>
      <c r="CL115" s="38">
        <v>1.0020078534901191E-2</v>
      </c>
      <c r="CM115" s="39">
        <f t="shared" si="259"/>
        <v>10.8096988884101</v>
      </c>
      <c r="CN115" s="39">
        <f t="shared" si="260"/>
        <v>10.740494872950361</v>
      </c>
      <c r="CO115" s="39">
        <f t="shared" si="261"/>
        <v>11.368034484134849</v>
      </c>
      <c r="CP115" s="39"/>
      <c r="CQ115" s="39">
        <f t="shared" si="262"/>
        <v>10.590895759992476</v>
      </c>
      <c r="CR115" s="39">
        <f t="shared" si="263"/>
        <v>11.417049562484236</v>
      </c>
      <c r="CS115" s="39">
        <f t="shared" si="264"/>
        <v>10.947221895691484</v>
      </c>
      <c r="CT115" s="39">
        <f t="shared" si="265"/>
        <v>11.397410682179453</v>
      </c>
      <c r="CU115" s="39">
        <f t="shared" si="266"/>
        <v>11.480093720912141</v>
      </c>
      <c r="CV115" s="40">
        <f t="shared" si="267"/>
        <v>11.224139655280229</v>
      </c>
      <c r="CW115" s="60">
        <v>11.10930107643531</v>
      </c>
      <c r="CX115" s="60">
        <v>11.029523779289892</v>
      </c>
      <c r="CY115" s="60">
        <v>11.660227359833952</v>
      </c>
      <c r="CZ115" s="60"/>
      <c r="DA115" s="60">
        <v>10.946424909272718</v>
      </c>
      <c r="DB115" s="60">
        <v>11.712491341315202</v>
      </c>
      <c r="DC115" s="60">
        <v>11.342209927285658</v>
      </c>
      <c r="DD115" s="60">
        <v>11.698493463729315</v>
      </c>
      <c r="DE115" s="60">
        <v>11.759999289145693</v>
      </c>
      <c r="DF115" s="61">
        <v>11.541451058583885</v>
      </c>
      <c r="DG115" s="39">
        <f t="shared" si="268"/>
        <v>10.8096988884101</v>
      </c>
      <c r="DH115" s="39">
        <f t="shared" si="269"/>
        <v>10.740494872950361</v>
      </c>
      <c r="DI115" s="39">
        <f t="shared" si="270"/>
        <v>11.368034484134849</v>
      </c>
      <c r="DJ115" s="39"/>
      <c r="DK115" s="39">
        <f t="shared" si="271"/>
        <v>10.590895759992476</v>
      </c>
      <c r="DL115" s="39">
        <f t="shared" si="272"/>
        <v>11.417049562484236</v>
      </c>
      <c r="DM115" s="39">
        <f t="shared" si="273"/>
        <v>10.947221895691484</v>
      </c>
      <c r="DN115" s="39">
        <f t="shared" si="274"/>
        <v>11.397410682179453</v>
      </c>
      <c r="DO115" s="39">
        <f t="shared" si="275"/>
        <v>11.480093720912141</v>
      </c>
      <c r="DP115" s="40">
        <f t="shared" si="276"/>
        <v>11.224139655280229</v>
      </c>
      <c r="DQ115" s="64"/>
    </row>
    <row r="116" spans="1:122" x14ac:dyDescent="0.2">
      <c r="A116" s="51" t="s">
        <v>92</v>
      </c>
      <c r="B116" s="78" t="s">
        <v>103</v>
      </c>
      <c r="C116" s="53">
        <v>2012</v>
      </c>
      <c r="D116" s="54">
        <v>917869910105.74915</v>
      </c>
      <c r="E116" s="55">
        <f t="shared" si="233"/>
        <v>11.962781132915051</v>
      </c>
      <c r="F116" s="56">
        <f t="shared" si="234"/>
        <v>1.1944698092124284E-2</v>
      </c>
      <c r="G116" s="58">
        <v>45023</v>
      </c>
      <c r="H116" s="58">
        <v>75296</v>
      </c>
      <c r="I116" s="11">
        <v>67645</v>
      </c>
      <c r="J116" s="59">
        <v>190032</v>
      </c>
      <c r="K116" s="118">
        <v>81755280</v>
      </c>
      <c r="L116" s="118">
        <v>292191266</v>
      </c>
      <c r="M116" s="118">
        <v>3707633360</v>
      </c>
      <c r="N116" s="118"/>
      <c r="O116" s="118">
        <v>23782973</v>
      </c>
      <c r="P116" s="118">
        <v>11280284955</v>
      </c>
      <c r="Q116" s="118">
        <v>401589521</v>
      </c>
      <c r="R116" s="118">
        <v>17135025447.999998</v>
      </c>
      <c r="S116" s="118">
        <v>17135025447.999998</v>
      </c>
      <c r="T116" s="120">
        <v>2273693205</v>
      </c>
      <c r="U116" s="60">
        <v>-3.1484396497976075E-2</v>
      </c>
      <c r="V116" s="60">
        <v>-3.0838457814443276E-2</v>
      </c>
      <c r="W116" s="60">
        <v>-3.9583963637373376E-2</v>
      </c>
      <c r="X116" s="60"/>
      <c r="Y116" s="60">
        <v>-3.1104353045001434E-2</v>
      </c>
      <c r="Z116" s="60">
        <v>-2.4311487081292604E-2</v>
      </c>
      <c r="AA116" s="60">
        <v>1.9526419337783669</v>
      </c>
      <c r="AB116" s="60">
        <v>-3.1484396497976075E-2</v>
      </c>
      <c r="AC116" s="60">
        <v>-2.0334296257146445E-2</v>
      </c>
      <c r="AD116" s="61">
        <v>-2.4149416025155634E-2</v>
      </c>
      <c r="AE116" s="97">
        <f t="shared" ref="AE116:AF116" si="302">STDEV(U107:U116)</f>
        <v>2.6288476970680149E-2</v>
      </c>
      <c r="AF116" s="98">
        <f t="shared" si="302"/>
        <v>3.0053363864049564E-2</v>
      </c>
      <c r="AG116" s="98">
        <f t="shared" si="236"/>
        <v>3.4084853132337306E-2</v>
      </c>
      <c r="AH116" s="98"/>
      <c r="AI116" s="98">
        <f t="shared" si="237"/>
        <v>6.3639849125252029E-2</v>
      </c>
      <c r="AJ116" s="98">
        <f t="shared" si="238"/>
        <v>2.3805589209467026E-2</v>
      </c>
      <c r="AK116" s="98">
        <f t="shared" si="278"/>
        <v>0.61807016793274039</v>
      </c>
      <c r="AL116" s="98">
        <f t="shared" si="239"/>
        <v>2.6288476970680149E-2</v>
      </c>
      <c r="AM116" s="98">
        <f t="shared" si="240"/>
        <v>2.6766047045937571E-2</v>
      </c>
      <c r="AN116" s="40">
        <f t="shared" si="241"/>
        <v>3.791953115613076E-2</v>
      </c>
      <c r="AO116" s="60">
        <v>-1.6829331116601818</v>
      </c>
      <c r="AP116" s="60">
        <v>-1.814967487817551</v>
      </c>
      <c r="AQ116" s="60">
        <v>-0.54461162529067053</v>
      </c>
      <c r="AR116" s="60"/>
      <c r="AS116" s="60">
        <v>-1.9544855455693959</v>
      </c>
      <c r="AT116" s="60">
        <v>-0.46523899542290259</v>
      </c>
      <c r="AU116" s="60">
        <v>-1.2364245640590266</v>
      </c>
      <c r="AV116" s="60">
        <v>-0.49283073059381621</v>
      </c>
      <c r="AW116" s="60">
        <v>-0.36338039223111451</v>
      </c>
      <c r="AX116" s="61">
        <v>-0.7701579275493966</v>
      </c>
      <c r="AY116" s="39">
        <f t="shared" ref="AY116:AZ116" si="303">STDEV(AO107:AO116)</f>
        <v>9.619947578317517E-2</v>
      </c>
      <c r="AZ116" s="39">
        <f t="shared" si="303"/>
        <v>6.7505080013231855E-2</v>
      </c>
      <c r="BA116" s="39">
        <f t="shared" si="243"/>
        <v>5.9097590411918886E-2</v>
      </c>
      <c r="BB116" s="39"/>
      <c r="BC116" s="39">
        <f t="shared" si="244"/>
        <v>3.4257263174378029E-2</v>
      </c>
      <c r="BD116" s="39">
        <f t="shared" si="245"/>
        <v>6.9710074954140569E-2</v>
      </c>
      <c r="BE116" s="39">
        <f t="shared" si="246"/>
        <v>0.12721278811281275</v>
      </c>
      <c r="BF116" s="39">
        <f t="shared" si="247"/>
        <v>6.0882214293861751E-2</v>
      </c>
      <c r="BG116" s="39">
        <f t="shared" si="248"/>
        <v>7.9513630383078432E-2</v>
      </c>
      <c r="BH116" s="39">
        <f t="shared" si="249"/>
        <v>4.2317478676852364E-2</v>
      </c>
      <c r="BI116" s="62">
        <v>0.86183526815837819</v>
      </c>
      <c r="BJ116" s="63">
        <v>0.92086723606408249</v>
      </c>
      <c r="BK116" s="63">
        <v>0.56372789936026368</v>
      </c>
      <c r="BL116" s="63"/>
      <c r="BM116" s="63">
        <v>0.97038007727388553</v>
      </c>
      <c r="BN116" s="63">
        <v>0.25638336087362595</v>
      </c>
      <c r="BO116" s="63">
        <v>0.90035644440422502</v>
      </c>
      <c r="BP116" s="63">
        <v>0.42582111375694531</v>
      </c>
      <c r="BQ116" s="63">
        <v>0.37111404835638861</v>
      </c>
      <c r="BR116" s="61">
        <v>0.31446573921152082</v>
      </c>
      <c r="BS116" s="39">
        <f t="shared" si="250"/>
        <v>-1.6170566804068809E-2</v>
      </c>
      <c r="BT116" s="39">
        <f t="shared" si="251"/>
        <v>1.8844150795459425E-3</v>
      </c>
      <c r="BU116" s="39">
        <f t="shared" si="252"/>
        <v>-9.1830033919126468E-3</v>
      </c>
      <c r="BV116" s="39"/>
      <c r="BW116" s="39">
        <f t="shared" si="253"/>
        <v>-1.5118747159194383E-4</v>
      </c>
      <c r="BX116" s="39">
        <f t="shared" si="254"/>
        <v>-9.426991684184793E-3</v>
      </c>
      <c r="BY116" s="39">
        <f t="shared" si="255"/>
        <v>0.19712274183262765</v>
      </c>
      <c r="BZ116" s="39">
        <f t="shared" si="256"/>
        <v>-1.6170566804068809E-2</v>
      </c>
      <c r="CA116" s="39">
        <f t="shared" si="257"/>
        <v>-1.4502307919989743E-2</v>
      </c>
      <c r="CB116" s="40">
        <f t="shared" si="258"/>
        <v>1.3032059866462706E-2</v>
      </c>
      <c r="CC116" s="35">
        <v>1.2116031454061335E-2</v>
      </c>
      <c r="CD116" s="35">
        <v>1.0725541148125465E-2</v>
      </c>
      <c r="CE116" s="35">
        <v>3.6225977977406461E-3</v>
      </c>
      <c r="CG116" s="35">
        <v>9.9475447509864267E-5</v>
      </c>
      <c r="CH116" s="35">
        <v>2.035605980194612E-2</v>
      </c>
      <c r="CI116" s="35">
        <v>4.4327210142339776E-4</v>
      </c>
      <c r="CJ116" s="35">
        <v>8.5575115476284797E-2</v>
      </c>
      <c r="CK116" s="35">
        <v>2.3432011493969618E-2</v>
      </c>
      <c r="CL116" s="38">
        <v>8.8040507688957326E-3</v>
      </c>
      <c r="CM116" s="39">
        <f t="shared" si="259"/>
        <v>10.868922158465846</v>
      </c>
      <c r="CN116" s="39">
        <f t="shared" si="260"/>
        <v>10.799856824083626</v>
      </c>
      <c r="CO116" s="39">
        <f t="shared" si="261"/>
        <v>11.426213588894214</v>
      </c>
      <c r="CP116" s="39"/>
      <c r="CQ116" s="39">
        <f t="shared" si="262"/>
        <v>10.662621300281003</v>
      </c>
      <c r="CR116" s="39">
        <f t="shared" si="263"/>
        <v>11.475307723871328</v>
      </c>
      <c r="CS116" s="39">
        <f t="shared" si="264"/>
        <v>11.022976506584982</v>
      </c>
      <c r="CT116" s="39">
        <f t="shared" si="265"/>
        <v>11.456156141233917</v>
      </c>
      <c r="CU116" s="39">
        <f t="shared" si="266"/>
        <v>11.537223706033544</v>
      </c>
      <c r="CV116" s="40">
        <f t="shared" si="267"/>
        <v>11.290091563688975</v>
      </c>
      <c r="CW116" s="60">
        <v>11.121314577084959</v>
      </c>
      <c r="CX116" s="60">
        <v>11.055297389006276</v>
      </c>
      <c r="CY116" s="60">
        <v>11.690475320269716</v>
      </c>
      <c r="CZ116" s="60"/>
      <c r="DA116" s="60">
        <v>10.985538360130352</v>
      </c>
      <c r="DB116" s="60">
        <v>11.730161635203601</v>
      </c>
      <c r="DC116" s="60">
        <v>11.344568850885537</v>
      </c>
      <c r="DD116" s="60">
        <v>11.716365767618143</v>
      </c>
      <c r="DE116" s="60">
        <v>11.781090936799494</v>
      </c>
      <c r="DF116" s="61">
        <v>11.577702169140352</v>
      </c>
      <c r="DG116" s="39">
        <f t="shared" si="268"/>
        <v>10.868922158465846</v>
      </c>
      <c r="DH116" s="39">
        <f t="shared" si="269"/>
        <v>10.799856824083626</v>
      </c>
      <c r="DI116" s="39">
        <f t="shared" si="270"/>
        <v>11.426213588894214</v>
      </c>
      <c r="DJ116" s="39"/>
      <c r="DK116" s="39">
        <f t="shared" si="271"/>
        <v>10.662621300281003</v>
      </c>
      <c r="DL116" s="39">
        <f t="shared" si="272"/>
        <v>11.475307723871328</v>
      </c>
      <c r="DM116" s="39">
        <f t="shared" si="273"/>
        <v>11.022976506584982</v>
      </c>
      <c r="DN116" s="39">
        <f t="shared" si="274"/>
        <v>11.456156141233917</v>
      </c>
      <c r="DO116" s="39">
        <f t="shared" si="275"/>
        <v>11.537223706033544</v>
      </c>
      <c r="DP116" s="40">
        <f t="shared" si="276"/>
        <v>11.290091563688975</v>
      </c>
      <c r="DQ116" s="64"/>
    </row>
    <row r="117" spans="1:122" x14ac:dyDescent="0.2">
      <c r="A117" s="51" t="s">
        <v>92</v>
      </c>
      <c r="B117" s="78" t="s">
        <v>103</v>
      </c>
      <c r="C117" s="53">
        <v>2013</v>
      </c>
      <c r="D117" s="54">
        <v>912524136718.01819</v>
      </c>
      <c r="E117" s="55">
        <f t="shared" si="233"/>
        <v>11.960244360585842</v>
      </c>
      <c r="F117" s="56">
        <f t="shared" si="234"/>
        <v>-2.536772329209569E-3</v>
      </c>
      <c r="G117" s="58">
        <v>42628</v>
      </c>
      <c r="H117" s="58">
        <v>70231</v>
      </c>
      <c r="I117" s="11">
        <v>67871</v>
      </c>
      <c r="J117" s="59">
        <v>182552</v>
      </c>
      <c r="K117" s="118">
        <v>122695879</v>
      </c>
      <c r="L117" s="118">
        <v>312461056</v>
      </c>
      <c r="M117" s="118">
        <v>3816962607</v>
      </c>
      <c r="N117" s="118"/>
      <c r="O117" s="118">
        <v>5846339</v>
      </c>
      <c r="P117" s="118">
        <v>10666609471</v>
      </c>
      <c r="Q117" s="118">
        <v>556374775</v>
      </c>
      <c r="R117" s="118">
        <v>16686238643</v>
      </c>
      <c r="S117" s="118">
        <v>16686238643</v>
      </c>
      <c r="T117" s="120">
        <v>2400879753</v>
      </c>
      <c r="U117" s="60">
        <v>-4.1066270650635506E-2</v>
      </c>
      <c r="V117" s="60">
        <v>-4.5941789155594825E-2</v>
      </c>
      <c r="W117" s="60">
        <v>-4.1961707889438316E-2</v>
      </c>
      <c r="X117" s="60"/>
      <c r="Y117" s="60">
        <v>-5.1501777647627686E-2</v>
      </c>
      <c r="Z117" s="60">
        <v>-3.5640356269133644E-2</v>
      </c>
      <c r="AA117" s="60">
        <v>0.13171692513670319</v>
      </c>
      <c r="AB117" s="60">
        <v>-4.1066270650635506E-2</v>
      </c>
      <c r="AC117" s="60">
        <v>-4.9453760460543617E-2</v>
      </c>
      <c r="AD117" s="61">
        <v>-4.0288042978638472E-2</v>
      </c>
      <c r="AE117" s="97">
        <f t="shared" ref="AE117:AF117" si="304">STDEV(U108:U117)</f>
        <v>2.3547283038782871E-2</v>
      </c>
      <c r="AF117" s="98">
        <f t="shared" si="304"/>
        <v>3.0721950721162582E-2</v>
      </c>
      <c r="AG117" s="98">
        <f t="shared" si="236"/>
        <v>2.6464112119815732E-2</v>
      </c>
      <c r="AH117" s="98"/>
      <c r="AI117" s="98">
        <f t="shared" si="237"/>
        <v>3.2043326574797783E-2</v>
      </c>
      <c r="AJ117" s="98">
        <f t="shared" si="238"/>
        <v>1.9592416434964628E-2</v>
      </c>
      <c r="AK117" s="98">
        <f t="shared" si="278"/>
        <v>0.61482059163243319</v>
      </c>
      <c r="AL117" s="98">
        <f t="shared" si="239"/>
        <v>2.3547283038782871E-2</v>
      </c>
      <c r="AM117" s="98">
        <f t="shared" si="240"/>
        <v>2.5959220746629787E-2</v>
      </c>
      <c r="AN117" s="40">
        <f t="shared" si="241"/>
        <v>3.9914542246231262E-2</v>
      </c>
      <c r="AO117" s="60">
        <v>-1.7027138568274953</v>
      </c>
      <c r="AP117" s="60">
        <v>-1.7776017378473412</v>
      </c>
      <c r="AQ117" s="60">
        <v>-0.50707479453945581</v>
      </c>
      <c r="AR117" s="60"/>
      <c r="AS117" s="60">
        <v>-1.8816696460884295</v>
      </c>
      <c r="AT117" s="60">
        <v>-0.45066933989352798</v>
      </c>
      <c r="AU117" s="60">
        <v>-1.1955045366154025</v>
      </c>
      <c r="AV117" s="60">
        <v>-0.47229140677117165</v>
      </c>
      <c r="AW117" s="60">
        <v>-0.33665066323930581</v>
      </c>
      <c r="AX117" s="61">
        <v>-0.72668473125116506</v>
      </c>
      <c r="AY117" s="39">
        <f t="shared" ref="AY117:AZ117" si="305">STDEV(AO108:AO117)</f>
        <v>0.10050983189774848</v>
      </c>
      <c r="AZ117" s="39">
        <f t="shared" si="305"/>
        <v>6.7861654440179359E-2</v>
      </c>
      <c r="BA117" s="39">
        <f t="shared" si="243"/>
        <v>5.6842054414093728E-2</v>
      </c>
      <c r="BB117" s="39"/>
      <c r="BC117" s="39">
        <f t="shared" si="244"/>
        <v>4.7039325586806402E-2</v>
      </c>
      <c r="BD117" s="39">
        <f t="shared" si="245"/>
        <v>6.9902436330097031E-2</v>
      </c>
      <c r="BE117" s="39">
        <f t="shared" si="246"/>
        <v>0.12118905443747478</v>
      </c>
      <c r="BF117" s="39">
        <f t="shared" si="247"/>
        <v>6.1100431444814175E-2</v>
      </c>
      <c r="BG117" s="39">
        <f t="shared" si="248"/>
        <v>7.8733515595917014E-2</v>
      </c>
      <c r="BH117" s="39">
        <f t="shared" si="249"/>
        <v>4.2376070250670604E-2</v>
      </c>
      <c r="BI117" s="62">
        <v>0.87269006541270833</v>
      </c>
      <c r="BJ117" s="63">
        <v>0.91993362153706304</v>
      </c>
      <c r="BK117" s="63">
        <v>0.52008359456635322</v>
      </c>
      <c r="BL117" s="63"/>
      <c r="BM117" s="63">
        <v>0.96567937840879581</v>
      </c>
      <c r="BN117" s="63">
        <v>0.23122153995176242</v>
      </c>
      <c r="BO117" s="63">
        <v>0.87819490672652678</v>
      </c>
      <c r="BP117" s="63">
        <v>0.43557376662022057</v>
      </c>
      <c r="BQ117" s="63">
        <v>0.37693799156807939</v>
      </c>
      <c r="BR117" s="61">
        <v>0.34516267463483635</v>
      </c>
      <c r="BS117" s="39">
        <f t="shared" si="250"/>
        <v>-2.2471066759676271E-2</v>
      </c>
      <c r="BT117" s="39">
        <f t="shared" si="251"/>
        <v>-6.4104609439639137E-3</v>
      </c>
      <c r="BU117" s="39">
        <f t="shared" si="252"/>
        <v>-1.8991713972108658E-2</v>
      </c>
      <c r="BV117" s="39"/>
      <c r="BW117" s="39">
        <f t="shared" si="253"/>
        <v>-2.1225205468512011E-2</v>
      </c>
      <c r="BX117" s="39">
        <f t="shared" si="254"/>
        <v>-1.6353014261431563E-2</v>
      </c>
      <c r="BY117" s="39">
        <f t="shared" si="255"/>
        <v>0.21023322299269709</v>
      </c>
      <c r="BZ117" s="39">
        <f t="shared" si="256"/>
        <v>-2.2471066759676271E-2</v>
      </c>
      <c r="CA117" s="39">
        <f t="shared" si="257"/>
        <v>-2.1364337158195079E-2</v>
      </c>
      <c r="CB117" s="40">
        <f t="shared" si="258"/>
        <v>4.8997466815387577E-3</v>
      </c>
      <c r="CC117" s="35">
        <v>1.4959523127550282E-2</v>
      </c>
      <c r="CD117" s="35">
        <v>1.0737322753631429E-2</v>
      </c>
      <c r="CE117" s="35">
        <v>3.5622350062614193E-3</v>
      </c>
      <c r="CG117" s="35">
        <v>5.5719400504146194E-4</v>
      </c>
      <c r="CH117" s="35">
        <v>2.2084818240273238E-2</v>
      </c>
      <c r="CI117" s="35">
        <v>5.7353497239858147E-4</v>
      </c>
      <c r="CJ117" s="35">
        <v>8.0075325463764932E-2</v>
      </c>
      <c r="CK117" s="35">
        <v>2.2076183508246812E-2</v>
      </c>
      <c r="CL117" s="38">
        <v>8.6224153769095015E-3</v>
      </c>
      <c r="CM117" s="39">
        <f t="shared" si="259"/>
        <v>10.92044218157157</v>
      </c>
      <c r="CN117" s="39">
        <f t="shared" si="260"/>
        <v>10.855057690099061</v>
      </c>
      <c r="CO117" s="39">
        <f t="shared" si="261"/>
        <v>11.481366196289066</v>
      </c>
      <c r="CP117" s="39"/>
      <c r="CQ117" s="39">
        <f t="shared" si="262"/>
        <v>10.730726620128525</v>
      </c>
      <c r="CR117" s="39">
        <f t="shared" si="263"/>
        <v>11.528156788636489</v>
      </c>
      <c r="CS117" s="39">
        <f t="shared" si="264"/>
        <v>11.093025429774768</v>
      </c>
      <c r="CT117" s="39">
        <f t="shared" si="265"/>
        <v>11.510551048890562</v>
      </c>
      <c r="CU117" s="39">
        <f t="shared" si="266"/>
        <v>11.588751011007705</v>
      </c>
      <c r="CV117" s="40">
        <f t="shared" si="267"/>
        <v>11.351390701029297</v>
      </c>
      <c r="CW117" s="60">
        <v>11.108887432172093</v>
      </c>
      <c r="CX117" s="60">
        <v>11.071443491662171</v>
      </c>
      <c r="CY117" s="60">
        <v>11.706706963316114</v>
      </c>
      <c r="CZ117" s="60"/>
      <c r="DA117" s="60">
        <v>11.019409537541627</v>
      </c>
      <c r="DB117" s="60">
        <v>11.734909690639078</v>
      </c>
      <c r="DC117" s="60">
        <v>11.36249209227814</v>
      </c>
      <c r="DD117" s="60">
        <v>11.724098657200255</v>
      </c>
      <c r="DE117" s="60">
        <v>11.791919028966188</v>
      </c>
      <c r="DF117" s="61">
        <v>11.596901994960259</v>
      </c>
      <c r="DG117" s="39">
        <f t="shared" si="268"/>
        <v>10.92044218157157</v>
      </c>
      <c r="DH117" s="39">
        <f t="shared" si="269"/>
        <v>10.855057690099061</v>
      </c>
      <c r="DI117" s="39">
        <f t="shared" si="270"/>
        <v>11.481366196289066</v>
      </c>
      <c r="DJ117" s="39"/>
      <c r="DK117" s="39">
        <f t="shared" si="271"/>
        <v>10.730726620128525</v>
      </c>
      <c r="DL117" s="39">
        <f t="shared" si="272"/>
        <v>11.528156788636489</v>
      </c>
      <c r="DM117" s="39">
        <f t="shared" si="273"/>
        <v>11.093025429774768</v>
      </c>
      <c r="DN117" s="39">
        <f t="shared" si="274"/>
        <v>11.510551048890562</v>
      </c>
      <c r="DO117" s="39">
        <f t="shared" si="275"/>
        <v>11.588751011007705</v>
      </c>
      <c r="DP117" s="40">
        <f t="shared" si="276"/>
        <v>11.351390701029297</v>
      </c>
      <c r="DQ117" s="64"/>
    </row>
    <row r="118" spans="1:122" x14ac:dyDescent="0.2">
      <c r="A118" s="51" t="s">
        <v>92</v>
      </c>
      <c r="B118" s="78" t="s">
        <v>103</v>
      </c>
      <c r="C118" s="53">
        <v>2014</v>
      </c>
      <c r="D118" s="54">
        <v>890814755233.22534</v>
      </c>
      <c r="E118" s="55">
        <f t="shared" si="233"/>
        <v>11.94978740196696</v>
      </c>
      <c r="F118" s="56">
        <f t="shared" si="234"/>
        <v>-1.0456958618881629E-2</v>
      </c>
      <c r="G118" s="58">
        <v>44087</v>
      </c>
      <c r="H118" s="58">
        <v>59461</v>
      </c>
      <c r="I118" s="11">
        <v>70951</v>
      </c>
      <c r="J118" s="59">
        <v>176293</v>
      </c>
      <c r="K118" s="118">
        <v>100296035</v>
      </c>
      <c r="L118" s="118">
        <v>415816818</v>
      </c>
      <c r="M118" s="118">
        <v>3887831709</v>
      </c>
      <c r="N118" s="118"/>
      <c r="O118" s="118">
        <v>4545247</v>
      </c>
      <c r="P118" s="118">
        <v>9731540673</v>
      </c>
      <c r="Q118" s="118">
        <v>566906935</v>
      </c>
      <c r="R118" s="118">
        <v>16752339986</v>
      </c>
      <c r="S118" s="118">
        <v>16752339986</v>
      </c>
      <c r="T118" s="120">
        <v>2451196725</v>
      </c>
      <c r="U118" s="60">
        <v>-5.3401592631240558E-2</v>
      </c>
      <c r="V118" s="60">
        <v>-5.7048246288906646E-2</v>
      </c>
      <c r="W118" s="60">
        <v>-3.8377657462888237E-2</v>
      </c>
      <c r="X118" s="60"/>
      <c r="Y118" s="60">
        <v>-4.7183247284630525E-2</v>
      </c>
      <c r="Z118" s="60">
        <v>-4.1964501543536148E-2</v>
      </c>
      <c r="AA118" s="60">
        <v>-3.4188194630354607E-2</v>
      </c>
      <c r="AB118" s="60">
        <v>-5.3401592631240558E-2</v>
      </c>
      <c r="AC118" s="60">
        <v>-3.3699678804977484E-2</v>
      </c>
      <c r="AD118" s="61">
        <v>-5.4871418839657349E-2</v>
      </c>
      <c r="AE118" s="97">
        <f t="shared" ref="AE118:AF118" si="306">STDEV(U109:U118)</f>
        <v>2.5437528212725831E-2</v>
      </c>
      <c r="AF118" s="98">
        <f t="shared" si="306"/>
        <v>3.4681730402169278E-2</v>
      </c>
      <c r="AG118" s="98">
        <f t="shared" si="236"/>
        <v>2.6564271727452293E-2</v>
      </c>
      <c r="AH118" s="98"/>
      <c r="AI118" s="98">
        <f t="shared" si="237"/>
        <v>3.3020844193949614E-2</v>
      </c>
      <c r="AJ118" s="98">
        <f t="shared" si="238"/>
        <v>2.121475628685408E-2</v>
      </c>
      <c r="AK118" s="98">
        <f t="shared" si="278"/>
        <v>0.61445230610719792</v>
      </c>
      <c r="AL118" s="98">
        <f t="shared" si="239"/>
        <v>2.5437528212725831E-2</v>
      </c>
      <c r="AM118" s="98">
        <f t="shared" si="240"/>
        <v>2.6032755619241767E-2</v>
      </c>
      <c r="AN118" s="40">
        <f t="shared" si="241"/>
        <v>4.4022562483546468E-2</v>
      </c>
      <c r="AO118" s="60">
        <v>-1.7168333886505813</v>
      </c>
      <c r="AP118" s="60">
        <v>-1.7270030394526703</v>
      </c>
      <c r="AQ118" s="60">
        <v>-0.47632488869740719</v>
      </c>
      <c r="AR118" s="60"/>
      <c r="AS118" s="60">
        <v>-1.8266139045508201</v>
      </c>
      <c r="AT118" s="60">
        <v>-0.42079109253316638</v>
      </c>
      <c r="AU118" s="60">
        <v>-1.1742482778746854</v>
      </c>
      <c r="AV118" s="60">
        <v>-0.45168210952769172</v>
      </c>
      <c r="AW118" s="60">
        <v>-0.33983092497450684</v>
      </c>
      <c r="AX118" s="61">
        <v>-0.6797968729413153</v>
      </c>
      <c r="AY118" s="39">
        <f t="shared" ref="AY118:AZ118" si="307">STDEV(AO109:AO118)</f>
        <v>9.9360759344868835E-2</v>
      </c>
      <c r="AZ118" s="39">
        <f t="shared" si="307"/>
        <v>6.4984395796820554E-2</v>
      </c>
      <c r="BA118" s="39">
        <f t="shared" si="243"/>
        <v>5.3593407150357444E-2</v>
      </c>
      <c r="BB118" s="39"/>
      <c r="BC118" s="39">
        <f t="shared" si="244"/>
        <v>6.6646897972481342E-2</v>
      </c>
      <c r="BD118" s="39">
        <f t="shared" si="245"/>
        <v>6.4064576112689467E-2</v>
      </c>
      <c r="BE118" s="39">
        <f t="shared" si="246"/>
        <v>0.10172890108084276</v>
      </c>
      <c r="BF118" s="39">
        <f t="shared" si="247"/>
        <v>5.4204974361011606E-2</v>
      </c>
      <c r="BG118" s="39">
        <f t="shared" si="248"/>
        <v>7.2297818069595302E-2</v>
      </c>
      <c r="BH118" s="39">
        <f t="shared" si="249"/>
        <v>4.7492362255100048E-2</v>
      </c>
      <c r="BI118" s="62">
        <v>0.87796169205897157</v>
      </c>
      <c r="BJ118" s="63">
        <v>0.91565422984727451</v>
      </c>
      <c r="BK118" s="63">
        <v>0.47412885445461905</v>
      </c>
      <c r="BL118" s="63"/>
      <c r="BM118" s="63">
        <v>0.96149870079070154</v>
      </c>
      <c r="BN118" s="63">
        <v>0.21492369947832871</v>
      </c>
      <c r="BO118" s="63">
        <v>0.87212510519531705</v>
      </c>
      <c r="BP118" s="63">
        <v>0.44953022879269056</v>
      </c>
      <c r="BQ118" s="63">
        <v>0.3662914391153051</v>
      </c>
      <c r="BR118" s="61">
        <v>0.33659612263024102</v>
      </c>
      <c r="BS118" s="39">
        <f t="shared" si="250"/>
        <v>-2.4707802648803456E-2</v>
      </c>
      <c r="BT118" s="39">
        <f t="shared" si="251"/>
        <v>-1.1058621552332892E-2</v>
      </c>
      <c r="BU118" s="39">
        <f t="shared" si="252"/>
        <v>-2.2388497873986425E-2</v>
      </c>
      <c r="BV118" s="39"/>
      <c r="BW118" s="39">
        <f t="shared" si="253"/>
        <v>-2.418918891041626E-2</v>
      </c>
      <c r="BX118" s="39">
        <f t="shared" si="254"/>
        <v>-1.8747984798509386E-2</v>
      </c>
      <c r="BY118" s="39">
        <f t="shared" si="255"/>
        <v>0.21105165166558795</v>
      </c>
      <c r="BZ118" s="39">
        <f t="shared" si="256"/>
        <v>-2.4707802648803456E-2</v>
      </c>
      <c r="CA118" s="39">
        <f t="shared" si="257"/>
        <v>-2.1513766381528621E-2</v>
      </c>
      <c r="CB118" s="40">
        <f t="shared" si="258"/>
        <v>6.1203780582269607E-4</v>
      </c>
      <c r="CC118" s="35">
        <v>1.8685687677497162E-2</v>
      </c>
      <c r="CD118" s="35">
        <v>1.2991560394206495E-2</v>
      </c>
      <c r="CE118" s="35">
        <v>3.457053017571903E-3</v>
      </c>
      <c r="CG118" s="35">
        <v>6.4243173760375374E-4</v>
      </c>
      <c r="CH118" s="35">
        <v>1.9816934899566506E-2</v>
      </c>
      <c r="CI118" s="35">
        <v>1.0353212686382302E-3</v>
      </c>
      <c r="CJ118" s="35">
        <v>7.0506865599739385E-2</v>
      </c>
      <c r="CK118" s="35">
        <v>2.1076481602247274E-2</v>
      </c>
      <c r="CL118" s="38">
        <v>9.137162866026333E-3</v>
      </c>
      <c r="CM118" s="39">
        <f t="shared" si="259"/>
        <v>10.964291210038187</v>
      </c>
      <c r="CN118" s="39">
        <f t="shared" si="260"/>
        <v>10.906835159319797</v>
      </c>
      <c r="CO118" s="39">
        <f t="shared" si="261"/>
        <v>11.533159179243622</v>
      </c>
      <c r="CP118" s="39"/>
      <c r="CQ118" s="39">
        <f t="shared" si="262"/>
        <v>10.795187405637311</v>
      </c>
      <c r="CR118" s="39">
        <f t="shared" si="263"/>
        <v>11.576811169225389</v>
      </c>
      <c r="CS118" s="39">
        <f t="shared" si="264"/>
        <v>11.161443560404646</v>
      </c>
      <c r="CT118" s="39">
        <f t="shared" si="265"/>
        <v>11.559421220741024</v>
      </c>
      <c r="CU118" s="39">
        <f t="shared" si="266"/>
        <v>11.634366120227284</v>
      </c>
      <c r="CV118" s="40">
        <f t="shared" si="267"/>
        <v>11.409030617300299</v>
      </c>
      <c r="CW118" s="60">
        <v>11.091370707641669</v>
      </c>
      <c r="CX118" s="60">
        <v>11.086285882240624</v>
      </c>
      <c r="CY118" s="60">
        <v>11.711624957618255</v>
      </c>
      <c r="CZ118" s="60"/>
      <c r="DA118" s="60">
        <v>11.036480449691549</v>
      </c>
      <c r="DB118" s="60">
        <v>11.739391855700376</v>
      </c>
      <c r="DC118" s="60">
        <v>11.362663263029617</v>
      </c>
      <c r="DD118" s="60">
        <v>11.723946347203114</v>
      </c>
      <c r="DE118" s="60">
        <v>11.779871939479706</v>
      </c>
      <c r="DF118" s="61">
        <v>11.609888965496303</v>
      </c>
      <c r="DG118" s="39">
        <f t="shared" si="268"/>
        <v>10.964291210038187</v>
      </c>
      <c r="DH118" s="39">
        <f t="shared" si="269"/>
        <v>10.906835159319797</v>
      </c>
      <c r="DI118" s="39">
        <f t="shared" si="270"/>
        <v>11.533159179243622</v>
      </c>
      <c r="DJ118" s="39"/>
      <c r="DK118" s="39">
        <f t="shared" si="271"/>
        <v>10.795187405637311</v>
      </c>
      <c r="DL118" s="39">
        <f t="shared" si="272"/>
        <v>11.576811169225389</v>
      </c>
      <c r="DM118" s="39">
        <f t="shared" si="273"/>
        <v>11.161443560404646</v>
      </c>
      <c r="DN118" s="39">
        <f t="shared" si="274"/>
        <v>11.559421220741024</v>
      </c>
      <c r="DO118" s="39">
        <f t="shared" si="275"/>
        <v>11.634366120227284</v>
      </c>
      <c r="DP118" s="40">
        <f t="shared" si="276"/>
        <v>11.409030617300299</v>
      </c>
      <c r="DQ118" s="64"/>
    </row>
    <row r="119" spans="1:122" x14ac:dyDescent="0.2">
      <c r="A119" s="51" t="s">
        <v>92</v>
      </c>
      <c r="B119" s="78" t="s">
        <v>103</v>
      </c>
      <c r="C119" s="53">
        <v>2015</v>
      </c>
      <c r="D119" s="54">
        <v>860854235065.07898</v>
      </c>
      <c r="E119" s="55">
        <f t="shared" si="233"/>
        <v>11.934929620366351</v>
      </c>
      <c r="F119" s="56">
        <f t="shared" si="234"/>
        <v>-1.4857781600609243E-2</v>
      </c>
      <c r="G119" s="58">
        <v>39779</v>
      </c>
      <c r="H119" s="58">
        <v>42883</v>
      </c>
      <c r="I119" s="11">
        <v>66274</v>
      </c>
      <c r="J119" s="59">
        <v>150366</v>
      </c>
      <c r="K119" s="118">
        <v>91229766</v>
      </c>
      <c r="L119" s="118">
        <v>429715881</v>
      </c>
      <c r="M119" s="118">
        <v>3921676834</v>
      </c>
      <c r="N119" s="118"/>
      <c r="O119" s="118">
        <v>7745233</v>
      </c>
      <c r="P119" s="118">
        <v>7630889322</v>
      </c>
      <c r="Q119" s="118">
        <v>615670386</v>
      </c>
      <c r="R119" s="118">
        <v>12632634348</v>
      </c>
      <c r="S119" s="118">
        <v>12632634348</v>
      </c>
      <c r="T119" s="120">
        <v>2740178896</v>
      </c>
      <c r="U119" s="60">
        <v>-1.654655298003771E-2</v>
      </c>
      <c r="V119" s="60">
        <v>-5.0454657020942262E-2</v>
      </c>
      <c r="W119" s="60">
        <v>-4.1972904993230475E-2</v>
      </c>
      <c r="X119" s="60"/>
      <c r="Y119" s="60">
        <v>-4.8465206248923615E-2</v>
      </c>
      <c r="Z119" s="60">
        <v>2.2983906920689634E-2</v>
      </c>
      <c r="AA119" s="60">
        <v>1.6024262821987323E-2</v>
      </c>
      <c r="AB119" s="60">
        <v>-1.654655298003771E-2</v>
      </c>
      <c r="AC119" s="60">
        <v>-2.9861304227625673E-2</v>
      </c>
      <c r="AD119" s="61">
        <v>-3.8207537978473205E-2</v>
      </c>
      <c r="AE119" s="97">
        <f t="shared" ref="AE119:AF119" si="308">STDEV(U110:U119)</f>
        <v>2.4871841117935632E-2</v>
      </c>
      <c r="AF119" s="98">
        <f t="shared" si="308"/>
        <v>3.6732403411725852E-2</v>
      </c>
      <c r="AG119" s="98">
        <f t="shared" si="236"/>
        <v>2.6438179635041196E-2</v>
      </c>
      <c r="AH119" s="98"/>
      <c r="AI119" s="98">
        <f t="shared" si="237"/>
        <v>3.3490880944626072E-2</v>
      </c>
      <c r="AJ119" s="98">
        <f t="shared" ref="AJ119:AJ121" si="309">STDEV(Z110:Z119)</f>
        <v>2.376588391299533E-2</v>
      </c>
      <c r="AK119" s="98">
        <f t="shared" si="278"/>
        <v>0.61238592555414573</v>
      </c>
      <c r="AL119" s="98">
        <f t="shared" si="239"/>
        <v>2.4871841117935632E-2</v>
      </c>
      <c r="AM119" s="98">
        <f t="shared" si="240"/>
        <v>2.5793069579061627E-2</v>
      </c>
      <c r="AN119" s="40">
        <f t="shared" si="241"/>
        <v>4.4530864327822973E-2</v>
      </c>
      <c r="AO119" s="60">
        <v>-1.8233178304671043</v>
      </c>
      <c r="AP119" s="60">
        <v>-1.678453513951629</v>
      </c>
      <c r="AQ119" s="60">
        <v>-0.44857546413342497</v>
      </c>
      <c r="AR119" s="60"/>
      <c r="AS119" s="60">
        <v>-1.7757722170331434</v>
      </c>
      <c r="AT119" s="60">
        <v>-0.45585150127848095</v>
      </c>
      <c r="AU119" s="60">
        <v>-1.1546718250963171</v>
      </c>
      <c r="AV119" s="60">
        <v>-0.44637305776908143</v>
      </c>
      <c r="AW119" s="60">
        <v>-0.3314643161359605</v>
      </c>
      <c r="AX119" s="61">
        <v>-0.64883009980558271</v>
      </c>
      <c r="AY119" s="39">
        <f t="shared" ref="AY119:AZ119" si="310">STDEV(AO110:AO119)</f>
        <v>0.10028841371026306</v>
      </c>
      <c r="AZ119" s="39">
        <f t="shared" si="310"/>
        <v>6.2079855957687051E-2</v>
      </c>
      <c r="BA119" s="39">
        <f t="shared" si="243"/>
        <v>5.0738460213416943E-2</v>
      </c>
      <c r="BB119" s="39"/>
      <c r="BC119" s="39">
        <f t="shared" si="244"/>
        <v>8.7374482028445194E-2</v>
      </c>
      <c r="BD119" s="39">
        <f t="shared" si="245"/>
        <v>5.3493071761310483E-2</v>
      </c>
      <c r="BE119" s="39">
        <f t="shared" si="246"/>
        <v>7.7274438150202143E-2</v>
      </c>
      <c r="BF119" s="39">
        <f t="shared" si="247"/>
        <v>4.3896784497759841E-2</v>
      </c>
      <c r="BG119" s="39">
        <f t="shared" si="248"/>
        <v>6.1482386716555919E-2</v>
      </c>
      <c r="BH119" s="39">
        <f t="shared" si="249"/>
        <v>5.4265753188225192E-2</v>
      </c>
      <c r="BI119" s="62">
        <v>0.90985777091482212</v>
      </c>
      <c r="BJ119" s="63">
        <v>0.88369370956780025</v>
      </c>
      <c r="BK119" s="63">
        <v>0.43392943358525382</v>
      </c>
      <c r="BL119" s="63"/>
      <c r="BM119" s="63">
        <v>0.94860374369395983</v>
      </c>
      <c r="BN119" s="63">
        <v>0.23729868291095518</v>
      </c>
      <c r="BO119" s="63">
        <v>0.85348743780710157</v>
      </c>
      <c r="BP119" s="63">
        <v>0.46369680029803589</v>
      </c>
      <c r="BQ119" s="63">
        <v>0.35909958428851912</v>
      </c>
      <c r="BR119" s="61">
        <v>0.37237982146457937</v>
      </c>
      <c r="BS119" s="39">
        <f t="shared" si="250"/>
        <v>-2.2269122220237712E-2</v>
      </c>
      <c r="BT119" s="39">
        <f t="shared" si="251"/>
        <v>-1.372094414125194E-2</v>
      </c>
      <c r="BU119" s="39">
        <f t="shared" si="252"/>
        <v>-2.2241041441757849E-2</v>
      </c>
      <c r="BV119" s="39"/>
      <c r="BW119" s="39">
        <f t="shared" si="253"/>
        <v>-2.4875383778077277E-2</v>
      </c>
      <c r="BX119" s="39">
        <f t="shared" si="254"/>
        <v>-1.2717161804059175E-2</v>
      </c>
      <c r="BY119" s="39">
        <f t="shared" si="255"/>
        <v>0.21616402018564856</v>
      </c>
      <c r="BZ119" s="39">
        <f t="shared" si="256"/>
        <v>-2.2269122220237712E-2</v>
      </c>
      <c r="CA119" s="39">
        <f t="shared" si="257"/>
        <v>-2.1010801969066774E-2</v>
      </c>
      <c r="CB119" s="40">
        <f t="shared" si="258"/>
        <v>4.4643961644674765E-5</v>
      </c>
      <c r="CC119" s="35">
        <v>4.0217545633910324E-3</v>
      </c>
      <c r="CD119" s="35">
        <v>1.2341591449931718E-2</v>
      </c>
      <c r="CE119" s="35">
        <v>3.3028787631006638E-3</v>
      </c>
      <c r="CG119" s="35">
        <v>1.2509938654941996E-5</v>
      </c>
      <c r="CH119" s="35">
        <v>1.6825565715249832E-2</v>
      </c>
      <c r="CI119" s="35">
        <v>1.5111379982226893E-3</v>
      </c>
      <c r="CJ119" s="35">
        <v>5.540866580273493E-2</v>
      </c>
      <c r="CK119" s="35">
        <v>1.708961518095747E-2</v>
      </c>
      <c r="CL119" s="38">
        <v>8.9595625022502231E-3</v>
      </c>
      <c r="CM119" s="39">
        <f t="shared" si="259"/>
        <v>10.994852115151547</v>
      </c>
      <c r="CN119" s="39">
        <f t="shared" si="260"/>
        <v>10.953654075662083</v>
      </c>
      <c r="CO119" s="39">
        <f t="shared" si="261"/>
        <v>11.579860794287178</v>
      </c>
      <c r="CP119" s="39"/>
      <c r="CQ119" s="39">
        <f t="shared" si="262"/>
        <v>10.855231130572381</v>
      </c>
      <c r="CR119" s="39">
        <f t="shared" si="263"/>
        <v>11.616855477155019</v>
      </c>
      <c r="CS119" s="39">
        <f t="shared" si="264"/>
        <v>11.223184053600841</v>
      </c>
      <c r="CT119" s="39">
        <f t="shared" si="265"/>
        <v>11.602459368664238</v>
      </c>
      <c r="CU119" s="39">
        <f t="shared" si="266"/>
        <v>11.674617883894239</v>
      </c>
      <c r="CV119" s="40">
        <f t="shared" si="267"/>
        <v>11.459240092576717</v>
      </c>
      <c r="CW119" s="60">
        <v>11.023270705132798</v>
      </c>
      <c r="CX119" s="60">
        <v>11.095702863390535</v>
      </c>
      <c r="CY119" s="60">
        <v>11.710641888299637</v>
      </c>
      <c r="CZ119" s="60"/>
      <c r="DA119" s="60">
        <v>11.047043511849779</v>
      </c>
      <c r="DB119" s="60">
        <v>11.70700386972711</v>
      </c>
      <c r="DC119" s="60">
        <v>11.357593707818193</v>
      </c>
      <c r="DD119" s="60">
        <v>11.711743091481811</v>
      </c>
      <c r="DE119" s="60">
        <v>11.76919746229837</v>
      </c>
      <c r="DF119" s="61">
        <v>11.610514570463559</v>
      </c>
      <c r="DG119" s="39">
        <f t="shared" si="268"/>
        <v>10.994852115151547</v>
      </c>
      <c r="DH119" s="39">
        <f t="shared" si="269"/>
        <v>10.953654075662083</v>
      </c>
      <c r="DI119" s="39">
        <f t="shared" si="270"/>
        <v>11.579860794287178</v>
      </c>
      <c r="DJ119" s="39"/>
      <c r="DK119" s="39">
        <f t="shared" si="271"/>
        <v>10.855231130572381</v>
      </c>
      <c r="DL119" s="39">
        <f t="shared" si="272"/>
        <v>11.616855477155019</v>
      </c>
      <c r="DM119" s="39">
        <f t="shared" si="273"/>
        <v>11.223184053600841</v>
      </c>
      <c r="DN119" s="39">
        <f t="shared" si="274"/>
        <v>11.602459368664238</v>
      </c>
      <c r="DO119" s="39">
        <f t="shared" si="275"/>
        <v>11.674617883894239</v>
      </c>
      <c r="DP119" s="40">
        <f t="shared" si="276"/>
        <v>11.459240092576717</v>
      </c>
      <c r="DQ119" s="64"/>
    </row>
    <row r="120" spans="1:122" x14ac:dyDescent="0.2">
      <c r="A120" s="51" t="s">
        <v>92</v>
      </c>
      <c r="B120" s="78" t="s">
        <v>103</v>
      </c>
      <c r="C120" s="53">
        <v>2016</v>
      </c>
      <c r="D120" s="54">
        <v>931877364177.7417</v>
      </c>
      <c r="E120" s="55">
        <f t="shared" si="233"/>
        <v>11.969358762605838</v>
      </c>
      <c r="F120" s="56">
        <f t="shared" si="234"/>
        <v>3.442914223948712E-2</v>
      </c>
      <c r="G120" s="58">
        <v>39152</v>
      </c>
      <c r="H120" s="58">
        <v>36179</v>
      </c>
      <c r="I120" s="11">
        <v>67707</v>
      </c>
      <c r="J120" s="59">
        <v>144490</v>
      </c>
      <c r="K120" s="118">
        <v>88667291</v>
      </c>
      <c r="L120" s="118">
        <v>425420521</v>
      </c>
      <c r="M120" s="118">
        <v>5270872707</v>
      </c>
      <c r="N120" s="118"/>
      <c r="O120" s="118">
        <v>5873921</v>
      </c>
      <c r="P120" s="118">
        <v>7112008233</v>
      </c>
      <c r="Q120" s="118">
        <v>615683509</v>
      </c>
      <c r="R120" s="118">
        <v>11246431902</v>
      </c>
      <c r="S120" s="118">
        <v>11246431902</v>
      </c>
      <c r="T120" s="120">
        <v>3045496445</v>
      </c>
      <c r="U120" s="60">
        <v>4.1961145936082467E-3</v>
      </c>
      <c r="V120" s="60">
        <v>2.8081731945446275E-3</v>
      </c>
      <c r="W120" s="60">
        <v>2.1432533174253976E-2</v>
      </c>
      <c r="X120" s="60"/>
      <c r="Y120" s="60">
        <v>2.8878113144993889E-3</v>
      </c>
      <c r="Z120" s="60">
        <v>3.0261605032535499E-2</v>
      </c>
      <c r="AA120" s="60">
        <v>3.3457721791949613E-2</v>
      </c>
      <c r="AB120" s="60">
        <v>4.1961145936082467E-3</v>
      </c>
      <c r="AC120" s="60">
        <v>1.6006521955993502E-2</v>
      </c>
      <c r="AD120" s="61">
        <v>1.19029681867171E-2</v>
      </c>
      <c r="AE120" s="97">
        <f t="shared" ref="AE120:AF120" si="311">STDEV(U111:U120)</f>
        <v>2.5062630386953617E-2</v>
      </c>
      <c r="AF120" s="98">
        <f t="shared" si="311"/>
        <v>3.4347028370189284E-2</v>
      </c>
      <c r="AG120" s="98">
        <f t="shared" si="236"/>
        <v>2.9559028500512226E-2</v>
      </c>
      <c r="AH120" s="98"/>
      <c r="AI120" s="98">
        <f t="shared" si="237"/>
        <v>3.2893409738200437E-2</v>
      </c>
      <c r="AJ120" s="98">
        <f t="shared" si="309"/>
        <v>2.6522790982171727E-2</v>
      </c>
      <c r="AK120" s="98">
        <f t="shared" si="278"/>
        <v>0.61365037637603093</v>
      </c>
      <c r="AL120" s="98">
        <f t="shared" si="239"/>
        <v>2.5062630386953617E-2</v>
      </c>
      <c r="AM120" s="98">
        <f t="shared" si="240"/>
        <v>2.7756991565316424E-2</v>
      </c>
      <c r="AN120" s="40">
        <f t="shared" si="241"/>
        <v>4.3672342342297325E-2</v>
      </c>
      <c r="AO120" s="60">
        <v>-1.9124213682995119</v>
      </c>
      <c r="AP120" s="60">
        <v>-1.6679652462667534</v>
      </c>
      <c r="AQ120" s="60">
        <v>-0.46607651317355625</v>
      </c>
      <c r="AR120" s="60"/>
      <c r="AS120" s="60">
        <v>-1.7676204723399636</v>
      </c>
      <c r="AT120" s="60">
        <v>-0.49042395066299882</v>
      </c>
      <c r="AU120" s="60">
        <v>-1.1808411720142189</v>
      </c>
      <c r="AV120" s="60">
        <v>-0.4658897570165923</v>
      </c>
      <c r="AW120" s="60">
        <v>-0.35302385196277974</v>
      </c>
      <c r="AX120" s="61">
        <v>-0.65702022195860543</v>
      </c>
      <c r="AY120" s="39">
        <f t="shared" ref="AY120:AZ120" si="312">STDEV(AO111:AO120)</f>
        <v>0.10971794075580293</v>
      </c>
      <c r="AZ120" s="39">
        <f t="shared" si="312"/>
        <v>6.5530020233979733E-2</v>
      </c>
      <c r="BA120" s="39">
        <f t="shared" si="243"/>
        <v>4.994864500489981E-2</v>
      </c>
      <c r="BB120" s="39"/>
      <c r="BC120" s="39">
        <f t="shared" si="244"/>
        <v>9.8402463917555472E-2</v>
      </c>
      <c r="BD120" s="39">
        <f t="shared" si="245"/>
        <v>5.1221457255534633E-2</v>
      </c>
      <c r="BE120" s="39">
        <f t="shared" si="246"/>
        <v>3.9117713971530466E-2</v>
      </c>
      <c r="BF120" s="39">
        <f t="shared" si="247"/>
        <v>3.8580878143357138E-2</v>
      </c>
      <c r="BG120" s="39">
        <f t="shared" si="248"/>
        <v>5.4119160584770468E-2</v>
      </c>
      <c r="BH120" s="39">
        <f t="shared" si="249"/>
        <v>5.9712455822255657E-2</v>
      </c>
      <c r="BI120" s="62">
        <v>0.92505607069929363</v>
      </c>
      <c r="BJ120" s="63">
        <v>0.86154154724085952</v>
      </c>
      <c r="BK120" s="63">
        <v>0.43313884376114437</v>
      </c>
      <c r="BL120" s="63"/>
      <c r="BM120" s="63">
        <v>0.94156049349514237</v>
      </c>
      <c r="BN120" s="63">
        <v>0.23064149859529132</v>
      </c>
      <c r="BO120" s="63">
        <v>0.84092988146186376</v>
      </c>
      <c r="BP120" s="63">
        <v>0.46984552741114721</v>
      </c>
      <c r="BQ120" s="63">
        <v>0.34260499391460442</v>
      </c>
      <c r="BR120" s="61">
        <v>0.37834622248661509</v>
      </c>
      <c r="BS120" s="39">
        <f t="shared" si="250"/>
        <v>-2.2101276383001522E-2</v>
      </c>
      <c r="BT120" s="39">
        <f t="shared" si="251"/>
        <v>-1.6234552958324266E-2</v>
      </c>
      <c r="BU120" s="39">
        <f t="shared" si="252"/>
        <v>-1.9481101181899961E-2</v>
      </c>
      <c r="BV120" s="39"/>
      <c r="BW120" s="39">
        <f t="shared" si="253"/>
        <v>-2.5452317607725511E-2</v>
      </c>
      <c r="BX120" s="39">
        <f t="shared" si="254"/>
        <v>-1.0790539730951964E-2</v>
      </c>
      <c r="BY120" s="39">
        <f t="shared" si="255"/>
        <v>0.21176260199105532</v>
      </c>
      <c r="BZ120" s="39">
        <f t="shared" si="256"/>
        <v>-2.2101276383001522E-2</v>
      </c>
      <c r="CA120" s="39">
        <f t="shared" si="257"/>
        <v>-1.929482709131829E-2</v>
      </c>
      <c r="CB120" s="40">
        <f t="shared" si="258"/>
        <v>-1.5898493063946999E-3</v>
      </c>
      <c r="CC120" s="35">
        <v>3.768029482123137E-3</v>
      </c>
      <c r="CD120" s="35">
        <v>1.1162468586843005E-2</v>
      </c>
      <c r="CE120" s="35">
        <v>3.7574007097546012E-3</v>
      </c>
      <c r="CG120" s="35">
        <v>1.1514584801067826E-4</v>
      </c>
      <c r="CH120" s="35">
        <v>1.4879443243644878E-2</v>
      </c>
      <c r="CI120" s="35">
        <v>1.2808449760900772E-3</v>
      </c>
      <c r="CJ120" s="35">
        <v>4.7742262494440739E-2</v>
      </c>
      <c r="CK120" s="35">
        <v>1.592458773850932E-2</v>
      </c>
      <c r="CL120" s="38">
        <v>8.0104762901737746E-3</v>
      </c>
      <c r="CM120" s="39">
        <f t="shared" si="259"/>
        <v>11.015098344190672</v>
      </c>
      <c r="CN120" s="39">
        <f t="shared" si="260"/>
        <v>10.996012169465764</v>
      </c>
      <c r="CO120" s="39">
        <f t="shared" si="261"/>
        <v>11.620102240508837</v>
      </c>
      <c r="CP120" s="39"/>
      <c r="CQ120" s="39">
        <f t="shared" si="262"/>
        <v>10.908774305936905</v>
      </c>
      <c r="CR120" s="39">
        <f t="shared" si="263"/>
        <v>11.650612870611953</v>
      </c>
      <c r="CS120" s="39">
        <f t="shared" si="264"/>
        <v>11.274807947094228</v>
      </c>
      <c r="CT120" s="39">
        <f t="shared" si="265"/>
        <v>11.639406301612317</v>
      </c>
      <c r="CU120" s="39">
        <f t="shared" si="266"/>
        <v>11.708519506463105</v>
      </c>
      <c r="CV120" s="40">
        <f t="shared" si="267"/>
        <v>11.504136745128765</v>
      </c>
      <c r="CW120" s="60">
        <v>11.013148078456082</v>
      </c>
      <c r="CX120" s="60">
        <v>11.135376139472461</v>
      </c>
      <c r="CY120" s="60">
        <v>11.736320506019059</v>
      </c>
      <c r="CZ120" s="60"/>
      <c r="DA120" s="60">
        <v>11.085548526435856</v>
      </c>
      <c r="DB120" s="60">
        <v>11.724146787274339</v>
      </c>
      <c r="DC120" s="60">
        <v>11.378938176598728</v>
      </c>
      <c r="DD120" s="60">
        <v>11.736413884097541</v>
      </c>
      <c r="DE120" s="60">
        <v>11.792846836624449</v>
      </c>
      <c r="DF120" s="61">
        <v>11.640848651626534</v>
      </c>
      <c r="DG120" s="39">
        <f t="shared" si="268"/>
        <v>11.015098344190672</v>
      </c>
      <c r="DH120" s="39">
        <f t="shared" si="269"/>
        <v>10.996012169465764</v>
      </c>
      <c r="DI120" s="39">
        <f t="shared" si="270"/>
        <v>11.620102240508837</v>
      </c>
      <c r="DJ120" s="39"/>
      <c r="DK120" s="39">
        <f t="shared" si="271"/>
        <v>10.908774305936905</v>
      </c>
      <c r="DL120" s="39">
        <f t="shared" si="272"/>
        <v>11.650612870611953</v>
      </c>
      <c r="DM120" s="39">
        <f t="shared" si="273"/>
        <v>11.274807947094228</v>
      </c>
      <c r="DN120" s="39">
        <f t="shared" si="274"/>
        <v>11.639406301612317</v>
      </c>
      <c r="DO120" s="39">
        <f t="shared" si="275"/>
        <v>11.708519506463105</v>
      </c>
      <c r="DP120" s="40">
        <f t="shared" si="276"/>
        <v>11.504136745128765</v>
      </c>
      <c r="DQ120" s="64"/>
    </row>
    <row r="121" spans="1:122" x14ac:dyDescent="0.2">
      <c r="A121" s="51" t="s">
        <v>92</v>
      </c>
      <c r="B121" s="78" t="s">
        <v>103</v>
      </c>
      <c r="C121" s="53">
        <v>2017</v>
      </c>
      <c r="D121" s="54">
        <v>1015618742565.8127</v>
      </c>
      <c r="E121" s="55">
        <f t="shared" si="233"/>
        <v>12.006730706890343</v>
      </c>
      <c r="F121" s="56">
        <f t="shared" si="234"/>
        <v>3.7371944284505076E-2</v>
      </c>
      <c r="G121" s="58">
        <v>49293</v>
      </c>
      <c r="H121" s="58">
        <v>46917</v>
      </c>
      <c r="I121" s="11">
        <v>70662</v>
      </c>
      <c r="J121" s="59">
        <v>168811</v>
      </c>
      <c r="K121" s="118">
        <v>64556451.710000001</v>
      </c>
      <c r="L121" s="118">
        <v>513858202.17000002</v>
      </c>
      <c r="M121" s="118">
        <v>6627221691.0699997</v>
      </c>
      <c r="N121" s="118"/>
      <c r="O121" s="118">
        <v>4213085.04</v>
      </c>
      <c r="P121" s="118">
        <v>8467527299.3830109</v>
      </c>
      <c r="Q121" s="118">
        <v>829501200.01999998</v>
      </c>
      <c r="R121" s="118">
        <v>12767192917.07</v>
      </c>
      <c r="S121" s="118">
        <v>12767192917.07</v>
      </c>
      <c r="T121" s="120">
        <v>3587475436.6420002</v>
      </c>
      <c r="U121" s="60">
        <v>-4.1961145936082467E-3</v>
      </c>
      <c r="V121" s="60">
        <v>-3.0750640120670303E-3</v>
      </c>
      <c r="W121" s="60">
        <v>2.3199443904331041E-2</v>
      </c>
      <c r="X121" s="60"/>
      <c r="Y121" s="60">
        <v>3.575037195161751E-3</v>
      </c>
      <c r="Z121" s="60">
        <v>1.2350438386429019E-2</v>
      </c>
      <c r="AA121" s="60">
        <v>3.8867675504204002E-2</v>
      </c>
      <c r="AB121" s="60">
        <v>-4.1961145936082467E-3</v>
      </c>
      <c r="AC121" s="60">
        <v>-1.9416782760598217E-2</v>
      </c>
      <c r="AD121" s="61">
        <v>4.0723125774383973E-3</v>
      </c>
      <c r="AE121" s="97">
        <f t="shared" ref="AE121:AF121" si="313">STDEV(U112:U121)</f>
        <v>2.5700540791259073E-2</v>
      </c>
      <c r="AF121" s="98">
        <f t="shared" si="313"/>
        <v>3.4404069443640641E-2</v>
      </c>
      <c r="AG121" s="98">
        <f t="shared" si="236"/>
        <v>3.0862281613123488E-2</v>
      </c>
      <c r="AH121" s="98"/>
      <c r="AI121" s="98">
        <f t="shared" si="237"/>
        <v>3.4136732396775442E-2</v>
      </c>
      <c r="AJ121" s="98">
        <f t="shared" si="309"/>
        <v>2.677928646626786E-2</v>
      </c>
      <c r="AK121" s="98">
        <f t="shared" si="278"/>
        <v>0.61235296137910089</v>
      </c>
      <c r="AL121" s="98">
        <f t="shared" si="239"/>
        <v>2.5700540791259073E-2</v>
      </c>
      <c r="AM121" s="98">
        <f t="shared" si="240"/>
        <v>2.1910004786224367E-2</v>
      </c>
      <c r="AN121" s="40">
        <f t="shared" si="241"/>
        <v>4.3674776949840503E-2</v>
      </c>
      <c r="AO121" s="60">
        <v>-1.9229377636919693</v>
      </c>
      <c r="AP121" s="60">
        <v>-1.6608239837925431</v>
      </c>
      <c r="AQ121" s="60">
        <v>-0.49022062838607638</v>
      </c>
      <c r="AR121" s="60"/>
      <c r="AS121" s="60">
        <v>-1.774467621061655</v>
      </c>
      <c r="AT121" s="60">
        <v>-0.50278738519610933</v>
      </c>
      <c r="AU121" s="60">
        <v>-1.1797188020618652</v>
      </c>
      <c r="AV121" s="60">
        <v>-0.47100914920391013</v>
      </c>
      <c r="AW121" s="60">
        <v>-0.3474260270796492</v>
      </c>
      <c r="AX121" s="61">
        <v>-0.65690969779328512</v>
      </c>
      <c r="AY121" s="39">
        <f t="shared" ref="AY121:AZ121" si="314">STDEV(AO112:AO121)</f>
        <v>0.11361368677735971</v>
      </c>
      <c r="AZ121" s="39">
        <f t="shared" si="314"/>
        <v>6.9469669515221794E-2</v>
      </c>
      <c r="BA121" s="39">
        <f t="shared" si="243"/>
        <v>4.6432983205333754E-2</v>
      </c>
      <c r="BB121" s="39"/>
      <c r="BC121" s="39">
        <f t="shared" si="244"/>
        <v>0.10223762917082997</v>
      </c>
      <c r="BD121" s="39">
        <f t="shared" si="245"/>
        <v>4.5226296856233285E-2</v>
      </c>
      <c r="BE121" s="39">
        <f t="shared" si="246"/>
        <v>3.6000313154968787E-2</v>
      </c>
      <c r="BF121" s="39">
        <f t="shared" si="247"/>
        <v>2.6721027260306941E-2</v>
      </c>
      <c r="BG121" s="39">
        <f t="shared" si="248"/>
        <v>4.0453088690731082E-2</v>
      </c>
      <c r="BH121" s="39">
        <f t="shared" si="249"/>
        <v>6.3229297892068589E-2</v>
      </c>
      <c r="BI121" s="62">
        <v>0.9251069491117202</v>
      </c>
      <c r="BJ121" s="63">
        <v>0.86523330131212906</v>
      </c>
      <c r="BK121" s="63">
        <v>0.41882504504807933</v>
      </c>
      <c r="BL121" s="63"/>
      <c r="BM121" s="63">
        <v>0.93353446489026048</v>
      </c>
      <c r="BN121" s="63">
        <v>0.25782225197123076</v>
      </c>
      <c r="BO121" s="63">
        <v>0.83796595325414636</v>
      </c>
      <c r="BP121" s="63">
        <v>0.45743438996638125</v>
      </c>
      <c r="BQ121" s="63">
        <v>0.35834118476936511</v>
      </c>
      <c r="BR121" s="61">
        <v>0.43213183091252522</v>
      </c>
      <c r="BS121" s="39">
        <f t="shared" si="250"/>
        <v>-2.0464671950873425E-2</v>
      </c>
      <c r="BT121" s="39">
        <f t="shared" si="251"/>
        <v>-1.6091949986556563E-2</v>
      </c>
      <c r="BU121" s="39">
        <f t="shared" si="252"/>
        <v>-1.2666418378020428E-2</v>
      </c>
      <c r="BV121" s="39"/>
      <c r="BW121" s="39">
        <f t="shared" si="253"/>
        <v>-2.3193988682159359E-2</v>
      </c>
      <c r="BX121" s="39">
        <f t="shared" si="254"/>
        <v>-6.8682812522788961E-3</v>
      </c>
      <c r="BY121" s="39">
        <f t="shared" si="255"/>
        <v>0.21546625142819664</v>
      </c>
      <c r="BZ121" s="39">
        <f t="shared" si="256"/>
        <v>-2.0464671950873425E-2</v>
      </c>
      <c r="CA121" s="39">
        <f t="shared" si="257"/>
        <v>-1.4431459259302093E-2</v>
      </c>
      <c r="CB121" s="40">
        <f t="shared" si="258"/>
        <v>-1.5726615271273447E-3</v>
      </c>
      <c r="CC121" s="35">
        <v>1.5421845212783849E-3</v>
      </c>
      <c r="CD121" s="35">
        <v>1.2092756689463717E-2</v>
      </c>
      <c r="CE121" s="35">
        <v>4.3649991774678005E-3</v>
      </c>
      <c r="CG121" s="35">
        <v>2.246962432433527E-5</v>
      </c>
      <c r="CH121" s="35">
        <v>1.6439917820139541E-2</v>
      </c>
      <c r="CI121" s="35">
        <v>1.2918986386018195E-3</v>
      </c>
      <c r="CJ121" s="35">
        <v>4.6991088177701486E-2</v>
      </c>
      <c r="CK121" s="35">
        <v>1.5974709015995528E-2</v>
      </c>
      <c r="CL121" s="38">
        <v>8.1538318122089531E-3</v>
      </c>
      <c r="CM121" s="39">
        <f>AVERAGE(CW112:CW121)</f>
        <v>11.033436730837101</v>
      </c>
      <c r="CN121" s="39">
        <f t="shared" si="260"/>
        <v>11.035035195411929</v>
      </c>
      <c r="CO121" s="39">
        <f t="shared" si="261"/>
        <v>11.65482570226451</v>
      </c>
      <c r="CP121" s="39"/>
      <c r="CQ121" s="39">
        <f t="shared" si="262"/>
        <v>10.957657079746806</v>
      </c>
      <c r="CR121" s="39">
        <f t="shared" si="263"/>
        <v>11.68002207832661</v>
      </c>
      <c r="CS121" s="39">
        <f t="shared" si="264"/>
        <v>11.314438426912485</v>
      </c>
      <c r="CT121" s="39">
        <f t="shared" si="265"/>
        <v>11.671866873490023</v>
      </c>
      <c r="CU121" s="39">
        <f t="shared" si="266"/>
        <v>11.739043159275328</v>
      </c>
      <c r="CV121" s="40">
        <f t="shared" si="267"/>
        <v>11.54573815710383</v>
      </c>
      <c r="CW121" s="60">
        <v>11.045261825044358</v>
      </c>
      <c r="CX121" s="60">
        <v>11.176318714994071</v>
      </c>
      <c r="CY121" s="60">
        <v>11.761620392697305</v>
      </c>
      <c r="CZ121" s="60"/>
      <c r="DA121" s="60">
        <v>11.119496896359514</v>
      </c>
      <c r="DB121" s="60">
        <v>11.755337014292287</v>
      </c>
      <c r="DC121" s="60">
        <v>11.416871305859409</v>
      </c>
      <c r="DD121" s="60">
        <v>11.771226132288387</v>
      </c>
      <c r="DE121" s="60">
        <v>11.833017693350518</v>
      </c>
      <c r="DF121" s="61">
        <v>11.6782758579937</v>
      </c>
      <c r="DG121" s="39">
        <f t="shared" si="268"/>
        <v>11.033436730837101</v>
      </c>
      <c r="DH121" s="39">
        <f t="shared" si="269"/>
        <v>11.035035195411929</v>
      </c>
      <c r="DI121" s="39">
        <f t="shared" si="270"/>
        <v>11.65482570226451</v>
      </c>
      <c r="DJ121" s="39"/>
      <c r="DK121" s="39">
        <f t="shared" si="271"/>
        <v>10.957657079746806</v>
      </c>
      <c r="DL121" s="39">
        <f t="shared" si="272"/>
        <v>11.68002207832661</v>
      </c>
      <c r="DM121" s="39">
        <f t="shared" si="273"/>
        <v>11.314438426912485</v>
      </c>
      <c r="DN121" s="39">
        <f t="shared" si="274"/>
        <v>11.671866873490023</v>
      </c>
      <c r="DO121" s="39">
        <f t="shared" si="275"/>
        <v>11.739043159275328</v>
      </c>
      <c r="DP121" s="40">
        <f t="shared" si="276"/>
        <v>11.54573815710383</v>
      </c>
      <c r="DQ121" s="64"/>
    </row>
    <row r="122" spans="1:122" x14ac:dyDescent="0.2">
      <c r="A122" s="51" t="s">
        <v>92</v>
      </c>
      <c r="B122" s="78" t="s">
        <v>103</v>
      </c>
      <c r="C122" s="53">
        <v>2018</v>
      </c>
      <c r="D122" s="54">
        <v>1042271531011.9897</v>
      </c>
      <c r="E122" s="55">
        <f t="shared" si="233"/>
        <v>12.017980875449199</v>
      </c>
      <c r="F122" s="56">
        <f t="shared" si="234"/>
        <v>1.1250168558856188E-2</v>
      </c>
      <c r="G122" s="58">
        <v>46033</v>
      </c>
      <c r="H122" s="58">
        <v>54393</v>
      </c>
      <c r="I122" s="11">
        <v>77704</v>
      </c>
      <c r="J122" s="59">
        <v>180124</v>
      </c>
      <c r="K122" s="118">
        <v>61180997.299999997</v>
      </c>
      <c r="L122" s="118">
        <v>525377998.22000009</v>
      </c>
      <c r="M122" s="118">
        <v>6825460227.0500002</v>
      </c>
      <c r="N122" s="118"/>
      <c r="O122" s="118">
        <v>7300435.4000000004</v>
      </c>
      <c r="P122" s="118">
        <v>9436721366.9699898</v>
      </c>
      <c r="Q122" s="118">
        <v>897490178.73000002</v>
      </c>
      <c r="R122" s="118">
        <v>12991592744.952999</v>
      </c>
      <c r="S122" s="118">
        <v>12991592744.952999</v>
      </c>
      <c r="T122" s="120">
        <v>4583936595.8999996</v>
      </c>
      <c r="U122" s="60">
        <v>-3.0565991665604031E-2</v>
      </c>
      <c r="V122" s="60">
        <v>-2.7073170757080822E-2</v>
      </c>
      <c r="W122" s="60">
        <v>-7.5571820713973281E-3</v>
      </c>
      <c r="X122" s="60"/>
      <c r="Y122" s="60">
        <v>-1.7720659278913448E-2</v>
      </c>
      <c r="Z122" s="60">
        <v>-5.3186692357834353E-2</v>
      </c>
      <c r="AA122" s="60">
        <v>-2.9579337451205445E-3</v>
      </c>
      <c r="AB122" s="60">
        <v>-3.5113619416324404E-2</v>
      </c>
      <c r="AC122" s="60">
        <v>-4.7912140182749585E-2</v>
      </c>
      <c r="AD122" s="61">
        <v>-2.0612559376128631E-2</v>
      </c>
      <c r="AE122" s="97">
        <f>STDEV(U113:U122)</f>
        <v>2.3865533768960688E-2</v>
      </c>
      <c r="AF122" s="98">
        <f>STDEV(V113:V122)</f>
        <v>3.4565022251868992E-2</v>
      </c>
      <c r="AG122" s="98">
        <f t="shared" ref="AG122:AN122" si="315">STDEV(W113:W122)</f>
        <v>2.9421359319404712E-2</v>
      </c>
      <c r="AH122" s="98"/>
      <c r="AI122" s="98">
        <f t="shared" si="315"/>
        <v>3.1279291338927713E-2</v>
      </c>
      <c r="AJ122" s="98">
        <f t="shared" si="315"/>
        <v>2.9278796353017712E-2</v>
      </c>
      <c r="AK122" s="98">
        <f>STDEV(AA113:AA122)</f>
        <v>0.61153976241927732</v>
      </c>
      <c r="AL122" s="98">
        <f t="shared" si="315"/>
        <v>2.4162384658424196E-2</v>
      </c>
      <c r="AM122" s="98">
        <f t="shared" si="315"/>
        <v>2.4319443696455507E-2</v>
      </c>
      <c r="AN122" s="40">
        <f t="shared" si="315"/>
        <v>4.3958634658537415E-2</v>
      </c>
      <c r="AO122" s="60">
        <v>-1.8854858090979683</v>
      </c>
      <c r="AP122" s="60">
        <v>-1.6275447240786622</v>
      </c>
      <c r="AQ122" s="60">
        <v>-0.47784907569254109</v>
      </c>
      <c r="AR122" s="60"/>
      <c r="AS122" s="60">
        <v>-1.7593040583711055</v>
      </c>
      <c r="AT122" s="60">
        <v>-0.46313860417384944</v>
      </c>
      <c r="AU122" s="60">
        <v>-1.1810383030610083</v>
      </c>
      <c r="AV122" s="60">
        <v>-0.44281435404252356</v>
      </c>
      <c r="AW122" s="60">
        <v>-0.31330619992520603</v>
      </c>
      <c r="AX122" s="61">
        <v>-0.62843616919204592</v>
      </c>
      <c r="AY122" s="39">
        <f>STDEV(AO113:AO122)</f>
        <v>9.8530620588448595E-2</v>
      </c>
      <c r="AZ122" s="39">
        <f>STDEV(AP113:AP122)</f>
        <v>7.7084412955047768E-2</v>
      </c>
      <c r="BA122" s="39">
        <f t="shared" ref="BA122:BH122" si="316">STDEV(AQ113:AQ122)</f>
        <v>4.3610322913718171E-2</v>
      </c>
      <c r="BB122" s="39"/>
      <c r="BC122" s="39">
        <f t="shared" si="316"/>
        <v>0.10655174852551681</v>
      </c>
      <c r="BD122" s="39">
        <f t="shared" si="316"/>
        <v>2.5683111349803039E-2</v>
      </c>
      <c r="BE122" s="39">
        <f t="shared" si="316"/>
        <v>3.5063621528643306E-2</v>
      </c>
      <c r="BF122" s="39">
        <f t="shared" si="316"/>
        <v>2.3194053807218659E-2</v>
      </c>
      <c r="BG122" s="39">
        <f t="shared" si="316"/>
        <v>2.7207486709313975E-2</v>
      </c>
      <c r="BH122" s="39">
        <f t="shared" si="316"/>
        <v>6.9474704232260515E-2</v>
      </c>
      <c r="BI122" s="62">
        <v>0.91894931922141643</v>
      </c>
      <c r="BJ122" s="63">
        <v>0.85811413516989588</v>
      </c>
      <c r="BK122" s="63">
        <v>0.4489578280165657</v>
      </c>
      <c r="BL122" s="63"/>
      <c r="BM122" s="63">
        <v>0.93096069680701976</v>
      </c>
      <c r="BN122" s="63">
        <v>0.27248297975344909</v>
      </c>
      <c r="BO122" s="63">
        <v>0.82031519905704475</v>
      </c>
      <c r="BP122" s="63">
        <v>0.4318429753877645</v>
      </c>
      <c r="BQ122" s="63">
        <v>0.35280928971716607</v>
      </c>
      <c r="BR122" s="61">
        <v>0.44445912562555595</v>
      </c>
      <c r="BS122" s="39">
        <f t="shared" si="250"/>
        <v>-1.8504610170860802E-2</v>
      </c>
      <c r="BT122" s="39">
        <f t="shared" si="251"/>
        <v>-1.6793015978744202E-2</v>
      </c>
      <c r="BU122" s="39">
        <f t="shared" si="252"/>
        <v>-9.4958758365712992E-3</v>
      </c>
      <c r="BV122" s="39"/>
      <c r="BW122" s="39">
        <f t="shared" si="253"/>
        <v>-1.8754175996838145E-2</v>
      </c>
      <c r="BX122" s="39">
        <f t="shared" si="254"/>
        <v>-8.575775874573921E-3</v>
      </c>
      <c r="BY122" s="39">
        <f t="shared" si="255"/>
        <v>0.21742054417035678</v>
      </c>
      <c r="BZ122" s="39">
        <f t="shared" si="256"/>
        <v>-1.8959372945932841E-2</v>
      </c>
      <c r="CA122" s="39">
        <f t="shared" si="257"/>
        <v>-1.786324862121793E-2</v>
      </c>
      <c r="CB122" s="40">
        <f t="shared" si="258"/>
        <v>-2.3233814788059027E-3</v>
      </c>
      <c r="CC122" s="35">
        <v>1.6463238520984449E-3</v>
      </c>
      <c r="CD122" s="35">
        <v>1.1127209773448395E-2</v>
      </c>
      <c r="CE122" s="35">
        <v>4.523018667784099E-3</v>
      </c>
      <c r="CG122" s="35">
        <v>5.0387350395346985E-5</v>
      </c>
      <c r="CH122" s="35">
        <v>1.5488037232661124E-2</v>
      </c>
      <c r="CI122" s="35">
        <v>1.3261495781867042E-3</v>
      </c>
      <c r="CJ122" s="35">
        <v>5.005023645219113E-2</v>
      </c>
      <c r="CK122" s="35">
        <v>1.6169728651550773E-2</v>
      </c>
      <c r="CL122" s="38">
        <v>9.4043424672830556E-3</v>
      </c>
      <c r="CM122" s="39">
        <f t="shared" ref="CM122:CM123" si="317">AVERAGE(CW113:CW122)</f>
        <v>11.04766457077408</v>
      </c>
      <c r="CN122" s="39">
        <f t="shared" si="260"/>
        <v>11.069316772369543</v>
      </c>
      <c r="CO122" s="39">
        <f t="shared" si="261"/>
        <v>11.684384363795077</v>
      </c>
      <c r="CP122" s="39"/>
      <c r="CQ122" s="39">
        <f t="shared" si="262"/>
        <v>10.999296110567162</v>
      </c>
      <c r="CR122" s="39">
        <f t="shared" si="263"/>
        <v>11.705111896497979</v>
      </c>
      <c r="CS122" s="39">
        <f t="shared" si="264"/>
        <v>11.346653685342067</v>
      </c>
      <c r="CT122" s="39">
        <f t="shared" si="265"/>
        <v>11.701789389843057</v>
      </c>
      <c r="CU122" s="39">
        <f t="shared" si="266"/>
        <v>11.766564485544029</v>
      </c>
      <c r="CV122" s="40">
        <f t="shared" si="267"/>
        <v>11.580915872847394</v>
      </c>
      <c r="CW122" s="60">
        <v>11.075237970900215</v>
      </c>
      <c r="CX122" s="60">
        <v>11.204208513409867</v>
      </c>
      <c r="CY122" s="60">
        <v>11.779056337602928</v>
      </c>
      <c r="CZ122" s="60"/>
      <c r="DA122" s="60">
        <v>11.138328846263647</v>
      </c>
      <c r="DB122" s="60">
        <v>11.786411573362274</v>
      </c>
      <c r="DC122" s="60">
        <v>11.427461723918695</v>
      </c>
      <c r="DD122" s="60">
        <v>11.796573698427938</v>
      </c>
      <c r="DE122" s="60">
        <v>11.861327775486597</v>
      </c>
      <c r="DF122" s="61">
        <v>11.703762790853176</v>
      </c>
      <c r="DG122" s="39">
        <f t="shared" si="268"/>
        <v>11.04766457077408</v>
      </c>
      <c r="DH122" s="39">
        <f t="shared" si="269"/>
        <v>11.069316772369543</v>
      </c>
      <c r="DI122" s="39">
        <f t="shared" si="270"/>
        <v>11.684384363795077</v>
      </c>
      <c r="DJ122" s="39"/>
      <c r="DK122" s="39">
        <f t="shared" si="271"/>
        <v>10.999296110567162</v>
      </c>
      <c r="DL122" s="39">
        <f t="shared" si="272"/>
        <v>11.705111896497979</v>
      </c>
      <c r="DM122" s="39">
        <f t="shared" si="273"/>
        <v>11.346653685342067</v>
      </c>
      <c r="DN122" s="39">
        <f t="shared" si="274"/>
        <v>11.701789389843057</v>
      </c>
      <c r="DO122" s="39">
        <f t="shared" si="275"/>
        <v>11.766564485544029</v>
      </c>
      <c r="DP122" s="40">
        <f t="shared" si="276"/>
        <v>11.580915872847394</v>
      </c>
      <c r="DQ122" s="64"/>
    </row>
    <row r="123" spans="1:122" s="37" customFormat="1" x14ac:dyDescent="0.2">
      <c r="A123" s="66" t="s">
        <v>92</v>
      </c>
      <c r="B123" s="80" t="s">
        <v>103</v>
      </c>
      <c r="C123" s="50">
        <v>2019</v>
      </c>
      <c r="D123" s="68">
        <v>1119091259074.6206</v>
      </c>
      <c r="E123" s="69">
        <f t="shared" si="233"/>
        <v>12.048865503594024</v>
      </c>
      <c r="F123" s="70">
        <f>E123-E122</f>
        <v>3.0884628144825399E-2</v>
      </c>
      <c r="G123" s="72">
        <v>43192</v>
      </c>
      <c r="H123" s="72">
        <v>43238</v>
      </c>
      <c r="I123" s="81">
        <v>77622</v>
      </c>
      <c r="J123" s="73">
        <v>167683</v>
      </c>
      <c r="K123" s="121">
        <v>103153631</v>
      </c>
      <c r="L123" s="122">
        <v>618521138</v>
      </c>
      <c r="M123" s="122">
        <v>6770111507</v>
      </c>
      <c r="N123" s="122"/>
      <c r="O123" s="122">
        <v>6836967</v>
      </c>
      <c r="P123" s="122">
        <v>8801815073</v>
      </c>
      <c r="Q123" s="122">
        <v>875626184</v>
      </c>
      <c r="R123" s="122">
        <v>12916729795</v>
      </c>
      <c r="S123" s="122">
        <v>12916729795</v>
      </c>
      <c r="T123" s="123">
        <v>5153358422</v>
      </c>
      <c r="U123" s="74">
        <v>0</v>
      </c>
      <c r="V123" s="74">
        <v>5.587647284539532E-4</v>
      </c>
      <c r="W123" s="74">
        <v>-4.8353720837650549E-3</v>
      </c>
      <c r="X123" s="74"/>
      <c r="Y123" s="74">
        <v>1.7233215378064909E-2</v>
      </c>
      <c r="Z123" s="74">
        <v>1.3549280307072031E-2</v>
      </c>
      <c r="AA123" s="74">
        <v>2.6989906664108387E-2</v>
      </c>
      <c r="AB123" s="74">
        <v>4.5476277507203733E-3</v>
      </c>
      <c r="AC123" s="74">
        <v>-1.4973802460841235E-2</v>
      </c>
      <c r="AD123" s="75">
        <v>6.2505628638289956E-3</v>
      </c>
      <c r="AE123" s="96">
        <f>STDEV(U114:U123)</f>
        <v>2.4532037380354053E-2</v>
      </c>
      <c r="AF123" s="42">
        <f>STDEV(V114:V123)</f>
        <v>3.498312043455544E-2</v>
      </c>
      <c r="AG123" s="42">
        <f t="shared" ref="AG123" si="318">STDEV(W114:W123)</f>
        <v>2.9304766337959205E-2</v>
      </c>
      <c r="AH123" s="42"/>
      <c r="AI123" s="42">
        <f t="shared" ref="AI123" si="319">STDEV(Y114:Y123)</f>
        <v>3.1824797743111484E-2</v>
      </c>
      <c r="AJ123" s="42">
        <f t="shared" ref="AJ123" si="320">STDEV(Z114:Z123)</f>
        <v>3.0109198339376815E-2</v>
      </c>
      <c r="AK123" s="42">
        <f>STDEV(AA114:AA123)</f>
        <v>0.60918127989361015</v>
      </c>
      <c r="AL123" s="42">
        <f t="shared" ref="AL123" si="321">STDEV(AB114:AB123)</f>
        <v>2.5244922619215533E-2</v>
      </c>
      <c r="AM123" s="42">
        <f t="shared" ref="AM123" si="322">STDEV(AC114:AC123)</f>
        <v>2.4311461226008899E-2</v>
      </c>
      <c r="AN123" s="43">
        <f t="shared" ref="AN123" si="323">STDEV(AD114:AD123)</f>
        <v>4.4024435681794545E-2</v>
      </c>
      <c r="AO123" s="74">
        <v>-1.9195165130160081</v>
      </c>
      <c r="AP123" s="74">
        <v>-1.6160662813269173</v>
      </c>
      <c r="AQ123" s="74">
        <v>-0.47272777975384273</v>
      </c>
      <c r="AR123" s="74"/>
      <c r="AS123" s="74">
        <v>-1.7724668437055389</v>
      </c>
      <c r="AT123" s="74">
        <v>-0.48624402941286959</v>
      </c>
      <c r="AU123" s="74">
        <v>-1.1466216168611663</v>
      </c>
      <c r="AV123" s="74">
        <v>-0.47554554735830479</v>
      </c>
      <c r="AW123" s="74">
        <v>-0.31305602210282046</v>
      </c>
      <c r="AX123" s="75">
        <v>-0.6306947774331686</v>
      </c>
      <c r="AY123" s="96">
        <f>STDEV(AO114:AO123)</f>
        <v>0.10387620875604583</v>
      </c>
      <c r="AZ123" s="42">
        <f>STDEV(AP114:AP123)</f>
        <v>8.5652647794323175E-2</v>
      </c>
      <c r="BA123" s="42">
        <f t="shared" ref="BA123" si="324">STDEV(AQ114:AQ123)</f>
        <v>4.4430417257144916E-2</v>
      </c>
      <c r="BB123" s="42"/>
      <c r="BC123" s="42">
        <f t="shared" ref="BC123" si="325">STDEV(AS114:AS123)</f>
        <v>0.10555395614670653</v>
      </c>
      <c r="BD123" s="42">
        <f t="shared" ref="BD123" si="326">STDEV(AT114:AT123)</f>
        <v>2.3189916380532839E-2</v>
      </c>
      <c r="BE123" s="42">
        <f t="shared" ref="BE123" si="327">STDEV(AU114:AU123)</f>
        <v>2.7269552549067339E-2</v>
      </c>
      <c r="BF123" s="42">
        <f t="shared" ref="BF123" si="328">STDEV(AV114:AV123)</f>
        <v>2.1492888358608495E-2</v>
      </c>
      <c r="BG123" s="42">
        <f t="shared" ref="BG123" si="329">STDEV(AW114:AW123)</f>
        <v>2.1068176257367909E-2</v>
      </c>
      <c r="BH123" s="43">
        <f t="shared" ref="BH123" si="330">STDEV(AX114:AX123)</f>
        <v>7.3973933603472986E-2</v>
      </c>
      <c r="BI123" s="76">
        <v>0.8986790444248578</v>
      </c>
      <c r="BJ123" s="74">
        <v>0.81979420080215659</v>
      </c>
      <c r="BK123" s="74">
        <v>0.39660114831733789</v>
      </c>
      <c r="BL123" s="74"/>
      <c r="BM123" s="74">
        <v>0.91322792799543484</v>
      </c>
      <c r="BN123" s="74">
        <v>0.26347818802694406</v>
      </c>
      <c r="BO123" s="74">
        <v>0.78660598879793198</v>
      </c>
      <c r="BP123" s="74">
        <v>0.44208392575110217</v>
      </c>
      <c r="BQ123" s="74">
        <v>0.29515740955473097</v>
      </c>
      <c r="BR123" s="75">
        <v>0.45372507529789258</v>
      </c>
      <c r="BS123" s="42">
        <f t="shared" si="250"/>
        <v>-1.6385680263867018E-2</v>
      </c>
      <c r="BT123" s="42">
        <f t="shared" si="251"/>
        <v>-1.4885135036060875E-2</v>
      </c>
      <c r="BU123" s="42">
        <f t="shared" si="252"/>
        <v>-9.9322634928296523E-3</v>
      </c>
      <c r="BV123" s="42"/>
      <c r="BW123" s="42">
        <f t="shared" si="253"/>
        <v>-1.2674257524532138E-2</v>
      </c>
      <c r="BX123" s="42">
        <f t="shared" si="254"/>
        <v>-6.4611296688145805E-3</v>
      </c>
      <c r="BY123" s="42">
        <f t="shared" si="255"/>
        <v>0.22324434675992383</v>
      </c>
      <c r="BZ123" s="42">
        <f t="shared" si="256"/>
        <v>-1.6385680263867018E-2</v>
      </c>
      <c r="CA123" s="42">
        <f t="shared" si="257"/>
        <v>-1.7917999730009581E-2</v>
      </c>
      <c r="CB123" s="43">
        <f t="shared" si="258"/>
        <v>-1.9098080347519503E-3</v>
      </c>
      <c r="CC123" s="37">
        <v>1.4766451623172872E-3</v>
      </c>
      <c r="CD123" s="37">
        <v>1.1831752589313073E-2</v>
      </c>
      <c r="CE123" s="37">
        <v>4.1248321332875018E-3</v>
      </c>
      <c r="CG123" s="37">
        <v>6.2808704388965246E-5</v>
      </c>
      <c r="CH123" s="37">
        <v>1.411927484257655E-2</v>
      </c>
      <c r="CI123" s="37">
        <v>1.3933449973652051E-3</v>
      </c>
      <c r="CJ123" s="37">
        <v>4.230961143665498E-2</v>
      </c>
      <c r="CK123" s="37">
        <v>1.3602175964500425E-2</v>
      </c>
      <c r="CL123" s="41">
        <v>8.7356732377957408E-3</v>
      </c>
      <c r="CM123" s="42">
        <f t="shared" si="317"/>
        <v>11.0684377255303</v>
      </c>
      <c r="CN123" s="42">
        <f t="shared" si="260"/>
        <v>11.105941679827311</v>
      </c>
      <c r="CO123" s="42">
        <f t="shared" si="261"/>
        <v>11.716759216426469</v>
      </c>
      <c r="CP123" s="42"/>
      <c r="CQ123" s="42">
        <f t="shared" si="262"/>
        <v>11.040650245004691</v>
      </c>
      <c r="CR123" s="42">
        <f t="shared" si="263"/>
        <v>11.733788204567905</v>
      </c>
      <c r="CS123" s="42">
        <f t="shared" si="264"/>
        <v>11.376333509219879</v>
      </c>
      <c r="CT123" s="42">
        <f t="shared" si="265"/>
        <v>11.731888741777855</v>
      </c>
      <c r="CU123" s="42">
        <f t="shared" si="266"/>
        <v>11.796705293872762</v>
      </c>
      <c r="CV123" s="43">
        <f t="shared" si="267"/>
        <v>11.616396592504085</v>
      </c>
      <c r="CW123" s="74">
        <v>11.089107247086019</v>
      </c>
      <c r="CX123" s="74">
        <v>11.240832362930565</v>
      </c>
      <c r="CY123" s="74">
        <v>11.812501613717103</v>
      </c>
      <c r="CZ123" s="74"/>
      <c r="DA123" s="74">
        <v>11.162632081741254</v>
      </c>
      <c r="DB123" s="74">
        <v>11.80574348888759</v>
      </c>
      <c r="DC123" s="74">
        <v>11.475554695163442</v>
      </c>
      <c r="DD123" s="74">
        <v>11.811092729914872</v>
      </c>
      <c r="DE123" s="74">
        <v>11.892337492542614</v>
      </c>
      <c r="DF123" s="75">
        <v>11.733518114877441</v>
      </c>
      <c r="DG123" s="42">
        <f t="shared" si="268"/>
        <v>11.0684377255303</v>
      </c>
      <c r="DH123" s="42">
        <f t="shared" si="269"/>
        <v>11.105941679827311</v>
      </c>
      <c r="DI123" s="42">
        <f t="shared" si="270"/>
        <v>11.716759216426469</v>
      </c>
      <c r="DJ123" s="42"/>
      <c r="DK123" s="42">
        <f t="shared" si="271"/>
        <v>11.040650245004691</v>
      </c>
      <c r="DL123" s="42">
        <f t="shared" si="272"/>
        <v>11.733788204567905</v>
      </c>
      <c r="DM123" s="42">
        <f t="shared" si="273"/>
        <v>11.376333509219879</v>
      </c>
      <c r="DN123" s="42">
        <f t="shared" si="274"/>
        <v>11.731888741777855</v>
      </c>
      <c r="DO123" s="42">
        <f t="shared" si="275"/>
        <v>11.796705293872762</v>
      </c>
      <c r="DP123" s="43">
        <f t="shared" si="276"/>
        <v>11.616396592504085</v>
      </c>
      <c r="DQ123" s="77"/>
      <c r="DR123" s="49"/>
    </row>
    <row r="124" spans="1:122" x14ac:dyDescent="0.2">
      <c r="A124" s="51" t="s">
        <v>93</v>
      </c>
      <c r="B124" s="78" t="s">
        <v>104</v>
      </c>
      <c r="C124" s="53">
        <v>1990</v>
      </c>
      <c r="D124" s="54">
        <v>865559856.16389966</v>
      </c>
      <c r="E124" s="55">
        <f t="shared" si="233"/>
        <v>8.9372971060679625</v>
      </c>
      <c r="F124" s="56">
        <v>8.3570416034101314E-2</v>
      </c>
      <c r="G124" s="58"/>
      <c r="H124" s="58"/>
      <c r="I124" s="11"/>
      <c r="J124" s="59">
        <v>79</v>
      </c>
      <c r="K124" s="118"/>
      <c r="L124" s="118"/>
      <c r="M124" s="118"/>
      <c r="N124" s="118"/>
      <c r="O124" s="118"/>
      <c r="P124" s="118"/>
      <c r="Q124" s="118"/>
      <c r="R124" s="118"/>
      <c r="S124" s="118"/>
      <c r="T124" s="120"/>
      <c r="U124" s="60">
        <v>-0.10970936867472325</v>
      </c>
      <c r="V124" s="60"/>
      <c r="W124" s="60">
        <v>-2.9319609708041927E-2</v>
      </c>
      <c r="X124" s="60">
        <v>-6.0431546760346955E-2</v>
      </c>
      <c r="Y124" s="60"/>
      <c r="Z124" s="60">
        <v>-2.6705570852366023E-2</v>
      </c>
      <c r="AA124" s="60">
        <v>-0.10240964121062257</v>
      </c>
      <c r="AB124" s="60">
        <v>-5.7912311058896826E-2</v>
      </c>
      <c r="AC124" s="60">
        <v>-2.8180277208269322E-2</v>
      </c>
      <c r="AD124" s="61">
        <v>8.411831821729765E-2</v>
      </c>
      <c r="AO124" s="60">
        <v>0.60931362331139738</v>
      </c>
      <c r="AP124" s="60"/>
      <c r="AQ124" s="60">
        <v>1.7660655304288788</v>
      </c>
      <c r="AR124" s="60">
        <v>2.0885849533518677</v>
      </c>
      <c r="AS124" s="60"/>
      <c r="AT124" s="60">
        <v>1.7063941530761113</v>
      </c>
      <c r="AU124" s="60">
        <v>0.71778617577899695</v>
      </c>
      <c r="AV124" s="60">
        <v>1.6207431539920485</v>
      </c>
      <c r="AW124" s="60">
        <v>1.9938711246700507</v>
      </c>
      <c r="AX124" s="61">
        <v>0.87372400930929395</v>
      </c>
      <c r="AY124" s="39"/>
      <c r="AZ124" s="39"/>
      <c r="BA124" s="39"/>
      <c r="BB124" s="39"/>
      <c r="BC124" s="39"/>
      <c r="BD124" s="39"/>
      <c r="BE124" s="39"/>
      <c r="BF124" s="39"/>
      <c r="BG124" s="39"/>
      <c r="BH124" s="40"/>
      <c r="BI124" s="62"/>
      <c r="BJ124" s="63"/>
      <c r="BK124" s="63"/>
      <c r="BL124" s="63"/>
      <c r="BM124" s="63"/>
      <c r="BN124" s="63"/>
      <c r="BO124" s="63"/>
      <c r="BP124" s="63"/>
      <c r="BQ124" s="63"/>
      <c r="BR124" s="61"/>
      <c r="CF124" s="35">
        <v>2.9936670674129277E-7</v>
      </c>
      <c r="CH124" s="35">
        <v>5.0416500285519935E-6</v>
      </c>
      <c r="CK124" s="35">
        <v>3.8519877858062695E-4</v>
      </c>
      <c r="CW124" s="60">
        <v>9.2419539177236611</v>
      </c>
      <c r="CX124" s="60"/>
      <c r="CY124" s="60">
        <v>9.8203298712824019</v>
      </c>
      <c r="CZ124" s="60">
        <v>9.9815895827438972</v>
      </c>
      <c r="DA124" s="60"/>
      <c r="DB124" s="60">
        <v>9.7904941826060181</v>
      </c>
      <c r="DC124" s="60">
        <v>9.2961901939574609</v>
      </c>
      <c r="DD124" s="60">
        <v>9.7476686830639867</v>
      </c>
      <c r="DE124" s="60">
        <v>9.9342326684029878</v>
      </c>
      <c r="DF124" s="61">
        <v>9.3741591107226085</v>
      </c>
      <c r="DQ124" s="64"/>
    </row>
    <row r="125" spans="1:122" x14ac:dyDescent="0.2">
      <c r="A125" s="51" t="s">
        <v>93</v>
      </c>
      <c r="B125" s="78" t="s">
        <v>104</v>
      </c>
      <c r="C125" s="53">
        <v>1991</v>
      </c>
      <c r="D125" s="54">
        <v>1028087972.3108478</v>
      </c>
      <c r="E125" s="55">
        <f t="shared" si="233"/>
        <v>9.0120302783309469</v>
      </c>
      <c r="F125" s="56">
        <f t="shared" si="234"/>
        <v>7.4733172262984482E-2</v>
      </c>
      <c r="G125" s="58"/>
      <c r="H125" s="58"/>
      <c r="I125" s="11"/>
      <c r="J125" s="59">
        <v>97</v>
      </c>
      <c r="K125" s="118"/>
      <c r="L125" s="118"/>
      <c r="M125" s="118"/>
      <c r="N125" s="118"/>
      <c r="O125" s="118"/>
      <c r="P125" s="118"/>
      <c r="Q125" s="118"/>
      <c r="R125" s="118"/>
      <c r="S125" s="118"/>
      <c r="T125" s="120"/>
      <c r="U125" s="60">
        <v>-1.7297964765627505E-2</v>
      </c>
      <c r="V125" s="60">
        <v>0.23015244532416559</v>
      </c>
      <c r="W125" s="60">
        <v>5.6695627260638481E-2</v>
      </c>
      <c r="X125" s="60">
        <v>2.8115156474153635E-2</v>
      </c>
      <c r="Y125" s="60"/>
      <c r="Z125" s="60">
        <v>-5.7930946277831463E-2</v>
      </c>
      <c r="AA125" s="60">
        <v>-2.9397190781965676E-4</v>
      </c>
      <c r="AB125" s="60">
        <v>-8.5631044362599607E-2</v>
      </c>
      <c r="AC125" s="60">
        <v>-6.6539007530444172E-2</v>
      </c>
      <c r="AD125" s="61">
        <v>0.19333430494986437</v>
      </c>
      <c r="AO125" s="60">
        <v>0.55636707510826433</v>
      </c>
      <c r="AP125" s="60"/>
      <c r="AQ125" s="60">
        <v>1.7021670528208794</v>
      </c>
      <c r="AR125" s="60">
        <v>2.0547501926304808</v>
      </c>
      <c r="AS125" s="60"/>
      <c r="AT125" s="60">
        <v>1.6794326954691403</v>
      </c>
      <c r="AU125" s="60">
        <v>0.64762800000450227</v>
      </c>
      <c r="AV125" s="60">
        <v>1.6456580451504657</v>
      </c>
      <c r="AW125" s="60">
        <v>1.9802346259461636</v>
      </c>
      <c r="AX125" s="61">
        <v>0.9708453577910241</v>
      </c>
      <c r="AY125" s="39"/>
      <c r="AZ125" s="39"/>
      <c r="BA125" s="39"/>
      <c r="BB125" s="39"/>
      <c r="BC125" s="39"/>
      <c r="BD125" s="39"/>
      <c r="BE125" s="39"/>
      <c r="BF125" s="39"/>
      <c r="BG125" s="39"/>
      <c r="BH125" s="40"/>
      <c r="BI125" s="62"/>
      <c r="BJ125" s="63"/>
      <c r="BK125" s="63"/>
      <c r="BL125" s="63"/>
      <c r="BM125" s="63"/>
      <c r="BN125" s="63"/>
      <c r="BO125" s="63"/>
      <c r="BP125" s="63"/>
      <c r="BQ125" s="63"/>
      <c r="BR125" s="61"/>
      <c r="CF125" s="35">
        <v>3.5223629617450323E-7</v>
      </c>
      <c r="CH125" s="35">
        <v>6.771238980491993E-7</v>
      </c>
      <c r="CK125" s="35">
        <v>3.9028019294205969E-4</v>
      </c>
      <c r="CW125" s="60">
        <v>9.2902138158850782</v>
      </c>
      <c r="CX125" s="60"/>
      <c r="CY125" s="60">
        <v>9.8631138047413867</v>
      </c>
      <c r="CZ125" s="60">
        <v>10.039405374646186</v>
      </c>
      <c r="DA125" s="60"/>
      <c r="DB125" s="60">
        <v>9.8517466260655162</v>
      </c>
      <c r="DC125" s="60">
        <v>9.3358442783331981</v>
      </c>
      <c r="DD125" s="60">
        <v>9.8348593009061798</v>
      </c>
      <c r="DE125" s="60">
        <v>10.002147591304029</v>
      </c>
      <c r="DF125" s="61">
        <v>9.497452957226459</v>
      </c>
      <c r="DQ125" s="64"/>
    </row>
    <row r="126" spans="1:122" x14ac:dyDescent="0.2">
      <c r="A126" s="51" t="s">
        <v>93</v>
      </c>
      <c r="B126" s="78" t="s">
        <v>104</v>
      </c>
      <c r="C126" s="53">
        <v>1992</v>
      </c>
      <c r="D126" s="54">
        <v>1127806944.6151268</v>
      </c>
      <c r="E126" s="55">
        <f t="shared" si="233"/>
        <v>9.0522347644842398</v>
      </c>
      <c r="F126" s="56">
        <f t="shared" si="234"/>
        <v>4.0204486153292862E-2</v>
      </c>
      <c r="G126" s="58"/>
      <c r="H126" s="58"/>
      <c r="I126" s="11"/>
      <c r="J126" s="59">
        <v>133</v>
      </c>
      <c r="K126" s="118"/>
      <c r="L126" s="118"/>
      <c r="M126" s="118"/>
      <c r="N126" s="118"/>
      <c r="O126" s="118"/>
      <c r="P126" s="118"/>
      <c r="Q126" s="118"/>
      <c r="R126" s="118"/>
      <c r="S126" s="118"/>
      <c r="T126" s="120"/>
      <c r="U126" s="60">
        <v>-3.4130212709670982E-2</v>
      </c>
      <c r="V126" s="60">
        <v>0.23773294967408196</v>
      </c>
      <c r="W126" s="60">
        <v>-4.0818281612141183E-2</v>
      </c>
      <c r="X126" s="60">
        <v>8.7989222156706348E-3</v>
      </c>
      <c r="Y126" s="60"/>
      <c r="Z126" s="60">
        <v>-1.5017822150861893E-2</v>
      </c>
      <c r="AA126" s="60">
        <v>-2.119174967205506E-2</v>
      </c>
      <c r="AB126" s="60">
        <v>-8.4217578009759819E-3</v>
      </c>
      <c r="AC126" s="60">
        <v>1.646102054883003E-2</v>
      </c>
      <c r="AD126" s="61">
        <v>3.9122663593200935E-2</v>
      </c>
      <c r="AO126" s="60">
        <v>0.56931001137794368</v>
      </c>
      <c r="AP126" s="60"/>
      <c r="AQ126" s="60">
        <v>1.7289625551913712</v>
      </c>
      <c r="AR126" s="60">
        <v>2.0550666911275783</v>
      </c>
      <c r="AS126" s="60"/>
      <c r="AT126" s="60">
        <v>1.7198488231680304</v>
      </c>
      <c r="AU126" s="60">
        <v>0.6264899302979714</v>
      </c>
      <c r="AV126" s="60">
        <v>1.664855159532042</v>
      </c>
      <c r="AW126" s="60">
        <v>1.9948564894822489</v>
      </c>
      <c r="AX126" s="61">
        <v>0.9419499339760975</v>
      </c>
      <c r="AY126" s="39"/>
      <c r="AZ126" s="39"/>
      <c r="BA126" s="39"/>
      <c r="BB126" s="39"/>
      <c r="BC126" s="39"/>
      <c r="BD126" s="39"/>
      <c r="BE126" s="39"/>
      <c r="BF126" s="39"/>
      <c r="BG126" s="39"/>
      <c r="BH126" s="40"/>
      <c r="BI126" s="62"/>
      <c r="BJ126" s="63"/>
      <c r="BK126" s="63"/>
      <c r="BL126" s="63"/>
      <c r="BM126" s="63"/>
      <c r="BN126" s="63"/>
      <c r="BO126" s="63"/>
      <c r="BP126" s="63"/>
      <c r="BQ126" s="63"/>
      <c r="BR126" s="61"/>
      <c r="CF126" s="35">
        <v>5.2081215216759753E-7</v>
      </c>
      <c r="CH126" s="35">
        <v>4.9480669588935637E-7</v>
      </c>
      <c r="CJ126" s="35">
        <v>4.0244242795000477E-5</v>
      </c>
      <c r="CK126" s="35">
        <v>5.4275171502840699E-4</v>
      </c>
      <c r="CW126" s="60">
        <v>9.3368897701732116</v>
      </c>
      <c r="CX126" s="60"/>
      <c r="CY126" s="60">
        <v>9.9167160420799263</v>
      </c>
      <c r="CZ126" s="60">
        <v>10.079768110048029</v>
      </c>
      <c r="DA126" s="60"/>
      <c r="DB126" s="60">
        <v>9.9121591760682541</v>
      </c>
      <c r="DC126" s="60">
        <v>9.3654797296332255</v>
      </c>
      <c r="DD126" s="60">
        <v>9.8846623442502608</v>
      </c>
      <c r="DE126" s="60">
        <v>10.049663009225364</v>
      </c>
      <c r="DF126" s="61">
        <v>9.5232097314722886</v>
      </c>
      <c r="DQ126" s="64"/>
    </row>
    <row r="127" spans="1:122" x14ac:dyDescent="0.2">
      <c r="A127" s="51" t="s">
        <v>93</v>
      </c>
      <c r="B127" s="78" t="s">
        <v>104</v>
      </c>
      <c r="C127" s="53">
        <v>1993</v>
      </c>
      <c r="D127" s="54">
        <v>1327748654.6596859</v>
      </c>
      <c r="E127" s="55">
        <f t="shared" si="233"/>
        <v>9.1231158700428452</v>
      </c>
      <c r="F127" s="56">
        <f t="shared" si="234"/>
        <v>7.0881105558605384E-2</v>
      </c>
      <c r="G127" s="58"/>
      <c r="H127" s="58"/>
      <c r="I127" s="11"/>
      <c r="J127" s="59">
        <v>241</v>
      </c>
      <c r="K127" s="118"/>
      <c r="L127" s="118"/>
      <c r="M127" s="118"/>
      <c r="N127" s="118"/>
      <c r="O127" s="118"/>
      <c r="P127" s="118"/>
      <c r="Q127" s="118"/>
      <c r="R127" s="118"/>
      <c r="S127" s="118"/>
      <c r="T127" s="120"/>
      <c r="U127" s="60">
        <v>-3.642305681826663E-3</v>
      </c>
      <c r="V127" s="60">
        <v>0.32685606121130539</v>
      </c>
      <c r="W127" s="60">
        <v>2.6435047816268042E-2</v>
      </c>
      <c r="X127" s="60">
        <v>1.196388279902677E-2</v>
      </c>
      <c r="Y127" s="60"/>
      <c r="Z127" s="60">
        <v>4.7725148612451918E-3</v>
      </c>
      <c r="AA127" s="60">
        <v>3.536494345827812E-3</v>
      </c>
      <c r="AB127" s="60">
        <v>-3.3751055317989831E-3</v>
      </c>
      <c r="AC127" s="60">
        <v>-1.1027373218048808E-3</v>
      </c>
      <c r="AD127" s="61">
        <v>-2.2423323846284982E-2</v>
      </c>
      <c r="AO127" s="60">
        <v>0.49027199334546445</v>
      </c>
      <c r="AP127" s="60">
        <v>0.28064405083110877</v>
      </c>
      <c r="AQ127" s="60">
        <v>1.669532294229148</v>
      </c>
      <c r="AR127" s="60">
        <v>2.0755596336348976</v>
      </c>
      <c r="AS127" s="60"/>
      <c r="AT127" s="60">
        <v>1.7022767300011186</v>
      </c>
      <c r="AU127" s="60">
        <v>0.58809461794647788</v>
      </c>
      <c r="AV127" s="60">
        <v>1.6593816798562901</v>
      </c>
      <c r="AW127" s="60">
        <v>1.9871010588329909</v>
      </c>
      <c r="AX127" s="61">
        <v>0.9968309611136732</v>
      </c>
      <c r="AY127" s="39"/>
      <c r="AZ127" s="39"/>
      <c r="BA127" s="39"/>
      <c r="BB127" s="39"/>
      <c r="BC127" s="39"/>
      <c r="BD127" s="39"/>
      <c r="BE127" s="39"/>
      <c r="BF127" s="39"/>
      <c r="BG127" s="39"/>
      <c r="BH127" s="40"/>
      <c r="BI127" s="62"/>
      <c r="BJ127" s="63"/>
      <c r="BK127" s="63"/>
      <c r="BL127" s="63"/>
      <c r="BM127" s="63"/>
      <c r="BN127" s="63"/>
      <c r="BO127" s="63"/>
      <c r="BP127" s="63"/>
      <c r="BQ127" s="63"/>
      <c r="BR127" s="61"/>
      <c r="CF127" s="35">
        <v>1.0999596831547373E-6</v>
      </c>
      <c r="CH127" s="35">
        <v>6.5574417918162075E-6</v>
      </c>
      <c r="CJ127" s="35">
        <v>8.2437108434067129E-5</v>
      </c>
      <c r="CK127" s="35">
        <v>6.7875719039414413E-4</v>
      </c>
      <c r="CW127" s="60">
        <v>9.3682518667155783</v>
      </c>
      <c r="CX127" s="60">
        <v>9.2634378954583987</v>
      </c>
      <c r="CY127" s="60">
        <v>9.9578820171574201</v>
      </c>
      <c r="CZ127" s="60">
        <v>10.160895686860293</v>
      </c>
      <c r="DA127" s="60"/>
      <c r="DB127" s="60">
        <v>9.9742542350434036</v>
      </c>
      <c r="DC127" s="60">
        <v>9.4171631790160841</v>
      </c>
      <c r="DD127" s="60">
        <v>9.9528067099709894</v>
      </c>
      <c r="DE127" s="60">
        <v>10.116666399459341</v>
      </c>
      <c r="DF127" s="61">
        <v>9.6215313505996818</v>
      </c>
      <c r="DQ127" s="64"/>
    </row>
    <row r="128" spans="1:122" x14ac:dyDescent="0.2">
      <c r="A128" s="51" t="s">
        <v>93</v>
      </c>
      <c r="B128" s="78" t="s">
        <v>104</v>
      </c>
      <c r="C128" s="53">
        <v>1994</v>
      </c>
      <c r="D128" s="54">
        <v>1543606345.1168365</v>
      </c>
      <c r="E128" s="55">
        <f t="shared" si="233"/>
        <v>9.1885365551050899</v>
      </c>
      <c r="F128" s="56">
        <f t="shared" si="234"/>
        <v>6.5420685062244743E-2</v>
      </c>
      <c r="G128" s="58"/>
      <c r="H128" s="58"/>
      <c r="I128" s="11"/>
      <c r="J128" s="59">
        <v>301</v>
      </c>
      <c r="K128" s="118"/>
      <c r="L128" s="118"/>
      <c r="M128" s="118"/>
      <c r="N128" s="118"/>
      <c r="O128" s="118"/>
      <c r="P128" s="118"/>
      <c r="Q128" s="118"/>
      <c r="R128" s="118"/>
      <c r="S128" s="118"/>
      <c r="T128" s="120"/>
      <c r="U128" s="60">
        <v>-2.5367471688293897E-2</v>
      </c>
      <c r="V128" s="60">
        <v>-2.4718518206777507E-2</v>
      </c>
      <c r="W128" s="60">
        <v>-1.2260674013270911E-2</v>
      </c>
      <c r="X128" s="60">
        <v>1.4203071559796332E-2</v>
      </c>
      <c r="Y128" s="60"/>
      <c r="Z128" s="60">
        <v>4.8968140913055791E-2</v>
      </c>
      <c r="AA128" s="60">
        <v>-1.1639819871765766E-2</v>
      </c>
      <c r="AB128" s="60">
        <v>1.5851208901145331E-2</v>
      </c>
      <c r="AC128" s="60">
        <v>3.8068735540078391E-2</v>
      </c>
      <c r="AD128" s="61">
        <v>1.2196142091327689E-2</v>
      </c>
      <c r="AO128" s="60">
        <v>0.42290399355962016</v>
      </c>
      <c r="AP128" s="60">
        <v>0.25729100678818639</v>
      </c>
      <c r="AQ128" s="60">
        <v>1.6757326629369729</v>
      </c>
      <c r="AR128" s="60">
        <v>2.0591719905069592</v>
      </c>
      <c r="AS128" s="60"/>
      <c r="AT128" s="60">
        <v>1.6834935321480007</v>
      </c>
      <c r="AU128" s="60">
        <v>0.55116384940612306</v>
      </c>
      <c r="AV128" s="60">
        <v>1.6788769943393209</v>
      </c>
      <c r="AW128" s="60">
        <v>1.9778447060202478</v>
      </c>
      <c r="AX128" s="61">
        <v>1.0232894361170377</v>
      </c>
      <c r="AY128" s="39"/>
      <c r="AZ128" s="39"/>
      <c r="BA128" s="39"/>
      <c r="BB128" s="39"/>
      <c r="BC128" s="39"/>
      <c r="BD128" s="39"/>
      <c r="BE128" s="39"/>
      <c r="BF128" s="39"/>
      <c r="BG128" s="39"/>
      <c r="BH128" s="40"/>
      <c r="BI128" s="62"/>
      <c r="BJ128" s="63"/>
      <c r="BK128" s="63"/>
      <c r="BL128" s="63"/>
      <c r="BM128" s="63"/>
      <c r="BN128" s="63"/>
      <c r="BO128" s="63"/>
      <c r="BP128" s="63"/>
      <c r="BQ128" s="63"/>
      <c r="BR128" s="61"/>
      <c r="CF128" s="35">
        <v>3.2302508596495679E-6</v>
      </c>
      <c r="CH128" s="35">
        <v>7.7147647111188428E-6</v>
      </c>
      <c r="CJ128" s="35">
        <v>1.8895286905648242E-4</v>
      </c>
      <c r="CK128" s="35">
        <v>9.9276933661146777E-4</v>
      </c>
      <c r="CW128" s="60">
        <v>9.3999885518848991</v>
      </c>
      <c r="CX128" s="60">
        <v>9.3171820584991831</v>
      </c>
      <c r="CY128" s="60">
        <v>10.026402886573576</v>
      </c>
      <c r="CZ128" s="60">
        <v>10.218122550358569</v>
      </c>
      <c r="DA128" s="60"/>
      <c r="DB128" s="60">
        <v>10.030283321179091</v>
      </c>
      <c r="DC128" s="60">
        <v>9.4641184798081515</v>
      </c>
      <c r="DD128" s="60">
        <v>10.027975052274751</v>
      </c>
      <c r="DE128" s="60">
        <v>10.177458908115213</v>
      </c>
      <c r="DF128" s="61">
        <v>9.7001812731636079</v>
      </c>
      <c r="DQ128" s="64"/>
    </row>
    <row r="129" spans="1:121" x14ac:dyDescent="0.2">
      <c r="A129" s="51" t="s">
        <v>93</v>
      </c>
      <c r="B129" s="78" t="s">
        <v>104</v>
      </c>
      <c r="C129" s="53">
        <v>1995</v>
      </c>
      <c r="D129" s="54">
        <v>1763536304.5396364</v>
      </c>
      <c r="E129" s="55">
        <f t="shared" si="233"/>
        <v>9.2463844045756325</v>
      </c>
      <c r="F129" s="56">
        <f t="shared" si="234"/>
        <v>5.7847849470542556E-2</v>
      </c>
      <c r="G129" s="58"/>
      <c r="H129" s="58"/>
      <c r="I129" s="11"/>
      <c r="J129" s="59">
        <v>311</v>
      </c>
      <c r="K129" s="118"/>
      <c r="L129" s="118"/>
      <c r="M129" s="118"/>
      <c r="N129" s="118"/>
      <c r="O129" s="118"/>
      <c r="P129" s="118"/>
      <c r="Q129" s="118"/>
      <c r="R129" s="118"/>
      <c r="S129" s="118"/>
      <c r="T129" s="120"/>
      <c r="U129" s="60">
        <v>-8.2212267655733751E-2</v>
      </c>
      <c r="V129" s="60">
        <v>-6.6122551914954364E-2</v>
      </c>
      <c r="W129" s="60">
        <v>-6.1413404960100504E-2</v>
      </c>
      <c r="X129" s="60">
        <v>-3.2397330879985031E-2</v>
      </c>
      <c r="Y129" s="60"/>
      <c r="Z129" s="60">
        <v>-6.9820327512996272E-2</v>
      </c>
      <c r="AA129" s="60">
        <v>-7.4830282920969715E-2</v>
      </c>
      <c r="AB129" s="60">
        <v>-8.6467456801485376E-2</v>
      </c>
      <c r="AC129" s="60">
        <v>-5.4638330522057021E-2</v>
      </c>
      <c r="AD129" s="61">
        <v>-4.6840656449582463E-2</v>
      </c>
      <c r="AO129" s="60">
        <v>0.4288456871678612</v>
      </c>
      <c r="AP129" s="60">
        <v>0.29032622812340492</v>
      </c>
      <c r="AQ129" s="60">
        <v>1.6812129032505752</v>
      </c>
      <c r="AR129" s="60">
        <v>2.0592507302935079</v>
      </c>
      <c r="AS129" s="60"/>
      <c r="AT129" s="60">
        <v>1.7015653744813761</v>
      </c>
      <c r="AU129" s="60">
        <v>0.52352293888576007</v>
      </c>
      <c r="AV129" s="60">
        <v>1.6971644786143045</v>
      </c>
      <c r="AW129" s="60">
        <v>1.9822180479050751</v>
      </c>
      <c r="AX129" s="61">
        <v>1.0703440240270705</v>
      </c>
      <c r="AY129" s="39"/>
      <c r="AZ129" s="39"/>
      <c r="BA129" s="39"/>
      <c r="BB129" s="39"/>
      <c r="BC129" s="39"/>
      <c r="BD129" s="39"/>
      <c r="BE129" s="39"/>
      <c r="BF129" s="39"/>
      <c r="BG129" s="39"/>
      <c r="BH129" s="40"/>
      <c r="BI129" s="62"/>
      <c r="BJ129" s="63"/>
      <c r="BK129" s="63"/>
      <c r="BL129" s="63"/>
      <c r="BM129" s="63"/>
      <c r="BN129" s="63"/>
      <c r="BO129" s="63"/>
      <c r="BP129" s="63"/>
      <c r="BQ129" s="63"/>
      <c r="BR129" s="61"/>
      <c r="CF129" s="35">
        <v>3.5971711390479417E-6</v>
      </c>
      <c r="CH129" s="35">
        <v>6.0311868766097462E-6</v>
      </c>
      <c r="CJ129" s="35">
        <v>2.317670663593204E-4</v>
      </c>
      <c r="CK129" s="35">
        <v>1.046711771578148E-3</v>
      </c>
      <c r="CW129" s="60">
        <v>9.4608072481595631</v>
      </c>
      <c r="CX129" s="60">
        <v>9.3915475186373349</v>
      </c>
      <c r="CY129" s="60">
        <v>10.08699085620092</v>
      </c>
      <c r="CZ129" s="60">
        <v>10.276009769722386</v>
      </c>
      <c r="DA129" s="60"/>
      <c r="DB129" s="60">
        <v>10.097167091816321</v>
      </c>
      <c r="DC129" s="60">
        <v>9.5081458740185134</v>
      </c>
      <c r="DD129" s="60">
        <v>10.094966643882785</v>
      </c>
      <c r="DE129" s="60">
        <v>10.23749342852817</v>
      </c>
      <c r="DF129" s="61">
        <v>9.7815564165891686</v>
      </c>
      <c r="DQ129" s="64"/>
    </row>
    <row r="130" spans="1:121" x14ac:dyDescent="0.2">
      <c r="A130" s="51" t="s">
        <v>93</v>
      </c>
      <c r="B130" s="78" t="s">
        <v>104</v>
      </c>
      <c r="C130" s="53">
        <v>1996</v>
      </c>
      <c r="D130" s="54">
        <v>1873671550.3463552</v>
      </c>
      <c r="E130" s="55">
        <f t="shared" si="233"/>
        <v>9.272693462552839</v>
      </c>
      <c r="F130" s="56">
        <f t="shared" si="234"/>
        <v>2.6309057977206507E-2</v>
      </c>
      <c r="G130" s="58"/>
      <c r="H130" s="58"/>
      <c r="I130" s="11"/>
      <c r="J130" s="59">
        <v>323</v>
      </c>
      <c r="K130" s="118"/>
      <c r="L130" s="118"/>
      <c r="M130" s="118"/>
      <c r="N130" s="118"/>
      <c r="O130" s="118"/>
      <c r="P130" s="118"/>
      <c r="Q130" s="118"/>
      <c r="R130" s="118"/>
      <c r="S130" s="118"/>
      <c r="T130" s="120"/>
      <c r="U130" s="60">
        <v>-6.0784165269016199E-2</v>
      </c>
      <c r="V130" s="60">
        <v>-2.8977281849413838E-2</v>
      </c>
      <c r="W130" s="60">
        <v>-5.0256481746716375E-2</v>
      </c>
      <c r="X130" s="60">
        <v>-4.0913176988260025E-2</v>
      </c>
      <c r="Y130" s="60"/>
      <c r="Z130" s="60">
        <v>-9.891311386326862E-2</v>
      </c>
      <c r="AA130" s="60">
        <v>-3.9695455201731455E-2</v>
      </c>
      <c r="AB130" s="60">
        <v>-0.10358569045246391</v>
      </c>
      <c r="AC130" s="60">
        <v>-9.2877756934972355E-2</v>
      </c>
      <c r="AD130" s="61">
        <v>-5.8864244887270489E-2</v>
      </c>
      <c r="AO130" s="60">
        <v>0.43620335698184753</v>
      </c>
      <c r="AP130" s="60">
        <v>0.272204620681471</v>
      </c>
      <c r="AQ130" s="60">
        <v>1.7034183662022304</v>
      </c>
      <c r="AR130" s="60">
        <v>2.084039086813366</v>
      </c>
      <c r="AS130" s="60"/>
      <c r="AT130" s="60">
        <v>1.7310056673922478</v>
      </c>
      <c r="AU130" s="60">
        <v>0.5253253840047396</v>
      </c>
      <c r="AV130" s="60">
        <v>1.7109142731934348</v>
      </c>
      <c r="AW130" s="60">
        <v>1.989840953052461</v>
      </c>
      <c r="AX130" s="61">
        <v>1.1192550609732681</v>
      </c>
      <c r="AY130" s="39"/>
      <c r="AZ130" s="39"/>
      <c r="BA130" s="39"/>
      <c r="BB130" s="39"/>
      <c r="BC130" s="39"/>
      <c r="BD130" s="39"/>
      <c r="BE130" s="39"/>
      <c r="BF130" s="39"/>
      <c r="BG130" s="39"/>
      <c r="BH130" s="40"/>
      <c r="BI130" s="62"/>
      <c r="BJ130" s="63"/>
      <c r="BK130" s="63"/>
      <c r="BL130" s="63"/>
      <c r="BM130" s="63"/>
      <c r="BN130" s="63"/>
      <c r="BO130" s="63"/>
      <c r="BP130" s="63"/>
      <c r="BQ130" s="63"/>
      <c r="BR130" s="61"/>
      <c r="CF130" s="35">
        <v>1.5752957957481487E-6</v>
      </c>
      <c r="CH130" s="35">
        <v>9.7560077041918236E-6</v>
      </c>
      <c r="CJ130" s="35">
        <v>2.1210255948715982E-4</v>
      </c>
      <c r="CK130" s="35">
        <v>9.9160784720816867E-4</v>
      </c>
      <c r="CW130" s="60">
        <v>9.4907951410437619</v>
      </c>
      <c r="CX130" s="60">
        <v>9.4087957728935745</v>
      </c>
      <c r="CY130" s="60">
        <v>10.124402645653955</v>
      </c>
      <c r="CZ130" s="60">
        <v>10.314713005959522</v>
      </c>
      <c r="DA130" s="60"/>
      <c r="DB130" s="60">
        <v>10.138196296248964</v>
      </c>
      <c r="DC130" s="60">
        <v>9.5353561545552097</v>
      </c>
      <c r="DD130" s="60">
        <v>10.128150599149556</v>
      </c>
      <c r="DE130" s="60">
        <v>10.267613939079069</v>
      </c>
      <c r="DF130" s="61">
        <v>9.8323209930394739</v>
      </c>
      <c r="DQ130" s="64"/>
    </row>
    <row r="131" spans="1:121" x14ac:dyDescent="0.2">
      <c r="A131" s="51" t="s">
        <v>93</v>
      </c>
      <c r="B131" s="78" t="s">
        <v>104</v>
      </c>
      <c r="C131" s="53">
        <v>1997</v>
      </c>
      <c r="D131" s="54">
        <v>1747011857.3310688</v>
      </c>
      <c r="E131" s="55">
        <f t="shared" si="233"/>
        <v>9.2422958526394723</v>
      </c>
      <c r="F131" s="56">
        <f t="shared" si="234"/>
        <v>-3.0397609913366708E-2</v>
      </c>
      <c r="G131" s="58"/>
      <c r="H131" s="58"/>
      <c r="I131" s="11"/>
      <c r="J131" s="59">
        <v>359</v>
      </c>
      <c r="K131" s="118"/>
      <c r="L131" s="118"/>
      <c r="M131" s="118"/>
      <c r="N131" s="118"/>
      <c r="O131" s="118"/>
      <c r="P131" s="118"/>
      <c r="Q131" s="118"/>
      <c r="R131" s="118"/>
      <c r="S131" s="118"/>
      <c r="T131" s="120"/>
      <c r="U131" s="60">
        <v>-0.1138299002471781</v>
      </c>
      <c r="V131" s="60">
        <v>-8.5801672148629715E-2</v>
      </c>
      <c r="W131" s="60">
        <v>-8.5265708930696738E-2</v>
      </c>
      <c r="X131" s="60">
        <v>-4.1934877619700717E-2</v>
      </c>
      <c r="Y131" s="60"/>
      <c r="Z131" s="60">
        <v>-0.11522888205228776</v>
      </c>
      <c r="AA131" s="60">
        <v>-0.11275736918125778</v>
      </c>
      <c r="AB131" s="60">
        <v>-0.13711366393442193</v>
      </c>
      <c r="AC131" s="60">
        <v>-7.6683618903967909E-2</v>
      </c>
      <c r="AD131" s="61">
        <v>-0.11120396891301676</v>
      </c>
      <c r="AO131" s="60">
        <v>0.47348468873569516</v>
      </c>
      <c r="AP131" s="60">
        <v>0.29469331111959995</v>
      </c>
      <c r="AQ131" s="60">
        <v>1.7313223079833442</v>
      </c>
      <c r="AR131" s="60">
        <v>2.0916529359919505</v>
      </c>
      <c r="AS131" s="60"/>
      <c r="AT131" s="60">
        <v>1.7577272655514697</v>
      </c>
      <c r="AU131" s="60">
        <v>0.58117223463508694</v>
      </c>
      <c r="AV131" s="60">
        <v>1.7582431708975239</v>
      </c>
      <c r="AW131" s="60">
        <v>1.934318038449371</v>
      </c>
      <c r="AX131" s="61">
        <v>1.1865465310844083</v>
      </c>
      <c r="AY131" s="39"/>
      <c r="AZ131" s="39"/>
      <c r="BA131" s="39"/>
      <c r="BB131" s="39"/>
      <c r="BC131" s="39"/>
      <c r="BD131" s="39"/>
      <c r="BE131" s="39"/>
      <c r="BF131" s="39"/>
      <c r="BG131" s="39"/>
      <c r="BH131" s="40"/>
      <c r="BI131" s="62"/>
      <c r="BJ131" s="63"/>
      <c r="BK131" s="63"/>
      <c r="BL131" s="63"/>
      <c r="BM131" s="63"/>
      <c r="BN131" s="63"/>
      <c r="BO131" s="63"/>
      <c r="BP131" s="63"/>
      <c r="BQ131" s="63"/>
      <c r="BR131" s="61"/>
      <c r="CC131" s="35">
        <v>9.6559139562005939E-7</v>
      </c>
      <c r="CF131" s="35">
        <v>2.0092932194061197E-6</v>
      </c>
      <c r="CH131" s="35">
        <v>1.106231111978566E-5</v>
      </c>
      <c r="CJ131" s="35">
        <v>1.7250859844858621E-4</v>
      </c>
      <c r="CK131" s="35">
        <v>1.278997521851428E-3</v>
      </c>
      <c r="CW131" s="60">
        <v>9.4790381970073199</v>
      </c>
      <c r="CX131" s="60">
        <v>9.3896425081992732</v>
      </c>
      <c r="CY131" s="60">
        <v>10.107957006631144</v>
      </c>
      <c r="CZ131" s="60">
        <v>10.288122320635448</v>
      </c>
      <c r="DA131" s="60"/>
      <c r="DB131" s="60">
        <v>10.121159485415207</v>
      </c>
      <c r="DC131" s="60">
        <v>9.5328819699570158</v>
      </c>
      <c r="DD131" s="60">
        <v>10.121417438088233</v>
      </c>
      <c r="DE131" s="60">
        <v>10.209454871864157</v>
      </c>
      <c r="DF131" s="61">
        <v>9.8355691181816773</v>
      </c>
      <c r="DQ131" s="64"/>
    </row>
    <row r="132" spans="1:121" x14ac:dyDescent="0.2">
      <c r="A132" s="51" t="s">
        <v>93</v>
      </c>
      <c r="B132" s="78" t="s">
        <v>104</v>
      </c>
      <c r="C132" s="53">
        <v>1998</v>
      </c>
      <c r="D132" s="54">
        <v>1280177838.7190535</v>
      </c>
      <c r="E132" s="55">
        <f t="shared" si="233"/>
        <v>9.1072703048115518</v>
      </c>
      <c r="F132" s="56">
        <f t="shared" si="234"/>
        <v>-0.13502554782792053</v>
      </c>
      <c r="G132" s="58"/>
      <c r="H132" s="58"/>
      <c r="I132" s="11"/>
      <c r="J132" s="59">
        <v>370</v>
      </c>
      <c r="K132" s="118"/>
      <c r="L132" s="118"/>
      <c r="M132" s="118"/>
      <c r="N132" s="118"/>
      <c r="O132" s="118"/>
      <c r="P132" s="118"/>
      <c r="Q132" s="118"/>
      <c r="R132" s="118"/>
      <c r="S132" s="118"/>
      <c r="T132" s="120"/>
      <c r="U132" s="60">
        <v>-0.36613733111774671</v>
      </c>
      <c r="V132" s="60">
        <v>-0.31381657520846551</v>
      </c>
      <c r="W132" s="60">
        <v>-0.27567858979359827</v>
      </c>
      <c r="X132" s="60">
        <v>0.11885951859989125</v>
      </c>
      <c r="Y132" s="60"/>
      <c r="Z132" s="60">
        <v>-0.22486320036362928</v>
      </c>
      <c r="AA132" s="60">
        <v>-0.41169404145357147</v>
      </c>
      <c r="AB132" s="60">
        <v>-0.31513439891783834</v>
      </c>
      <c r="AC132" s="60">
        <v>-0.24530387013874444</v>
      </c>
      <c r="AD132" s="61">
        <v>-0.36269244724070615</v>
      </c>
      <c r="AO132" s="60">
        <v>0.50030772186833161</v>
      </c>
      <c r="AP132" s="60">
        <v>0.38694351382990355</v>
      </c>
      <c r="AQ132" s="60">
        <v>1.7648412259965536</v>
      </c>
      <c r="AR132" s="60">
        <v>1.8724853704073166</v>
      </c>
      <c r="AS132" s="60"/>
      <c r="AT132" s="60">
        <v>1.7510713499438726</v>
      </c>
      <c r="AU132" s="60">
        <v>0.74052743735751392</v>
      </c>
      <c r="AV132" s="60">
        <v>1.8258539587231848</v>
      </c>
      <c r="AW132" s="60">
        <v>1.9483968015761146</v>
      </c>
      <c r="AX132" s="61">
        <v>1.3274518853058304</v>
      </c>
      <c r="AY132" s="39"/>
      <c r="AZ132" s="39"/>
      <c r="BA132" s="39"/>
      <c r="BB132" s="39"/>
      <c r="BC132" s="39"/>
      <c r="BD132" s="39"/>
      <c r="BE132" s="39"/>
      <c r="BF132" s="39"/>
      <c r="BG132" s="39"/>
      <c r="BH132" s="40"/>
      <c r="BI132" s="62"/>
      <c r="BJ132" s="63"/>
      <c r="BK132" s="63"/>
      <c r="BL132" s="63"/>
      <c r="BM132" s="63"/>
      <c r="BN132" s="63"/>
      <c r="BO132" s="63"/>
      <c r="BP132" s="63"/>
      <c r="BQ132" s="63"/>
      <c r="BR132" s="61"/>
      <c r="CC132" s="35">
        <v>0</v>
      </c>
      <c r="CE132" s="35">
        <v>4.0546458846362528E-7</v>
      </c>
      <c r="CF132" s="35">
        <v>9.4599907499521585E-6</v>
      </c>
      <c r="CH132" s="35">
        <v>1.1624207736819619E-5</v>
      </c>
      <c r="CJ132" s="35">
        <v>1.1657138666623918E-4</v>
      </c>
      <c r="CK132" s="35">
        <v>1.6272913657007803E-3</v>
      </c>
      <c r="CW132" s="60">
        <v>9.3574241657457176</v>
      </c>
      <c r="CX132" s="60">
        <v>9.3007420617265026</v>
      </c>
      <c r="CY132" s="60">
        <v>9.9896909178098277</v>
      </c>
      <c r="CZ132" s="60">
        <v>10.043512990015209</v>
      </c>
      <c r="DA132" s="60"/>
      <c r="DB132" s="60">
        <v>9.9828059797834889</v>
      </c>
      <c r="DC132" s="60">
        <v>9.4775340234903087</v>
      </c>
      <c r="DD132" s="60">
        <v>10.020197284173143</v>
      </c>
      <c r="DE132" s="60">
        <v>10.081468705599608</v>
      </c>
      <c r="DF132" s="61">
        <v>9.7709962474644669</v>
      </c>
      <c r="DQ132" s="64"/>
    </row>
    <row r="133" spans="1:121" x14ac:dyDescent="0.2">
      <c r="A133" s="51" t="s">
        <v>93</v>
      </c>
      <c r="B133" s="78" t="s">
        <v>104</v>
      </c>
      <c r="C133" s="53">
        <v>1999</v>
      </c>
      <c r="D133" s="54">
        <v>1454430642.4918334</v>
      </c>
      <c r="E133" s="55">
        <f t="shared" si="233"/>
        <v>9.162693015853776</v>
      </c>
      <c r="F133" s="56">
        <f t="shared" si="234"/>
        <v>5.5422711042224293E-2</v>
      </c>
      <c r="G133" s="58"/>
      <c r="H133" s="58"/>
      <c r="I133" s="11"/>
      <c r="J133" s="59">
        <v>311</v>
      </c>
      <c r="K133" s="118"/>
      <c r="L133" s="118"/>
      <c r="M133" s="118"/>
      <c r="N133" s="118"/>
      <c r="O133" s="118"/>
      <c r="P133" s="118"/>
      <c r="Q133" s="118"/>
      <c r="R133" s="118"/>
      <c r="S133" s="118"/>
      <c r="T133" s="120"/>
      <c r="U133" s="60">
        <v>-0.32661005838519852</v>
      </c>
      <c r="V133" s="60">
        <v>-0.3257935672921714</v>
      </c>
      <c r="W133" s="60">
        <v>-0.35267320678809977</v>
      </c>
      <c r="X133" s="60">
        <v>-0.43852421329279961</v>
      </c>
      <c r="Y133" s="60"/>
      <c r="Z133" s="60">
        <v>-0.39203844868051219</v>
      </c>
      <c r="AA133" s="60">
        <v>-0.33670640643331451</v>
      </c>
      <c r="AB133" s="60">
        <v>-0.37335073543658615</v>
      </c>
      <c r="AC133" s="60">
        <v>-0.41513788462059931</v>
      </c>
      <c r="AD133" s="61">
        <v>-0.31153180636414995</v>
      </c>
      <c r="AE133" s="97">
        <f t="shared" ref="AE133:AF133" si="331">STDEV(U124:U133)</f>
        <v>0.12840997652633176</v>
      </c>
      <c r="AF133" s="98">
        <f t="shared" si="331"/>
        <v>0.23287492671885632</v>
      </c>
      <c r="AG133" s="98">
        <f t="shared" ref="AG133:AG151" si="332">STDEV(W124:W133)</f>
        <v>0.13018994555593327</v>
      </c>
      <c r="AH133" s="98">
        <f t="shared" ref="AH133:AH151" si="333">STDEV(X124:X133)</f>
        <v>0.14798381082475981</v>
      </c>
      <c r="AI133" s="98"/>
      <c r="AJ133" s="98">
        <f t="shared" ref="AJ133:AJ151" si="334">STDEV(Z124:Z133)</f>
        <v>0.12878516192071543</v>
      </c>
      <c r="AK133" s="98">
        <f t="shared" ref="AK133:AK151" si="335">STDEV(AA124:AA133)</f>
        <v>0.1457324873562294</v>
      </c>
      <c r="AL133" s="98">
        <f t="shared" ref="AL133:AL151" si="336">STDEV(AB124:AB133)</f>
        <v>0.13050851876625078</v>
      </c>
      <c r="AM133" s="98">
        <f t="shared" ref="AM133:AM151" si="337">STDEV(AC124:AC133)</f>
        <v>0.13792635110360449</v>
      </c>
      <c r="AN133" s="40">
        <f t="shared" ref="AN133:AN151" si="338">STDEV(AD124:AD133)</f>
        <v>0.16966046944500457</v>
      </c>
      <c r="AO133" s="60">
        <v>0.50006481582779827</v>
      </c>
      <c r="AP133" s="60">
        <v>0.38350929357557817</v>
      </c>
      <c r="AQ133" s="60">
        <v>1.7699843212887938</v>
      </c>
      <c r="AR133" s="60">
        <v>1.9834392114143693</v>
      </c>
      <c r="AS133" s="60"/>
      <c r="AT133" s="60">
        <v>1.7357492396052532</v>
      </c>
      <c r="AU133" s="60">
        <v>0.72044639586030179</v>
      </c>
      <c r="AV133" s="60">
        <v>1.7732405801351874</v>
      </c>
      <c r="AW133" s="60">
        <v>1.9399775468859879</v>
      </c>
      <c r="AX133" s="61">
        <v>1.2949415350852291</v>
      </c>
      <c r="AY133" s="39">
        <f t="shared" ref="AY133:AZ133" si="339">STDEV(AO124:AO133)</f>
        <v>6.3059424443458439E-2</v>
      </c>
      <c r="AZ133" s="39">
        <f t="shared" si="339"/>
        <v>5.3246318157196007E-2</v>
      </c>
      <c r="BA133" s="39">
        <f t="shared" ref="BA133:BA151" si="340">STDEV(AQ124:AQ133)</f>
        <v>3.8642438058423538E-2</v>
      </c>
      <c r="BB133" s="39">
        <f t="shared" ref="BB133:BB151" si="341">STDEV(AR124:AR133)</f>
        <v>6.7179569904274233E-2</v>
      </c>
      <c r="BC133" s="39"/>
      <c r="BD133" s="39">
        <f t="shared" ref="BD133:BD151" si="342">STDEV(AT124:AT133)</f>
        <v>2.6825861619236176E-2</v>
      </c>
      <c r="BE133" s="39">
        <f t="shared" ref="BE133:BE151" si="343">STDEV(AU124:AU133)</f>
        <v>8.1968748024968827E-2</v>
      </c>
      <c r="BF133" s="39">
        <f t="shared" ref="BF133:BF151" si="344">STDEV(AV124:AV133)</f>
        <v>6.4262217929112755E-2</v>
      </c>
      <c r="BG133" s="39">
        <f t="shared" ref="BG133:BG151" si="345">STDEV(AW124:AW133)</f>
        <v>2.2969702611596234E-2</v>
      </c>
      <c r="BH133" s="39">
        <f t="shared" ref="BH133:BH151" si="346">STDEV(AX124:AX133)</f>
        <v>0.1505809107543695</v>
      </c>
      <c r="BI133" s="62"/>
      <c r="BJ133" s="63"/>
      <c r="BK133" s="63"/>
      <c r="BL133" s="63"/>
      <c r="BM133" s="63"/>
      <c r="BN133" s="63"/>
      <c r="BO133" s="63"/>
      <c r="BP133" s="63"/>
      <c r="BQ133" s="63"/>
      <c r="BR133" s="61"/>
      <c r="CC133" s="35">
        <v>0</v>
      </c>
      <c r="CE133" s="35">
        <v>6.561818332905787E-7</v>
      </c>
      <c r="CF133" s="35">
        <v>6.035027466982671E-6</v>
      </c>
      <c r="CH133" s="35">
        <v>8.3084790732933469E-6</v>
      </c>
      <c r="CJ133" s="35">
        <v>1.9445973190201877E-4</v>
      </c>
      <c r="CK133" s="35">
        <v>1.620406264890071E-3</v>
      </c>
      <c r="CM133" s="39">
        <f t="shared" ref="CM133:CM150" si="347">AVERAGE(CW124:CW133)</f>
        <v>9.3838088098106454</v>
      </c>
      <c r="CN133" s="39"/>
      <c r="CO133" s="39">
        <f t="shared" ref="CO133:CO153" si="348">AVERAGE(CY124:CY133)</f>
        <v>9.9941171224628729</v>
      </c>
      <c r="CP133" s="39">
        <f t="shared" ref="CP133:CP153" si="349">AVERAGE(CZ124:CZ133)</f>
        <v>10.155655201255053</v>
      </c>
      <c r="CQ133" s="39"/>
      <c r="CR133" s="39">
        <f t="shared" ref="CR133:CR153" si="350">AVERAGE(DB124:DB133)</f>
        <v>9.9928834029882658</v>
      </c>
      <c r="CS133" s="39"/>
      <c r="CT133" s="39">
        <f t="shared" ref="CT133:CT153" si="351">AVERAGE(DD124:DD133)</f>
        <v>9.9862017361681268</v>
      </c>
      <c r="CU133" s="39">
        <f t="shared" ref="CU133:CU153" si="352">AVERAGE(DE124:DE133)</f>
        <v>10.120888131087471</v>
      </c>
      <c r="CV133" s="40"/>
      <c r="CW133" s="60">
        <v>9.4127254237676752</v>
      </c>
      <c r="CX133" s="60">
        <v>9.3544476626415651</v>
      </c>
      <c r="CY133" s="60">
        <v>10.047685176498174</v>
      </c>
      <c r="CZ133" s="60">
        <v>10.154412621560962</v>
      </c>
      <c r="DA133" s="60"/>
      <c r="DB133" s="60">
        <v>10.030567635656404</v>
      </c>
      <c r="DC133" s="60">
        <v>9.5229162137839261</v>
      </c>
      <c r="DD133" s="60">
        <v>10.04931330592137</v>
      </c>
      <c r="DE133" s="60">
        <v>10.13268178929677</v>
      </c>
      <c r="DF133" s="61">
        <v>9.8101637833963906</v>
      </c>
      <c r="DG133" s="39">
        <f t="shared" ref="DG133:DG153" si="353">AVERAGE(CW124:CW133)</f>
        <v>9.3838088098106454</v>
      </c>
      <c r="DH133" s="39">
        <f t="shared" ref="DH133:DH153" si="354">AVERAGE(CX124:CX133)</f>
        <v>9.3465422111508332</v>
      </c>
      <c r="DI133" s="39">
        <f t="shared" ref="DI133:DI153" si="355">AVERAGE(CY124:CY133)</f>
        <v>9.9941171224628729</v>
      </c>
      <c r="DJ133" s="39">
        <f t="shared" ref="DJ133:DJ153" si="356">AVERAGE(CZ124:CZ133)</f>
        <v>10.155655201255053</v>
      </c>
      <c r="DK133" s="39"/>
      <c r="DL133" s="39">
        <f t="shared" ref="DL133:DL153" si="357">AVERAGE(DB124:DB133)</f>
        <v>9.9928834029882658</v>
      </c>
      <c r="DM133" s="39">
        <f t="shared" ref="DM133:DM153" si="358">AVERAGE(DC124:DC133)</f>
        <v>9.4455630096553094</v>
      </c>
      <c r="DN133" s="39">
        <f t="shared" ref="DN133:DN153" si="359">AVERAGE(DD124:DD133)</f>
        <v>9.9862017361681268</v>
      </c>
      <c r="DO133" s="39">
        <f t="shared" ref="DO133:DO153" si="360">AVERAGE(DE124:DE133)</f>
        <v>10.120888131087471</v>
      </c>
      <c r="DP133" s="40">
        <f t="shared" ref="DP133:DP153" si="361">AVERAGE(DF124:DF133)</f>
        <v>9.6747140981855821</v>
      </c>
      <c r="DQ133" s="64"/>
    </row>
    <row r="134" spans="1:121" x14ac:dyDescent="0.2">
      <c r="A134" s="51" t="s">
        <v>93</v>
      </c>
      <c r="B134" s="78" t="s">
        <v>104</v>
      </c>
      <c r="C134" s="53">
        <v>2000</v>
      </c>
      <c r="D134" s="54">
        <v>1731198022.4549377</v>
      </c>
      <c r="E134" s="55">
        <f t="shared" si="233"/>
        <v>9.238346747332784</v>
      </c>
      <c r="F134" s="56">
        <f t="shared" si="234"/>
        <v>7.5653731479008002E-2</v>
      </c>
      <c r="G134" s="58"/>
      <c r="H134" s="58"/>
      <c r="I134" s="11"/>
      <c r="J134" s="59">
        <v>330</v>
      </c>
      <c r="K134" s="118"/>
      <c r="L134" s="118"/>
      <c r="M134" s="118"/>
      <c r="N134" s="118"/>
      <c r="O134" s="118"/>
      <c r="P134" s="118"/>
      <c r="Q134" s="118"/>
      <c r="R134" s="118"/>
      <c r="S134" s="118"/>
      <c r="T134" s="120"/>
      <c r="U134" s="60">
        <v>-2.6215382836775269E-2</v>
      </c>
      <c r="V134" s="60">
        <v>-3.1022323813822528E-2</v>
      </c>
      <c r="W134" s="60">
        <v>3.1129453771650883E-2</v>
      </c>
      <c r="X134" s="60">
        <v>9.9416424479079057E-3</v>
      </c>
      <c r="Y134" s="60"/>
      <c r="Z134" s="60">
        <v>-4.463497479207934E-3</v>
      </c>
      <c r="AA134" s="60">
        <v>-4.4327622670404132E-2</v>
      </c>
      <c r="AB134" s="60">
        <v>3.9661872176011137E-3</v>
      </c>
      <c r="AC134" s="60">
        <v>2.3340324242214994E-2</v>
      </c>
      <c r="AD134" s="61">
        <v>-2.683944617330547E-2</v>
      </c>
      <c r="AE134" s="97">
        <f t="shared" ref="AE134:AF134" si="362">STDEV(U125:U134)</f>
        <v>0.13139763458747092</v>
      </c>
      <c r="AF134" s="98">
        <f t="shared" si="362"/>
        <v>0.21970360490904514</v>
      </c>
      <c r="AG134" s="98">
        <f t="shared" si="332"/>
        <v>0.13427066805044813</v>
      </c>
      <c r="AH134" s="98">
        <f t="shared" si="333"/>
        <v>0.14874602199834877</v>
      </c>
      <c r="AI134" s="98"/>
      <c r="AJ134" s="98">
        <f t="shared" si="334"/>
        <v>0.13027299767512954</v>
      </c>
      <c r="AK134" s="98">
        <f t="shared" si="335"/>
        <v>0.14725214821714067</v>
      </c>
      <c r="AL134" s="98">
        <f t="shared" si="336"/>
        <v>0.13493493854962943</v>
      </c>
      <c r="AM134" s="98">
        <f t="shared" si="337"/>
        <v>0.14151530853123706</v>
      </c>
      <c r="AN134" s="40">
        <f t="shared" si="338"/>
        <v>0.16278755351885735</v>
      </c>
      <c r="AO134" s="60">
        <v>0.5398879741199103</v>
      </c>
      <c r="AP134" s="60">
        <v>0.324425565289852</v>
      </c>
      <c r="AQ134" s="60">
        <v>1.6842214312049428</v>
      </c>
      <c r="AR134" s="60">
        <v>1.9791924989929548</v>
      </c>
      <c r="AS134" s="60"/>
      <c r="AT134" s="60">
        <v>1.7338085699726857</v>
      </c>
      <c r="AU134" s="60">
        <v>0.43004406400350348</v>
      </c>
      <c r="AV134" s="60">
        <v>1.7442612859756235</v>
      </c>
      <c r="AW134" s="60">
        <v>1.8633736417883586</v>
      </c>
      <c r="AX134" s="61">
        <v>1.2554251426720473</v>
      </c>
      <c r="AY134" s="39">
        <f t="shared" ref="AY134:AZ134" si="363">STDEV(AO125:AO134)</f>
        <v>5.246005436301894E-2</v>
      </c>
      <c r="AZ134" s="39">
        <f t="shared" si="363"/>
        <v>4.9582940302593012E-2</v>
      </c>
      <c r="BA134" s="39">
        <f t="shared" si="340"/>
        <v>3.6234887150053172E-2</v>
      </c>
      <c r="BB134" s="39">
        <f t="shared" si="341"/>
        <v>6.7727670606573295E-2</v>
      </c>
      <c r="BC134" s="39"/>
      <c r="BD134" s="39">
        <f t="shared" si="342"/>
        <v>2.7037832629808564E-2</v>
      </c>
      <c r="BE134" s="39">
        <f t="shared" si="343"/>
        <v>9.4272977373359865E-2</v>
      </c>
      <c r="BF134" s="39">
        <f t="shared" si="344"/>
        <v>5.8171680963204894E-2</v>
      </c>
      <c r="BG134" s="39">
        <f t="shared" si="345"/>
        <v>4.0266958106021815E-2</v>
      </c>
      <c r="BH134" s="39">
        <f t="shared" si="346"/>
        <v>0.14036886770631227</v>
      </c>
      <c r="BI134" s="62"/>
      <c r="BJ134" s="63"/>
      <c r="BK134" s="63"/>
      <c r="BL134" s="63"/>
      <c r="BM134" s="63"/>
      <c r="BN134" s="63"/>
      <c r="BO134" s="63"/>
      <c r="BP134" s="63"/>
      <c r="BQ134" s="63"/>
      <c r="BR134" s="61"/>
      <c r="CC134" s="35">
        <v>0</v>
      </c>
      <c r="CD134" s="35">
        <v>4.3563360244322974E-4</v>
      </c>
      <c r="CE134" s="35">
        <v>2.7900185836255854E-7</v>
      </c>
      <c r="CF134" s="35">
        <v>2.6681117419907423E-6</v>
      </c>
      <c r="CH134" s="35">
        <v>8.8194991035378683E-6</v>
      </c>
      <c r="CJ134" s="35">
        <v>1.5549656180795544E-4</v>
      </c>
      <c r="CK134" s="35">
        <v>1.512848700368593E-3</v>
      </c>
      <c r="CL134" s="38">
        <v>1.9930995502796756E-2</v>
      </c>
      <c r="CM134" s="39">
        <f t="shared" si="347"/>
        <v>9.4104424914775535</v>
      </c>
      <c r="CN134" s="39">
        <f t="shared" ref="CN134:CN153" si="364">AVERAGE(CX125:CX134)</f>
        <v>9.3532943760041931</v>
      </c>
      <c r="CO134" s="39">
        <f t="shared" si="348"/>
        <v>10.020129881628158</v>
      </c>
      <c r="CP134" s="39">
        <f t="shared" si="349"/>
        <v>10.180290542663588</v>
      </c>
      <c r="CQ134" s="39"/>
      <c r="CR134" s="39">
        <f t="shared" si="350"/>
        <v>10.024359087959578</v>
      </c>
      <c r="CS134" s="39"/>
      <c r="CT134" s="39">
        <f t="shared" si="351"/>
        <v>10.022482606893785</v>
      </c>
      <c r="CU134" s="39">
        <f t="shared" si="352"/>
        <v>10.144468221069868</v>
      </c>
      <c r="CV134" s="40">
        <f t="shared" ref="CV134:CV153" si="365">AVERAGE(DF125:DF134)</f>
        <v>9.7239041189802027</v>
      </c>
      <c r="CW134" s="60">
        <v>9.5082907343927392</v>
      </c>
      <c r="CX134" s="60">
        <v>9.4005595299777092</v>
      </c>
      <c r="CY134" s="60">
        <v>10.080457462935255</v>
      </c>
      <c r="CZ134" s="60">
        <v>10.227942996829261</v>
      </c>
      <c r="DA134" s="60"/>
      <c r="DB134" s="60">
        <v>10.105251032319128</v>
      </c>
      <c r="DC134" s="60">
        <v>9.4533687793345358</v>
      </c>
      <c r="DD134" s="60">
        <v>10.110477390320597</v>
      </c>
      <c r="DE134" s="60">
        <v>10.170033568226962</v>
      </c>
      <c r="DF134" s="61">
        <v>9.8660593186688068</v>
      </c>
      <c r="DG134" s="39">
        <f t="shared" si="353"/>
        <v>9.4104424914775535</v>
      </c>
      <c r="DH134" s="39">
        <f t="shared" si="354"/>
        <v>9.3532943760041931</v>
      </c>
      <c r="DI134" s="39">
        <f t="shared" si="355"/>
        <v>10.020129881628158</v>
      </c>
      <c r="DJ134" s="39">
        <f t="shared" si="356"/>
        <v>10.180290542663588</v>
      </c>
      <c r="DK134" s="39"/>
      <c r="DL134" s="39">
        <f t="shared" si="357"/>
        <v>10.024359087959578</v>
      </c>
      <c r="DM134" s="39">
        <f t="shared" si="358"/>
        <v>9.4612808681930165</v>
      </c>
      <c r="DN134" s="39">
        <f t="shared" si="359"/>
        <v>10.022482606893785</v>
      </c>
      <c r="DO134" s="39">
        <f t="shared" si="360"/>
        <v>10.144468221069868</v>
      </c>
      <c r="DP134" s="40">
        <f t="shared" si="361"/>
        <v>9.7239041189802027</v>
      </c>
      <c r="DQ134" s="64"/>
    </row>
    <row r="135" spans="1:121" x14ac:dyDescent="0.2">
      <c r="A135" s="51" t="s">
        <v>93</v>
      </c>
      <c r="B135" s="78" t="s">
        <v>104</v>
      </c>
      <c r="C135" s="53">
        <v>2001</v>
      </c>
      <c r="D135" s="54">
        <v>1768619058.3464744</v>
      </c>
      <c r="E135" s="55">
        <f t="shared" si="233"/>
        <v>9.2476343005898407</v>
      </c>
      <c r="F135" s="56">
        <f t="shared" si="234"/>
        <v>9.2875532570566577E-3</v>
      </c>
      <c r="G135" s="58"/>
      <c r="H135" s="58"/>
      <c r="I135" s="11"/>
      <c r="J135" s="59">
        <v>320</v>
      </c>
      <c r="K135" s="118"/>
      <c r="L135" s="118"/>
      <c r="M135" s="118"/>
      <c r="N135" s="118"/>
      <c r="O135" s="118"/>
      <c r="P135" s="118"/>
      <c r="Q135" s="118"/>
      <c r="R135" s="118"/>
      <c r="S135" s="118"/>
      <c r="T135" s="120"/>
      <c r="U135" s="60">
        <v>1.3305466779537589E-2</v>
      </c>
      <c r="V135" s="60">
        <v>4.0542758927613609E-3</v>
      </c>
      <c r="W135" s="60">
        <v>5.2252838419547309E-2</v>
      </c>
      <c r="X135" s="60">
        <v>7.3939754712569597E-2</v>
      </c>
      <c r="Y135" s="60"/>
      <c r="Z135" s="60">
        <v>9.7598372891565255E-3</v>
      </c>
      <c r="AA135" s="60">
        <v>4.1841671509986966E-2</v>
      </c>
      <c r="AB135" s="60">
        <v>2.4933240203812712E-2</v>
      </c>
      <c r="AC135" s="60">
        <v>5.3278001758950033E-2</v>
      </c>
      <c r="AD135" s="61">
        <v>2.3432532108445037E-2</v>
      </c>
      <c r="AE135" s="97">
        <f t="shared" ref="AE135:AF135" si="366">STDEV(U126:U135)</f>
        <v>0.13401369695468324</v>
      </c>
      <c r="AF135" s="98">
        <f t="shared" si="366"/>
        <v>0.20349049057968133</v>
      </c>
      <c r="AG135" s="98">
        <f t="shared" si="332"/>
        <v>0.13378778772823746</v>
      </c>
      <c r="AH135" s="98">
        <f t="shared" si="333"/>
        <v>0.15162516518318642</v>
      </c>
      <c r="AI135" s="98"/>
      <c r="AJ135" s="98">
        <f t="shared" si="334"/>
        <v>0.13397223948892034</v>
      </c>
      <c r="AK135" s="98">
        <f t="shared" si="335"/>
        <v>0.15113164620577246</v>
      </c>
      <c r="AL135" s="98">
        <f t="shared" si="336"/>
        <v>0.14146402748941714</v>
      </c>
      <c r="AM135" s="98">
        <f t="shared" si="337"/>
        <v>0.1483871252406114</v>
      </c>
      <c r="AN135" s="40">
        <f t="shared" si="338"/>
        <v>0.13949941083594294</v>
      </c>
      <c r="AO135" s="60">
        <v>0.50063829581932318</v>
      </c>
      <c r="AP135" s="60">
        <v>0.3526850855223671</v>
      </c>
      <c r="AQ135" s="60">
        <v>1.6495595691197042</v>
      </c>
      <c r="AR135" s="60">
        <v>1.957697159247541</v>
      </c>
      <c r="AS135" s="60"/>
      <c r="AT135" s="60">
        <v>1.7198385444613642</v>
      </c>
      <c r="AU135" s="60">
        <v>0.3833429327703719</v>
      </c>
      <c r="AV135" s="60">
        <v>1.7056175802080631</v>
      </c>
      <c r="AW135" s="60">
        <v>1.8326186052386078</v>
      </c>
      <c r="AX135" s="61">
        <v>1.266716829354106</v>
      </c>
      <c r="AY135" s="39">
        <f t="shared" ref="AY135:AZ135" si="367">STDEV(AO126:AO135)</f>
        <v>4.7566588914155536E-2</v>
      </c>
      <c r="AZ135" s="39">
        <f t="shared" si="367"/>
        <v>4.8392965744464229E-2</v>
      </c>
      <c r="BA135" s="39">
        <f t="shared" si="340"/>
        <v>4.1165699097806915E-2</v>
      </c>
      <c r="BB135" s="39">
        <f t="shared" si="341"/>
        <v>7.0899061807000327E-2</v>
      </c>
      <c r="BC135" s="39"/>
      <c r="BD135" s="39">
        <f t="shared" si="342"/>
        <v>2.3101102737884387E-2</v>
      </c>
      <c r="BE135" s="39">
        <f t="shared" si="343"/>
        <v>0.11264847587707948</v>
      </c>
      <c r="BF135" s="39">
        <f t="shared" si="344"/>
        <v>5.2993061993318963E-2</v>
      </c>
      <c r="BG135" s="39">
        <f t="shared" si="345"/>
        <v>5.5952475484042467E-2</v>
      </c>
      <c r="BH135" s="39">
        <f t="shared" si="346"/>
        <v>0.13688270473043732</v>
      </c>
      <c r="BI135" s="62"/>
      <c r="BJ135" s="63"/>
      <c r="BK135" s="63"/>
      <c r="BL135" s="63"/>
      <c r="BM135" s="63"/>
      <c r="BN135" s="63"/>
      <c r="BO135" s="63"/>
      <c r="BP135" s="63"/>
      <c r="BQ135" s="63"/>
      <c r="BR135" s="61"/>
      <c r="CC135" s="35">
        <v>1.2003912271607698E-6</v>
      </c>
      <c r="CD135" s="35">
        <v>1.0207880201377161E-4</v>
      </c>
      <c r="CE135" s="35">
        <v>5.1090179059286937E-7</v>
      </c>
      <c r="CF135" s="35">
        <v>4.4823196073764425E-6</v>
      </c>
      <c r="CH135" s="35">
        <v>9.2255451969629495E-6</v>
      </c>
      <c r="CJ135" s="35">
        <v>1.466344708152874E-4</v>
      </c>
      <c r="CK135" s="35">
        <v>1.7069446339563921E-3</v>
      </c>
      <c r="CL135" s="38">
        <v>1.819071684666726E-2</v>
      </c>
      <c r="CM135" s="39">
        <f t="shared" si="347"/>
        <v>9.4312164547389976</v>
      </c>
      <c r="CN135" s="39">
        <f t="shared" si="364"/>
        <v>9.3611479834871751</v>
      </c>
      <c r="CO135" s="39">
        <f t="shared" si="348"/>
        <v>10.04105990966899</v>
      </c>
      <c r="CP135" s="39">
        <f t="shared" si="349"/>
        <v>10.198998293220328</v>
      </c>
      <c r="CQ135" s="39"/>
      <c r="CR135" s="39">
        <f t="shared" si="350"/>
        <v>10.049939782635077</v>
      </c>
      <c r="CS135" s="39"/>
      <c r="CT135" s="39">
        <f t="shared" si="351"/>
        <v>10.049040985872555</v>
      </c>
      <c r="CU135" s="39">
        <f t="shared" si="352"/>
        <v>10.16064782226038</v>
      </c>
      <c r="CV135" s="40">
        <f t="shared" si="365"/>
        <v>9.7622580947842472</v>
      </c>
      <c r="CW135" s="60">
        <v>9.4979534484995014</v>
      </c>
      <c r="CX135" s="60">
        <v>9.4239768433510243</v>
      </c>
      <c r="CY135" s="60">
        <v>10.072414085149692</v>
      </c>
      <c r="CZ135" s="60">
        <v>10.226482880213611</v>
      </c>
      <c r="DA135" s="60"/>
      <c r="DB135" s="60">
        <v>10.107553572820523</v>
      </c>
      <c r="DC135" s="60">
        <v>9.4393057669750267</v>
      </c>
      <c r="DD135" s="60">
        <v>10.100443090693872</v>
      </c>
      <c r="DE135" s="60">
        <v>10.163943603209145</v>
      </c>
      <c r="DF135" s="61">
        <v>9.8809927152668937</v>
      </c>
      <c r="DG135" s="39">
        <f t="shared" si="353"/>
        <v>9.4312164547389976</v>
      </c>
      <c r="DH135" s="39">
        <f t="shared" si="354"/>
        <v>9.3611479834871751</v>
      </c>
      <c r="DI135" s="39">
        <f t="shared" si="355"/>
        <v>10.04105990966899</v>
      </c>
      <c r="DJ135" s="39">
        <f t="shared" si="356"/>
        <v>10.198998293220328</v>
      </c>
      <c r="DK135" s="39"/>
      <c r="DL135" s="39">
        <f t="shared" si="357"/>
        <v>10.049939782635077</v>
      </c>
      <c r="DM135" s="39">
        <f t="shared" si="358"/>
        <v>9.4716270170571999</v>
      </c>
      <c r="DN135" s="39">
        <f t="shared" si="359"/>
        <v>10.049040985872555</v>
      </c>
      <c r="DO135" s="39">
        <f t="shared" si="360"/>
        <v>10.16064782226038</v>
      </c>
      <c r="DP135" s="40">
        <f t="shared" si="361"/>
        <v>9.7622580947842472</v>
      </c>
      <c r="DQ135" s="64"/>
    </row>
    <row r="136" spans="1:121" x14ac:dyDescent="0.2">
      <c r="A136" s="51" t="s">
        <v>93</v>
      </c>
      <c r="B136" s="78" t="s">
        <v>104</v>
      </c>
      <c r="C136" s="53">
        <v>2002</v>
      </c>
      <c r="D136" s="54">
        <v>1758176653.0774584</v>
      </c>
      <c r="E136" s="55">
        <f t="shared" si="233"/>
        <v>9.2450625087368561</v>
      </c>
      <c r="F136" s="56">
        <f t="shared" si="234"/>
        <v>-2.5717918529846173E-3</v>
      </c>
      <c r="G136" s="58"/>
      <c r="H136" s="58"/>
      <c r="I136" s="11"/>
      <c r="J136" s="59">
        <v>301</v>
      </c>
      <c r="K136" s="118"/>
      <c r="L136" s="118"/>
      <c r="M136" s="118"/>
      <c r="N136" s="118"/>
      <c r="O136" s="118"/>
      <c r="P136" s="118"/>
      <c r="Q136" s="118"/>
      <c r="R136" s="118"/>
      <c r="S136" s="118"/>
      <c r="T136" s="120"/>
      <c r="U136" s="60">
        <v>-5.6525025510119065E-3</v>
      </c>
      <c r="V136" s="60">
        <v>-1.256996315521447E-2</v>
      </c>
      <c r="W136" s="60">
        <v>-5.0435187295936323E-3</v>
      </c>
      <c r="X136" s="60">
        <v>-5.1697919804688824E-2</v>
      </c>
      <c r="Y136" s="60"/>
      <c r="Z136" s="60">
        <v>-7.9689296712754931E-3</v>
      </c>
      <c r="AA136" s="60">
        <v>-1.4706063508013845E-2</v>
      </c>
      <c r="AB136" s="60">
        <v>-7.520438686130948E-3</v>
      </c>
      <c r="AC136" s="60">
        <v>-2.4357908866474709E-2</v>
      </c>
      <c r="AD136" s="61">
        <v>1.0684101590783257E-3</v>
      </c>
      <c r="AE136" s="97">
        <f t="shared" ref="AE136:AF136" si="368">STDEV(U127:U136)</f>
        <v>0.13591848153200112</v>
      </c>
      <c r="AF136" s="98">
        <f t="shared" si="368"/>
        <v>0.18093958957050696</v>
      </c>
      <c r="AG136" s="98">
        <f t="shared" si="332"/>
        <v>0.1353279155780174</v>
      </c>
      <c r="AH136" s="98">
        <f t="shared" si="333"/>
        <v>0.15103966484484005</v>
      </c>
      <c r="AI136" s="98"/>
      <c r="AJ136" s="98">
        <f t="shared" si="334"/>
        <v>0.13440321181866063</v>
      </c>
      <c r="AK136" s="98">
        <f t="shared" si="335"/>
        <v>0.15152438814355226</v>
      </c>
      <c r="AL136" s="98">
        <f t="shared" si="336"/>
        <v>0.14152790629691966</v>
      </c>
      <c r="AM136" s="98">
        <f t="shared" si="337"/>
        <v>0.14612171993826309</v>
      </c>
      <c r="AN136" s="40">
        <f t="shared" si="338"/>
        <v>0.13616910451558126</v>
      </c>
      <c r="AO136" s="60">
        <v>0.52159783856483521</v>
      </c>
      <c r="AP136" s="60">
        <v>0.38678984085709267</v>
      </c>
      <c r="AQ136" s="60">
        <v>1.6808026308619848</v>
      </c>
      <c r="AR136" s="60">
        <v>2.0464408970164367</v>
      </c>
      <c r="AS136" s="60"/>
      <c r="AT136" s="60">
        <v>1.7585941281752309</v>
      </c>
      <c r="AU136" s="60">
        <v>0.63747956941099027</v>
      </c>
      <c r="AV136" s="60">
        <v>1.7212564396568713</v>
      </c>
      <c r="AW136" s="60">
        <v>1.8830162566807669</v>
      </c>
      <c r="AX136" s="61">
        <v>1.2998002556156774</v>
      </c>
      <c r="AY136" s="39">
        <f t="shared" ref="AY136:AZ136" si="369">STDEV(AO127:AO136)</f>
        <v>4.0111696729376992E-2</v>
      </c>
      <c r="AZ136" s="39">
        <f t="shared" si="369"/>
        <v>5.084094688820287E-2</v>
      </c>
      <c r="BA136" s="39">
        <f t="shared" si="340"/>
        <v>4.0981765892677345E-2</v>
      </c>
      <c r="BB136" s="39">
        <f t="shared" si="341"/>
        <v>7.0500107294814679E-2</v>
      </c>
      <c r="BC136" s="39"/>
      <c r="BD136" s="39">
        <f t="shared" si="342"/>
        <v>2.5517667527616063E-2</v>
      </c>
      <c r="BE136" s="39">
        <f t="shared" si="343"/>
        <v>0.11334464035711193</v>
      </c>
      <c r="BF136" s="39">
        <f t="shared" si="344"/>
        <v>4.911351510148023E-2</v>
      </c>
      <c r="BG136" s="39">
        <f t="shared" si="345"/>
        <v>5.6069220330210799E-2</v>
      </c>
      <c r="BH136" s="39">
        <f t="shared" si="346"/>
        <v>0.12302482258819446</v>
      </c>
      <c r="BI136" s="62"/>
      <c r="BJ136" s="63"/>
      <c r="BK136" s="63"/>
      <c r="BL136" s="63"/>
      <c r="BM136" s="63"/>
      <c r="BN136" s="63"/>
      <c r="BO136" s="63"/>
      <c r="BP136" s="63"/>
      <c r="BQ136" s="63"/>
      <c r="BR136" s="61"/>
      <c r="CC136" s="35">
        <v>1.4681699151427433E-6</v>
      </c>
      <c r="CD136" s="35">
        <v>2.951969169100602E-4</v>
      </c>
      <c r="CE136" s="35">
        <v>1.3271094039395399E-7</v>
      </c>
      <c r="CF136" s="35">
        <v>1.813093590413591E-6</v>
      </c>
      <c r="CH136" s="35">
        <v>1.4486274734938533E-5</v>
      </c>
      <c r="CJ136" s="35">
        <v>1.428098761120375E-4</v>
      </c>
      <c r="CK136" s="35">
        <v>1.4823017884079562E-3</v>
      </c>
      <c r="CL136" s="38">
        <v>1.8394978367725575E-2</v>
      </c>
      <c r="CM136" s="39">
        <f t="shared" si="347"/>
        <v>9.4481136205236034</v>
      </c>
      <c r="CN136" s="39">
        <f t="shared" si="364"/>
        <v>9.3688789280549969</v>
      </c>
      <c r="CO136" s="39">
        <f t="shared" si="348"/>
        <v>10.057934687877781</v>
      </c>
      <c r="CP136" s="39">
        <f t="shared" si="349"/>
        <v>10.217849777940033</v>
      </c>
      <c r="CQ136" s="39"/>
      <c r="CR136" s="39">
        <f t="shared" si="350"/>
        <v>10.071159822310701</v>
      </c>
      <c r="CS136" s="39"/>
      <c r="CT136" s="39">
        <f t="shared" si="351"/>
        <v>10.071143824304059</v>
      </c>
      <c r="CU136" s="39">
        <f t="shared" si="352"/>
        <v>10.174338585045568</v>
      </c>
      <c r="CV136" s="40">
        <f t="shared" si="365"/>
        <v>9.7994333852914863</v>
      </c>
      <c r="CW136" s="60">
        <v>9.5058614280192728</v>
      </c>
      <c r="CX136" s="60">
        <v>9.4384574291654033</v>
      </c>
      <c r="CY136" s="60">
        <v>10.085463824167849</v>
      </c>
      <c r="CZ136" s="60">
        <v>10.268282957245074</v>
      </c>
      <c r="DA136" s="60"/>
      <c r="DB136" s="60">
        <v>10.124359572824471</v>
      </c>
      <c r="DC136" s="60">
        <v>9.5638022934423503</v>
      </c>
      <c r="DD136" s="60">
        <v>10.105690728565293</v>
      </c>
      <c r="DE136" s="60">
        <v>10.186570637077239</v>
      </c>
      <c r="DF136" s="61">
        <v>9.8949626365446939</v>
      </c>
      <c r="DG136" s="39">
        <f t="shared" si="353"/>
        <v>9.4481136205236034</v>
      </c>
      <c r="DH136" s="39">
        <f t="shared" si="354"/>
        <v>9.3688789280549969</v>
      </c>
      <c r="DI136" s="39">
        <f t="shared" si="355"/>
        <v>10.057934687877781</v>
      </c>
      <c r="DJ136" s="39">
        <f t="shared" si="356"/>
        <v>10.217849777940033</v>
      </c>
      <c r="DK136" s="39"/>
      <c r="DL136" s="39">
        <f t="shared" si="357"/>
        <v>10.071159822310701</v>
      </c>
      <c r="DM136" s="39">
        <f t="shared" si="358"/>
        <v>9.4914592734381138</v>
      </c>
      <c r="DN136" s="39">
        <f t="shared" si="359"/>
        <v>10.071143824304059</v>
      </c>
      <c r="DO136" s="39">
        <f t="shared" si="360"/>
        <v>10.174338585045568</v>
      </c>
      <c r="DP136" s="40">
        <f t="shared" si="361"/>
        <v>9.7994333852914863</v>
      </c>
      <c r="DQ136" s="64"/>
    </row>
    <row r="137" spans="1:121" x14ac:dyDescent="0.2">
      <c r="A137" s="51" t="s">
        <v>93</v>
      </c>
      <c r="B137" s="78" t="s">
        <v>104</v>
      </c>
      <c r="C137" s="53">
        <v>2003</v>
      </c>
      <c r="D137" s="54">
        <v>2023324407.3031571</v>
      </c>
      <c r="E137" s="55">
        <f t="shared" si="233"/>
        <v>9.3060655204408338</v>
      </c>
      <c r="F137" s="56">
        <f t="shared" si="234"/>
        <v>6.1003011703977705E-2</v>
      </c>
      <c r="G137" s="58"/>
      <c r="H137" s="58"/>
      <c r="I137" s="11"/>
      <c r="J137" s="59">
        <v>335</v>
      </c>
      <c r="K137" s="118"/>
      <c r="L137" s="118"/>
      <c r="M137" s="118"/>
      <c r="N137" s="118"/>
      <c r="O137" s="118"/>
      <c r="P137" s="118"/>
      <c r="Q137" s="118"/>
      <c r="R137" s="118"/>
      <c r="S137" s="118"/>
      <c r="T137" s="120"/>
      <c r="U137" s="60">
        <v>-0.14235153812598167</v>
      </c>
      <c r="V137" s="60">
        <v>-0.12800210817702273</v>
      </c>
      <c r="W137" s="60">
        <v>-0.10822309875873204</v>
      </c>
      <c r="X137" s="60">
        <v>-0.16664862663695407</v>
      </c>
      <c r="Y137" s="60"/>
      <c r="Z137" s="60">
        <v>-0.13154182068397402</v>
      </c>
      <c r="AA137" s="60">
        <v>-0.16488960807643771</v>
      </c>
      <c r="AB137" s="60">
        <v>-0.14235153812598167</v>
      </c>
      <c r="AC137" s="60">
        <v>-0.14590679548909113</v>
      </c>
      <c r="AD137" s="61">
        <v>-0.1236812302290918</v>
      </c>
      <c r="AE137" s="97">
        <f t="shared" ref="AE137:AF137" si="370">STDEV(U128:U137)</f>
        <v>0.13204734104566437</v>
      </c>
      <c r="AF137" s="98">
        <f t="shared" si="370"/>
        <v>0.1214532824632735</v>
      </c>
      <c r="AG137" s="98">
        <f t="shared" si="332"/>
        <v>0.130931765088841</v>
      </c>
      <c r="AH137" s="98">
        <f t="shared" si="333"/>
        <v>0.15502815438588691</v>
      </c>
      <c r="AI137" s="98"/>
      <c r="AJ137" s="98">
        <f t="shared" si="334"/>
        <v>0.13116251629919917</v>
      </c>
      <c r="AK137" s="98">
        <f t="shared" si="335"/>
        <v>0.14804575414782842</v>
      </c>
      <c r="AL137" s="98">
        <f t="shared" si="336"/>
        <v>0.13796260914156033</v>
      </c>
      <c r="AM137" s="98">
        <f t="shared" si="337"/>
        <v>0.1446524199754102</v>
      </c>
      <c r="AN137" s="40">
        <f t="shared" si="338"/>
        <v>0.13430720185410211</v>
      </c>
      <c r="AO137" s="60">
        <v>0.51066172409684363</v>
      </c>
      <c r="AP137" s="60">
        <v>0.3621569848828603</v>
      </c>
      <c r="AQ137" s="60">
        <v>1.633649100602339</v>
      </c>
      <c r="AR137" s="60">
        <v>2.0645816372511732</v>
      </c>
      <c r="AS137" s="60"/>
      <c r="AT137" s="60">
        <v>1.7361254078420902</v>
      </c>
      <c r="AU137" s="60">
        <v>0.64729304262773368</v>
      </c>
      <c r="AV137" s="60">
        <v>1.683586483134798</v>
      </c>
      <c r="AW137" s="60">
        <v>1.8765792803163546</v>
      </c>
      <c r="AX137" s="61">
        <v>1.2911085649812719</v>
      </c>
      <c r="AY137" s="39">
        <f t="shared" ref="AY137:AZ137" si="371">STDEV(AO128:AO137)</f>
        <v>4.1117250367934656E-2</v>
      </c>
      <c r="AZ137" s="39">
        <f t="shared" si="371"/>
        <v>4.9828563158418375E-2</v>
      </c>
      <c r="BA137" s="39">
        <f t="shared" si="340"/>
        <v>4.5383817326105733E-2</v>
      </c>
      <c r="BB137" s="39">
        <f t="shared" si="341"/>
        <v>6.9634434044512139E-2</v>
      </c>
      <c r="BC137" s="39"/>
      <c r="BD137" s="39">
        <f t="shared" si="342"/>
        <v>2.3997894423955488E-2</v>
      </c>
      <c r="BE137" s="39">
        <f t="shared" si="343"/>
        <v>0.11601865819227618</v>
      </c>
      <c r="BF137" s="39">
        <f t="shared" si="344"/>
        <v>4.5874052348021992E-2</v>
      </c>
      <c r="BG137" s="39">
        <f t="shared" si="345"/>
        <v>5.5298298981695124E-2</v>
      </c>
      <c r="BH137" s="39">
        <f t="shared" si="346"/>
        <v>0.10747641416951528</v>
      </c>
      <c r="BI137" s="62"/>
      <c r="BJ137" s="63"/>
      <c r="BK137" s="63"/>
      <c r="BL137" s="63"/>
      <c r="BM137" s="63"/>
      <c r="BN137" s="63"/>
      <c r="BO137" s="63"/>
      <c r="BP137" s="63"/>
      <c r="BQ137" s="63"/>
      <c r="BR137" s="61"/>
      <c r="CC137" s="35">
        <v>0</v>
      </c>
      <c r="CD137" s="35">
        <v>9.4202176848728075E-5</v>
      </c>
      <c r="CE137" s="35">
        <v>7.501165053509037E-7</v>
      </c>
      <c r="CF137" s="35">
        <v>1.0072646346526892E-6</v>
      </c>
      <c r="CH137" s="35">
        <v>1.3598092504459497E-5</v>
      </c>
      <c r="CJ137" s="35">
        <v>1.0427858316967232E-4</v>
      </c>
      <c r="CK137" s="35">
        <v>1.5000891447728407E-3</v>
      </c>
      <c r="CL137" s="38">
        <v>1.2795137994952809E-2</v>
      </c>
      <c r="CM137" s="39">
        <f t="shared" si="347"/>
        <v>9.4674280721009723</v>
      </c>
      <c r="CN137" s="39">
        <f t="shared" si="364"/>
        <v>9.3912495397973839</v>
      </c>
      <c r="CO137" s="39">
        <f t="shared" si="348"/>
        <v>10.074435493236241</v>
      </c>
      <c r="CP137" s="39">
        <f t="shared" si="349"/>
        <v>10.235595843160645</v>
      </c>
      <c r="CQ137" s="39"/>
      <c r="CR137" s="39">
        <f t="shared" si="350"/>
        <v>10.091147221242547</v>
      </c>
      <c r="CS137" s="39"/>
      <c r="CT137" s="39">
        <f t="shared" si="351"/>
        <v>10.090649029507784</v>
      </c>
      <c r="CU137" s="39">
        <f t="shared" si="352"/>
        <v>10.187107461159535</v>
      </c>
      <c r="CV137" s="40">
        <f t="shared" si="365"/>
        <v>9.8324422305246664</v>
      </c>
      <c r="CW137" s="60">
        <v>9.5613963824892565</v>
      </c>
      <c r="CX137" s="60">
        <v>9.4871440128822648</v>
      </c>
      <c r="CY137" s="60">
        <v>10.122890070742002</v>
      </c>
      <c r="CZ137" s="60">
        <v>10.33835633906642</v>
      </c>
      <c r="DA137" s="60"/>
      <c r="DB137" s="60">
        <v>10.17412822436188</v>
      </c>
      <c r="DC137" s="60">
        <v>9.6297120417547006</v>
      </c>
      <c r="DD137" s="60">
        <v>10.147858762008234</v>
      </c>
      <c r="DE137" s="60">
        <v>10.24435516059901</v>
      </c>
      <c r="DF137" s="61">
        <v>9.9516198029314697</v>
      </c>
      <c r="DG137" s="39">
        <f t="shared" si="353"/>
        <v>9.4674280721009723</v>
      </c>
      <c r="DH137" s="39">
        <f t="shared" si="354"/>
        <v>9.3912495397973839</v>
      </c>
      <c r="DI137" s="39">
        <f t="shared" si="355"/>
        <v>10.074435493236241</v>
      </c>
      <c r="DJ137" s="39">
        <f t="shared" si="356"/>
        <v>10.235595843160645</v>
      </c>
      <c r="DK137" s="39"/>
      <c r="DL137" s="39">
        <f t="shared" si="357"/>
        <v>10.091147221242547</v>
      </c>
      <c r="DM137" s="39">
        <f t="shared" si="358"/>
        <v>9.5127141597119742</v>
      </c>
      <c r="DN137" s="39">
        <f t="shared" si="359"/>
        <v>10.090649029507784</v>
      </c>
      <c r="DO137" s="39">
        <f t="shared" si="360"/>
        <v>10.187107461159535</v>
      </c>
      <c r="DP137" s="40">
        <f t="shared" si="361"/>
        <v>9.8324422305246664</v>
      </c>
      <c r="DQ137" s="64"/>
    </row>
    <row r="138" spans="1:121" x14ac:dyDescent="0.2">
      <c r="A138" s="51" t="s">
        <v>93</v>
      </c>
      <c r="B138" s="78" t="s">
        <v>104</v>
      </c>
      <c r="C138" s="53">
        <v>2004</v>
      </c>
      <c r="D138" s="54">
        <v>2366398119.882102</v>
      </c>
      <c r="E138" s="55">
        <f t="shared" si="233"/>
        <v>9.3740878116033102</v>
      </c>
      <c r="F138" s="56">
        <f t="shared" si="234"/>
        <v>6.8022291162476378E-2</v>
      </c>
      <c r="G138" s="58"/>
      <c r="H138" s="58"/>
      <c r="I138" s="11"/>
      <c r="J138" s="59">
        <v>363</v>
      </c>
      <c r="K138" s="118"/>
      <c r="L138" s="118"/>
      <c r="M138" s="118"/>
      <c r="N138" s="118"/>
      <c r="O138" s="118"/>
      <c r="P138" s="118"/>
      <c r="Q138" s="118"/>
      <c r="R138" s="118"/>
      <c r="S138" s="118"/>
      <c r="T138" s="120"/>
      <c r="U138" s="60">
        <v>-1.3363961557981252E-2</v>
      </c>
      <c r="V138" s="60">
        <v>6.786072458626724E-3</v>
      </c>
      <c r="W138" s="60">
        <v>1.2989837035001894E-2</v>
      </c>
      <c r="X138" s="60">
        <v>1.7651205824356586E-2</v>
      </c>
      <c r="Y138" s="60"/>
      <c r="Z138" s="60">
        <v>0</v>
      </c>
      <c r="AA138" s="60">
        <v>-2.4823583725031906E-2</v>
      </c>
      <c r="AB138" s="60">
        <v>-1.3363961557981252E-2</v>
      </c>
      <c r="AC138" s="60">
        <v>-1.4620304130620987E-2</v>
      </c>
      <c r="AD138" s="61">
        <v>5.4137616604358341E-3</v>
      </c>
      <c r="AE138" s="97">
        <f t="shared" ref="AE138:AF138" si="372">STDEV(U129:U138)</f>
        <v>0.13298956963308775</v>
      </c>
      <c r="AF138" s="98">
        <f t="shared" si="372"/>
        <v>0.12404088607418291</v>
      </c>
      <c r="AG138" s="98">
        <f t="shared" si="332"/>
        <v>0.13275851892683482</v>
      </c>
      <c r="AH138" s="98">
        <f t="shared" si="333"/>
        <v>0.1552041910806744</v>
      </c>
      <c r="AI138" s="98"/>
      <c r="AJ138" s="98">
        <f t="shared" si="334"/>
        <v>0.12584699147609979</v>
      </c>
      <c r="AK138" s="98">
        <f t="shared" si="335"/>
        <v>0.14705925478534207</v>
      </c>
      <c r="AL138" s="98">
        <f t="shared" si="336"/>
        <v>0.13523493927122546</v>
      </c>
      <c r="AM138" s="98">
        <f t="shared" si="337"/>
        <v>0.14019746640860162</v>
      </c>
      <c r="AN138" s="40">
        <f t="shared" si="338"/>
        <v>0.13369059775014497</v>
      </c>
      <c r="AO138" s="60">
        <v>0.52201565674361206</v>
      </c>
      <c r="AP138" s="60">
        <v>0.35327719085912435</v>
      </c>
      <c r="AQ138" s="60">
        <v>1.6036450669380464</v>
      </c>
      <c r="AR138" s="60">
        <v>2.0355695660007562</v>
      </c>
      <c r="AS138" s="60"/>
      <c r="AT138" s="60">
        <v>1.7219509104153623</v>
      </c>
      <c r="AU138" s="60">
        <v>0.57321872425433007</v>
      </c>
      <c r="AV138" s="60">
        <v>1.6867440681896166</v>
      </c>
      <c r="AW138" s="60">
        <v>1.8636965053603873</v>
      </c>
      <c r="AX138" s="61">
        <v>1.2832344163651737</v>
      </c>
      <c r="AY138" s="39">
        <f t="shared" ref="AY138:AZ138" si="373">STDEV(AO129:AO138)</f>
        <v>3.6595276630652977E-2</v>
      </c>
      <c r="AZ138" s="39">
        <f t="shared" si="373"/>
        <v>4.2776172414035439E-2</v>
      </c>
      <c r="BA138" s="39">
        <f t="shared" si="340"/>
        <v>5.4107715436268855E-2</v>
      </c>
      <c r="BB138" s="39">
        <f t="shared" si="341"/>
        <v>6.8542913495899721E-2</v>
      </c>
      <c r="BC138" s="39"/>
      <c r="BD138" s="39">
        <f t="shared" si="342"/>
        <v>1.7851446738356903E-2</v>
      </c>
      <c r="BE138" s="39">
        <f t="shared" si="343"/>
        <v>0.11574494866933241</v>
      </c>
      <c r="BF138" s="39">
        <f t="shared" si="344"/>
        <v>4.4960145785673367E-2</v>
      </c>
      <c r="BG138" s="39">
        <f t="shared" si="345"/>
        <v>5.4452463412677898E-2</v>
      </c>
      <c r="BH138" s="39">
        <f t="shared" si="346"/>
        <v>8.5565169602760421E-2</v>
      </c>
      <c r="BI138" s="62"/>
      <c r="BJ138" s="63"/>
      <c r="BK138" s="63"/>
      <c r="BL138" s="63"/>
      <c r="BM138" s="63"/>
      <c r="BN138" s="63"/>
      <c r="BO138" s="63"/>
      <c r="BP138" s="63"/>
      <c r="BQ138" s="63"/>
      <c r="BR138" s="61"/>
      <c r="CC138" s="35">
        <v>2.0731464934556145E-6</v>
      </c>
      <c r="CD138" s="35">
        <v>3.8570612912201357E-5</v>
      </c>
      <c r="CE138" s="35">
        <v>1.2447313163861681E-6</v>
      </c>
      <c r="CF138" s="35">
        <v>3.0565645960959934E-6</v>
      </c>
      <c r="CH138" s="35">
        <v>9.9339978230052655E-6</v>
      </c>
      <c r="CJ138" s="35">
        <v>1.6667698846954993E-4</v>
      </c>
      <c r="CK138" s="35">
        <v>1.6796499689439111E-3</v>
      </c>
      <c r="CL138" s="38">
        <v>1.4457940831065469E-2</v>
      </c>
      <c r="CM138" s="39">
        <f t="shared" si="347"/>
        <v>9.4909387809099925</v>
      </c>
      <c r="CN138" s="39">
        <f t="shared" si="364"/>
        <v>9.4146039746507526</v>
      </c>
      <c r="CO138" s="39">
        <f t="shared" si="348"/>
        <v>10.089386239086116</v>
      </c>
      <c r="CP138" s="39">
        <f t="shared" si="349"/>
        <v>10.252970847585159</v>
      </c>
      <c r="CQ138" s="39"/>
      <c r="CR138" s="39">
        <f t="shared" si="350"/>
        <v>10.111625215805738</v>
      </c>
      <c r="CS138" s="39"/>
      <c r="CT138" s="39">
        <f t="shared" si="351"/>
        <v>10.109597508850118</v>
      </c>
      <c r="CU138" s="39">
        <f t="shared" si="352"/>
        <v>10.199955176776363</v>
      </c>
      <c r="CV138" s="40">
        <f t="shared" si="365"/>
        <v>9.8639946051868943</v>
      </c>
      <c r="CW138" s="60">
        <v>9.6350956399751162</v>
      </c>
      <c r="CX138" s="60">
        <v>9.5507264070328723</v>
      </c>
      <c r="CY138" s="60">
        <v>10.175910345072333</v>
      </c>
      <c r="CZ138" s="60">
        <v>10.391872594603688</v>
      </c>
      <c r="DA138" s="60"/>
      <c r="DB138" s="60">
        <v>10.235063266810991</v>
      </c>
      <c r="DC138" s="60">
        <v>9.6606971737304761</v>
      </c>
      <c r="DD138" s="60">
        <v>10.217459845698119</v>
      </c>
      <c r="DE138" s="60">
        <v>10.305936064283504</v>
      </c>
      <c r="DF138" s="61">
        <v>10.015705019785898</v>
      </c>
      <c r="DG138" s="39">
        <f t="shared" si="353"/>
        <v>9.4909387809099925</v>
      </c>
      <c r="DH138" s="39">
        <f t="shared" si="354"/>
        <v>9.4146039746507526</v>
      </c>
      <c r="DI138" s="39">
        <f t="shared" si="355"/>
        <v>10.089386239086116</v>
      </c>
      <c r="DJ138" s="39">
        <f t="shared" si="356"/>
        <v>10.252970847585159</v>
      </c>
      <c r="DK138" s="39"/>
      <c r="DL138" s="39">
        <f t="shared" si="357"/>
        <v>10.111625215805738</v>
      </c>
      <c r="DM138" s="39">
        <f t="shared" si="358"/>
        <v>9.5323720291042058</v>
      </c>
      <c r="DN138" s="39">
        <f t="shared" si="359"/>
        <v>10.109597508850118</v>
      </c>
      <c r="DO138" s="39">
        <f t="shared" si="360"/>
        <v>10.199955176776363</v>
      </c>
      <c r="DP138" s="40">
        <f t="shared" si="361"/>
        <v>9.8639946051868943</v>
      </c>
      <c r="DQ138" s="64"/>
    </row>
    <row r="139" spans="1:121" x14ac:dyDescent="0.2">
      <c r="A139" s="51" t="s">
        <v>93</v>
      </c>
      <c r="B139" s="78" t="s">
        <v>104</v>
      </c>
      <c r="C139" s="53">
        <v>2005</v>
      </c>
      <c r="D139" s="54">
        <v>2735558726.256249</v>
      </c>
      <c r="E139" s="55">
        <f t="shared" si="233"/>
        <v>9.4370460425334368</v>
      </c>
      <c r="F139" s="56">
        <f t="shared" si="234"/>
        <v>6.2958230930126646E-2</v>
      </c>
      <c r="G139" s="58"/>
      <c r="H139" s="58"/>
      <c r="I139" s="11"/>
      <c r="J139" s="59">
        <v>553</v>
      </c>
      <c r="K139" s="118"/>
      <c r="L139" s="118"/>
      <c r="M139" s="118"/>
      <c r="N139" s="118"/>
      <c r="O139" s="118"/>
      <c r="P139" s="118"/>
      <c r="Q139" s="118"/>
      <c r="R139" s="118"/>
      <c r="S139" s="118"/>
      <c r="T139" s="120"/>
      <c r="U139" s="60">
        <v>0</v>
      </c>
      <c r="V139" s="60">
        <v>1.8451297749091544E-2</v>
      </c>
      <c r="W139" s="60">
        <v>-1.6438115079138171E-3</v>
      </c>
      <c r="X139" s="60">
        <v>4.1900246811829245E-2</v>
      </c>
      <c r="Y139" s="60"/>
      <c r="Z139" s="60">
        <v>4.8121764577930826E-3</v>
      </c>
      <c r="AA139" s="60">
        <v>7.126231606518374E-3</v>
      </c>
      <c r="AB139" s="60">
        <v>0</v>
      </c>
      <c r="AC139" s="60">
        <v>7.1467075319580076E-3</v>
      </c>
      <c r="AD139" s="61">
        <v>9.2969482057922159E-3</v>
      </c>
      <c r="AE139" s="97">
        <f t="shared" ref="AE139:AF139" si="374">STDEV(U130:U139)</f>
        <v>0.13752582238936542</v>
      </c>
      <c r="AF139" s="98">
        <f t="shared" si="374"/>
        <v>0.1292397174728688</v>
      </c>
      <c r="AG139" s="98">
        <f t="shared" si="332"/>
        <v>0.1352218950992079</v>
      </c>
      <c r="AH139" s="98">
        <f t="shared" si="333"/>
        <v>0.1581656834155768</v>
      </c>
      <c r="AI139" s="98"/>
      <c r="AJ139" s="98">
        <f t="shared" si="334"/>
        <v>0.13020435370846323</v>
      </c>
      <c r="AK139" s="98">
        <f t="shared" si="335"/>
        <v>0.15195083827589614</v>
      </c>
      <c r="AL139" s="98">
        <f t="shared" si="336"/>
        <v>0.13994420770821359</v>
      </c>
      <c r="AM139" s="98">
        <f t="shared" si="337"/>
        <v>0.14370159240881189</v>
      </c>
      <c r="AN139" s="40">
        <f t="shared" si="338"/>
        <v>0.13735402283701906</v>
      </c>
      <c r="AO139" s="60">
        <v>0.54211078300026116</v>
      </c>
      <c r="AP139" s="60">
        <v>0.36181487493717768</v>
      </c>
      <c r="AQ139" s="60">
        <v>1.5940389507299582</v>
      </c>
      <c r="AR139" s="60">
        <v>2.0191204399312834</v>
      </c>
      <c r="AS139" s="60"/>
      <c r="AT139" s="60">
        <v>1.7199090558634875</v>
      </c>
      <c r="AU139" s="60">
        <v>0.58716502671429183</v>
      </c>
      <c r="AV139" s="60">
        <v>1.6695106995011422</v>
      </c>
      <c r="AW139" s="60">
        <v>1.8401471262594615</v>
      </c>
      <c r="AX139" s="61">
        <v>1.3236271104006168</v>
      </c>
      <c r="AY139" s="39">
        <f t="shared" ref="AY139:AZ139" si="375">STDEV(AO130:AO139)</f>
        <v>3.1591369157025186E-2</v>
      </c>
      <c r="AZ139" s="39">
        <f t="shared" si="375"/>
        <v>3.9250336694078923E-2</v>
      </c>
      <c r="BA139" s="39">
        <f t="shared" si="340"/>
        <v>6.2152596119208918E-2</v>
      </c>
      <c r="BB139" s="39">
        <f t="shared" si="341"/>
        <v>6.6979609688070124E-2</v>
      </c>
      <c r="BC139" s="39"/>
      <c r="BD139" s="39">
        <f t="shared" si="342"/>
        <v>1.4733505514387788E-2</v>
      </c>
      <c r="BE139" s="39">
        <f t="shared" si="343"/>
        <v>0.11426461569862875</v>
      </c>
      <c r="BF139" s="39">
        <f t="shared" si="344"/>
        <v>4.7998967195195613E-2</v>
      </c>
      <c r="BG139" s="39">
        <f t="shared" si="345"/>
        <v>5.2419262908585111E-2</v>
      </c>
      <c r="BH139" s="39">
        <f t="shared" si="346"/>
        <v>6.4935764572310636E-2</v>
      </c>
      <c r="BI139" s="62"/>
      <c r="BJ139" s="63"/>
      <c r="BK139" s="63"/>
      <c r="BL139" s="63"/>
      <c r="BM139" s="63"/>
      <c r="BN139" s="63"/>
      <c r="BO139" s="63"/>
      <c r="BP139" s="63"/>
      <c r="BQ139" s="63"/>
      <c r="BR139" s="61"/>
      <c r="CC139" s="35">
        <v>0</v>
      </c>
      <c r="CD139" s="35">
        <v>1.6377283329824909E-5</v>
      </c>
      <c r="CE139" s="35">
        <v>3.3571320845344375E-6</v>
      </c>
      <c r="CF139" s="35">
        <v>3.0657474942325422E-6</v>
      </c>
      <c r="CH139" s="35">
        <v>2.1766499690016888E-5</v>
      </c>
      <c r="CJ139" s="35">
        <v>1.5635360596080348E-4</v>
      </c>
      <c r="CK139" s="35">
        <v>2.0306457114161688E-3</v>
      </c>
      <c r="CL139" s="38">
        <v>1.2648988364930723E-2</v>
      </c>
      <c r="CM139" s="39">
        <f t="shared" si="347"/>
        <v>9.5156681994973926</v>
      </c>
      <c r="CN139" s="39">
        <f t="shared" si="364"/>
        <v>9.4372445707872217</v>
      </c>
      <c r="CO139" s="39">
        <f t="shared" si="348"/>
        <v>10.104093705255865</v>
      </c>
      <c r="CP139" s="39">
        <f t="shared" si="349"/>
        <v>10.270030496862827</v>
      </c>
      <c r="CQ139" s="39"/>
      <c r="CR139" s="39">
        <f t="shared" si="350"/>
        <v>10.131608563670625</v>
      </c>
      <c r="CS139" s="39"/>
      <c r="CT139" s="39">
        <f t="shared" si="351"/>
        <v>10.127280983690243</v>
      </c>
      <c r="CU139" s="39">
        <f t="shared" si="352"/>
        <v>10.211917794489864</v>
      </c>
      <c r="CV139" s="40">
        <f t="shared" si="365"/>
        <v>9.8957249233013531</v>
      </c>
      <c r="CW139" s="60">
        <v>9.7081014340335674</v>
      </c>
      <c r="CX139" s="60">
        <v>9.6179534800020257</v>
      </c>
      <c r="CY139" s="60">
        <v>10.234065517898415</v>
      </c>
      <c r="CZ139" s="60">
        <v>10.446606262499078</v>
      </c>
      <c r="DA139" s="60"/>
      <c r="DB139" s="60">
        <v>10.29700057046518</v>
      </c>
      <c r="DC139" s="60">
        <v>9.7306285558905827</v>
      </c>
      <c r="DD139" s="60">
        <v>10.271801392284008</v>
      </c>
      <c r="DE139" s="60">
        <v>10.357119605663168</v>
      </c>
      <c r="DF139" s="61">
        <v>10.098859597733746</v>
      </c>
      <c r="DG139" s="39">
        <f t="shared" si="353"/>
        <v>9.5156681994973926</v>
      </c>
      <c r="DH139" s="39">
        <f t="shared" si="354"/>
        <v>9.4372445707872217</v>
      </c>
      <c r="DI139" s="39">
        <f t="shared" si="355"/>
        <v>10.104093705255865</v>
      </c>
      <c r="DJ139" s="39">
        <f t="shared" si="356"/>
        <v>10.270030496862827</v>
      </c>
      <c r="DK139" s="39"/>
      <c r="DL139" s="39">
        <f t="shared" si="357"/>
        <v>10.131608563670625</v>
      </c>
      <c r="DM139" s="39">
        <f t="shared" si="358"/>
        <v>9.5546202972914127</v>
      </c>
      <c r="DN139" s="39">
        <f t="shared" si="359"/>
        <v>10.127280983690243</v>
      </c>
      <c r="DO139" s="39">
        <f t="shared" si="360"/>
        <v>10.211917794489864</v>
      </c>
      <c r="DP139" s="40">
        <f t="shared" si="361"/>
        <v>9.8957249233013531</v>
      </c>
      <c r="DQ139" s="64"/>
    </row>
    <row r="140" spans="1:121" x14ac:dyDescent="0.2">
      <c r="A140" s="51" t="s">
        <v>93</v>
      </c>
      <c r="B140" s="78" t="s">
        <v>104</v>
      </c>
      <c r="C140" s="53">
        <v>2006</v>
      </c>
      <c r="D140" s="54">
        <v>3455031447.6019382</v>
      </c>
      <c r="E140" s="55">
        <f t="shared" si="233"/>
        <v>9.5384520046647285</v>
      </c>
      <c r="F140" s="56">
        <f t="shared" si="234"/>
        <v>0.10140596213129172</v>
      </c>
      <c r="G140" s="58"/>
      <c r="H140" s="58"/>
      <c r="I140" s="11"/>
      <c r="J140" s="59">
        <v>882</v>
      </c>
      <c r="K140" s="118"/>
      <c r="L140" s="118"/>
      <c r="M140" s="118"/>
      <c r="N140" s="118"/>
      <c r="O140" s="118"/>
      <c r="P140" s="118"/>
      <c r="Q140" s="118"/>
      <c r="R140" s="118"/>
      <c r="S140" s="118"/>
      <c r="T140" s="120"/>
      <c r="U140" s="60">
        <v>-5.4628957015023794E-3</v>
      </c>
      <c r="V140" s="60">
        <v>1.8805049870843582E-2</v>
      </c>
      <c r="W140" s="60">
        <v>-1.4910706130121465E-2</v>
      </c>
      <c r="X140" s="60">
        <v>-9.2302215350218465E-3</v>
      </c>
      <c r="Y140" s="60"/>
      <c r="Z140" s="60">
        <v>1.1947586129434917E-3</v>
      </c>
      <c r="AA140" s="60">
        <v>6.8179149364002267E-2</v>
      </c>
      <c r="AB140" s="60">
        <v>-5.4628957015023794E-3</v>
      </c>
      <c r="AC140" s="60">
        <v>-1.0476410550915194E-2</v>
      </c>
      <c r="AD140" s="61">
        <v>1.949149154102886E-2</v>
      </c>
      <c r="AE140" s="97">
        <f t="shared" ref="AE140:AF140" si="376">STDEV(U131:U140)</f>
        <v>0.14054426472459705</v>
      </c>
      <c r="AF140" s="98">
        <f t="shared" si="376"/>
        <v>0.13257324118720765</v>
      </c>
      <c r="AG140" s="98">
        <f t="shared" si="332"/>
        <v>0.13649066914373362</v>
      </c>
      <c r="AH140" s="98">
        <f t="shared" si="333"/>
        <v>0.1586343226236421</v>
      </c>
      <c r="AI140" s="98"/>
      <c r="AJ140" s="98">
        <f t="shared" si="334"/>
        <v>0.13375918119208099</v>
      </c>
      <c r="AK140" s="98">
        <f t="shared" si="335"/>
        <v>0.16105780300334957</v>
      </c>
      <c r="AL140" s="98">
        <f t="shared" si="336"/>
        <v>0.14355316540140109</v>
      </c>
      <c r="AM140" s="98">
        <f t="shared" si="337"/>
        <v>0.14605971674967999</v>
      </c>
      <c r="AN140" s="40">
        <f t="shared" si="338"/>
        <v>0.14184164754371947</v>
      </c>
      <c r="AO140" s="60">
        <v>0.52113803054838392</v>
      </c>
      <c r="AP140" s="60">
        <v>0.32335685729003849</v>
      </c>
      <c r="AQ140" s="60">
        <v>1.5675785420237016</v>
      </c>
      <c r="AR140" s="60">
        <v>2.0233295362518025</v>
      </c>
      <c r="AS140" s="60"/>
      <c r="AT140" s="60">
        <v>1.6729121598287406</v>
      </c>
      <c r="AU140" s="60">
        <v>0.62516493774841386</v>
      </c>
      <c r="AV140" s="60">
        <v>1.6336555636522405</v>
      </c>
      <c r="AW140" s="60">
        <v>1.807427676290347</v>
      </c>
      <c r="AX140" s="61">
        <v>1.2835307066308843</v>
      </c>
      <c r="AY140" s="39">
        <f t="shared" ref="AY140:AZ140" si="377">STDEV(AO131:AO140)</f>
        <v>2.0654892911220475E-2</v>
      </c>
      <c r="AZ140" s="39">
        <f t="shared" si="377"/>
        <v>3.0698050954261095E-2</v>
      </c>
      <c r="BA140" s="39">
        <f t="shared" si="340"/>
        <v>7.1049330439873021E-2</v>
      </c>
      <c r="BB140" s="39">
        <f t="shared" si="341"/>
        <v>6.2467075651703161E-2</v>
      </c>
      <c r="BC140" s="39"/>
      <c r="BD140" s="39">
        <f t="shared" si="342"/>
        <v>2.5029959897405356E-2</v>
      </c>
      <c r="BE140" s="39">
        <f t="shared" si="343"/>
        <v>0.11305943593637571</v>
      </c>
      <c r="BF140" s="39">
        <f t="shared" si="344"/>
        <v>5.6504913305310017E-2</v>
      </c>
      <c r="BG140" s="39">
        <f t="shared" si="345"/>
        <v>4.8164059760776042E-2</v>
      </c>
      <c r="BH140" s="39">
        <f t="shared" si="346"/>
        <v>4.0021128590483651E-2</v>
      </c>
      <c r="BI140" s="62"/>
      <c r="BJ140" s="63"/>
      <c r="BK140" s="63"/>
      <c r="BL140" s="63"/>
      <c r="BM140" s="63"/>
      <c r="BN140" s="63"/>
      <c r="BO140" s="63"/>
      <c r="BP140" s="63"/>
      <c r="BQ140" s="63"/>
      <c r="BR140" s="61"/>
      <c r="CC140" s="35">
        <v>5.0736569749824822E-6</v>
      </c>
      <c r="CD140" s="35">
        <v>1.895610499337215E-5</v>
      </c>
      <c r="CE140" s="35">
        <v>1.7691926480356181E-6</v>
      </c>
      <c r="CF140" s="35">
        <v>5.9589857510621499E-6</v>
      </c>
      <c r="CH140" s="35">
        <v>1.742884577686399E-5</v>
      </c>
      <c r="CJ140" s="35">
        <v>1.3823797623378843E-4</v>
      </c>
      <c r="CK140" s="35">
        <v>2.3044962218053758E-3</v>
      </c>
      <c r="CL140" s="38">
        <v>1.3741971157152302E-2</v>
      </c>
      <c r="CM140" s="39">
        <f t="shared" si="347"/>
        <v>9.5464907873869098</v>
      </c>
      <c r="CN140" s="39">
        <f t="shared" si="364"/>
        <v>9.4663780368288393</v>
      </c>
      <c r="CO140" s="39">
        <f t="shared" si="348"/>
        <v>10.123877568258127</v>
      </c>
      <c r="CP140" s="39">
        <f t="shared" si="349"/>
        <v>10.293570873545937</v>
      </c>
      <c r="CQ140" s="39"/>
      <c r="CR140" s="39">
        <f t="shared" si="350"/>
        <v>10.155279742503639</v>
      </c>
      <c r="CS140" s="39"/>
      <c r="CT140" s="39">
        <f t="shared" si="351"/>
        <v>10.149993902424372</v>
      </c>
      <c r="CU140" s="39">
        <f t="shared" si="352"/>
        <v>10.229372984862946</v>
      </c>
      <c r="CV140" s="40">
        <f t="shared" si="365"/>
        <v>9.930514559795423</v>
      </c>
      <c r="CW140" s="60">
        <v>9.7990210199389196</v>
      </c>
      <c r="CX140" s="60">
        <v>9.7001304333097487</v>
      </c>
      <c r="CY140" s="60">
        <v>10.322241275676578</v>
      </c>
      <c r="CZ140" s="60">
        <v>10.550116772790631</v>
      </c>
      <c r="DA140" s="60"/>
      <c r="DB140" s="60">
        <v>10.374908084579099</v>
      </c>
      <c r="DC140" s="60">
        <v>9.8510344735389346</v>
      </c>
      <c r="DD140" s="60">
        <v>10.355279786490849</v>
      </c>
      <c r="DE140" s="60">
        <v>10.442165842809903</v>
      </c>
      <c r="DF140" s="61">
        <v>10.180217357980171</v>
      </c>
      <c r="DG140" s="39">
        <f t="shared" si="353"/>
        <v>9.5464907873869098</v>
      </c>
      <c r="DH140" s="39">
        <f t="shared" si="354"/>
        <v>9.4663780368288393</v>
      </c>
      <c r="DI140" s="39">
        <f t="shared" si="355"/>
        <v>10.123877568258127</v>
      </c>
      <c r="DJ140" s="39">
        <f t="shared" si="356"/>
        <v>10.293570873545937</v>
      </c>
      <c r="DK140" s="39"/>
      <c r="DL140" s="39">
        <f t="shared" si="357"/>
        <v>10.155279742503639</v>
      </c>
      <c r="DM140" s="39">
        <f t="shared" si="358"/>
        <v>9.5861881291897841</v>
      </c>
      <c r="DN140" s="39">
        <f t="shared" si="359"/>
        <v>10.149993902424372</v>
      </c>
      <c r="DO140" s="39">
        <f t="shared" si="360"/>
        <v>10.229372984862946</v>
      </c>
      <c r="DP140" s="40">
        <f t="shared" si="361"/>
        <v>9.930514559795423</v>
      </c>
      <c r="DQ140" s="64"/>
    </row>
    <row r="141" spans="1:121" x14ac:dyDescent="0.2">
      <c r="A141" s="51" t="s">
        <v>93</v>
      </c>
      <c r="B141" s="78" t="s">
        <v>104</v>
      </c>
      <c r="C141" s="53">
        <v>2007</v>
      </c>
      <c r="D141" s="54">
        <v>4223152219.2439027</v>
      </c>
      <c r="E141" s="55">
        <f t="shared" si="233"/>
        <v>9.6256367354117067</v>
      </c>
      <c r="F141" s="56">
        <f t="shared" si="234"/>
        <v>8.718473074697819E-2</v>
      </c>
      <c r="G141" s="58"/>
      <c r="H141" s="58"/>
      <c r="I141" s="11"/>
      <c r="J141" s="59">
        <v>923</v>
      </c>
      <c r="K141" s="118"/>
      <c r="L141" s="118"/>
      <c r="M141" s="118"/>
      <c r="N141" s="118"/>
      <c r="O141" s="118"/>
      <c r="P141" s="118"/>
      <c r="Q141" s="118"/>
      <c r="R141" s="118"/>
      <c r="S141" s="118"/>
      <c r="T141" s="120"/>
      <c r="U141" s="60">
        <v>-2.7574345451890636E-3</v>
      </c>
      <c r="V141" s="60">
        <v>1.4458517776798629E-2</v>
      </c>
      <c r="W141" s="60">
        <v>-2.616917569548205E-2</v>
      </c>
      <c r="X141" s="60">
        <v>1.9081446937549359E-2</v>
      </c>
      <c r="Y141" s="60"/>
      <c r="Z141" s="60">
        <v>-7.218357005181808E-3</v>
      </c>
      <c r="AA141" s="60">
        <v>2.0325413198362785E-2</v>
      </c>
      <c r="AB141" s="60">
        <v>-2.7574345451890636E-3</v>
      </c>
      <c r="AC141" s="60">
        <v>-4.9254906994965264E-2</v>
      </c>
      <c r="AD141" s="61">
        <v>2.2898829531707798E-2</v>
      </c>
      <c r="AE141" s="97">
        <f t="shared" ref="AE141:AF141" si="378">STDEV(U132:U141)</f>
        <v>0.14356625178484389</v>
      </c>
      <c r="AF141" s="98">
        <f t="shared" si="378"/>
        <v>0.13623723408143854</v>
      </c>
      <c r="AG141" s="98">
        <f t="shared" si="332"/>
        <v>0.13725988232665465</v>
      </c>
      <c r="AH141" s="98">
        <f t="shared" si="333"/>
        <v>0.1599154044401794</v>
      </c>
      <c r="AI141" s="98"/>
      <c r="AJ141" s="98">
        <f t="shared" si="334"/>
        <v>0.13548946699810094</v>
      </c>
      <c r="AK141" s="98">
        <f t="shared" si="335"/>
        <v>0.16526346926284144</v>
      </c>
      <c r="AL141" s="98">
        <f t="shared" si="336"/>
        <v>0.14560652502777888</v>
      </c>
      <c r="AM141" s="98">
        <f t="shared" si="337"/>
        <v>0.14648749346266396</v>
      </c>
      <c r="AN141" s="40">
        <f t="shared" si="338"/>
        <v>0.14566299636052249</v>
      </c>
      <c r="AO141" s="60">
        <v>0.46241760063917958</v>
      </c>
      <c r="AP141" s="60">
        <v>0.31083859454391849</v>
      </c>
      <c r="AQ141" s="60">
        <v>1.5674332337602035</v>
      </c>
      <c r="AR141" s="60">
        <v>2.0100648456975456</v>
      </c>
      <c r="AS141" s="60"/>
      <c r="AT141" s="60">
        <v>1.6611515577704505</v>
      </c>
      <c r="AU141" s="60">
        <v>0.7797946988327471</v>
      </c>
      <c r="AV141" s="60">
        <v>1.6319025105017015</v>
      </c>
      <c r="AW141" s="60">
        <v>1.794224013935608</v>
      </c>
      <c r="AX141" s="61">
        <v>1.2631851599650847</v>
      </c>
      <c r="AY141" s="39">
        <f t="shared" ref="AY141:AZ141" si="379">STDEV(AO132:AO141)</f>
        <v>2.3162984902814654E-2</v>
      </c>
      <c r="AZ141" s="39">
        <f t="shared" si="379"/>
        <v>2.755661274582763E-2</v>
      </c>
      <c r="BA141" s="39">
        <f t="shared" si="340"/>
        <v>7.3664680404921537E-2</v>
      </c>
      <c r="BB141" s="39">
        <f t="shared" si="341"/>
        <v>5.5130244336724442E-2</v>
      </c>
      <c r="BC141" s="39"/>
      <c r="BD141" s="39">
        <f t="shared" si="342"/>
        <v>3.1314849902809923E-2</v>
      </c>
      <c r="BE141" s="39">
        <f t="shared" si="343"/>
        <v>0.12737254320868441</v>
      </c>
      <c r="BF141" s="39">
        <f t="shared" si="344"/>
        <v>6.0998590388025853E-2</v>
      </c>
      <c r="BG141" s="39">
        <f t="shared" si="345"/>
        <v>5.0585100696086148E-2</v>
      </c>
      <c r="BH141" s="39">
        <f t="shared" si="346"/>
        <v>2.4007530691052388E-2</v>
      </c>
      <c r="BI141" s="62"/>
      <c r="BJ141" s="63"/>
      <c r="BK141" s="63"/>
      <c r="BL141" s="63"/>
      <c r="BM141" s="63"/>
      <c r="BN141" s="63"/>
      <c r="BO141" s="63"/>
      <c r="BP141" s="63"/>
      <c r="BQ141" s="63"/>
      <c r="BR141" s="61"/>
      <c r="CC141" s="35">
        <v>1.3982631876913076E-6</v>
      </c>
      <c r="CD141" s="35">
        <v>3.6104582129484386E-5</v>
      </c>
      <c r="CE141" s="35">
        <v>1.4240637347340349E-6</v>
      </c>
      <c r="CF141" s="35">
        <v>4.2929596145499451E-6</v>
      </c>
      <c r="CH141" s="35">
        <v>2.4021055377401032E-5</v>
      </c>
      <c r="CJ141" s="35">
        <v>1.084758754094279E-4</v>
      </c>
      <c r="CK141" s="35">
        <v>2.4980964227906393E-3</v>
      </c>
      <c r="CL141" s="38">
        <v>1.2985852783165502E-2</v>
      </c>
      <c r="CM141" s="39">
        <f t="shared" si="347"/>
        <v>9.584271521259307</v>
      </c>
      <c r="CN141" s="39">
        <f t="shared" si="364"/>
        <v>9.5055193892772785</v>
      </c>
      <c r="CO141" s="39">
        <f t="shared" si="348"/>
        <v>10.154017202824193</v>
      </c>
      <c r="CP141" s="39">
        <f t="shared" si="349"/>
        <v>10.32782555730844</v>
      </c>
      <c r="CQ141" s="39"/>
      <c r="CR141" s="39">
        <f t="shared" si="350"/>
        <v>10.188785045391812</v>
      </c>
      <c r="CS141" s="39"/>
      <c r="CT141" s="39">
        <f t="shared" si="351"/>
        <v>10.182010957681804</v>
      </c>
      <c r="CU141" s="39">
        <f t="shared" si="352"/>
        <v>10.260702371914482</v>
      </c>
      <c r="CV141" s="40">
        <f t="shared" si="365"/>
        <v>9.9726805795166804</v>
      </c>
      <c r="CW141" s="60">
        <v>9.8568455357312956</v>
      </c>
      <c r="CX141" s="60">
        <v>9.7810560326836651</v>
      </c>
      <c r="CY141" s="60">
        <v>10.409353352291809</v>
      </c>
      <c r="CZ141" s="60">
        <v>10.63066915826048</v>
      </c>
      <c r="DA141" s="60"/>
      <c r="DB141" s="60">
        <v>10.456212514296933</v>
      </c>
      <c r="DC141" s="60">
        <v>10.015534084828079</v>
      </c>
      <c r="DD141" s="60">
        <v>10.441587990662558</v>
      </c>
      <c r="DE141" s="60">
        <v>10.522748742379511</v>
      </c>
      <c r="DF141" s="61">
        <v>10.257229315394248</v>
      </c>
      <c r="DG141" s="39">
        <f t="shared" si="353"/>
        <v>9.584271521259307</v>
      </c>
      <c r="DH141" s="39">
        <f t="shared" si="354"/>
        <v>9.5055193892772785</v>
      </c>
      <c r="DI141" s="39">
        <f t="shared" si="355"/>
        <v>10.154017202824193</v>
      </c>
      <c r="DJ141" s="39">
        <f t="shared" si="356"/>
        <v>10.32782555730844</v>
      </c>
      <c r="DK141" s="39"/>
      <c r="DL141" s="39">
        <f t="shared" si="357"/>
        <v>10.188785045391812</v>
      </c>
      <c r="DM141" s="39">
        <f t="shared" si="358"/>
        <v>9.6344533406768917</v>
      </c>
      <c r="DN141" s="39">
        <f t="shared" si="359"/>
        <v>10.182010957681804</v>
      </c>
      <c r="DO141" s="39">
        <f t="shared" si="360"/>
        <v>10.260702371914482</v>
      </c>
      <c r="DP141" s="40">
        <f t="shared" si="361"/>
        <v>9.9726805795166804</v>
      </c>
      <c r="DQ141" s="64"/>
    </row>
    <row r="142" spans="1:121" x14ac:dyDescent="0.2">
      <c r="A142" s="51" t="s">
        <v>93</v>
      </c>
      <c r="B142" s="78" t="s">
        <v>104</v>
      </c>
      <c r="C142" s="53">
        <v>2008</v>
      </c>
      <c r="D142" s="54">
        <v>5446434031.690423</v>
      </c>
      <c r="E142" s="55">
        <f t="shared" si="233"/>
        <v>9.7361122477379052</v>
      </c>
      <c r="F142" s="56">
        <f t="shared" si="234"/>
        <v>0.11047551232619846</v>
      </c>
      <c r="G142" s="58"/>
      <c r="H142" s="58"/>
      <c r="I142" s="11"/>
      <c r="J142" s="59">
        <v>1092</v>
      </c>
      <c r="K142" s="118"/>
      <c r="L142" s="118"/>
      <c r="M142" s="118">
        <v>2980</v>
      </c>
      <c r="N142" s="118"/>
      <c r="O142" s="118"/>
      <c r="P142" s="118"/>
      <c r="Q142" s="118"/>
      <c r="R142" s="118"/>
      <c r="S142" s="118"/>
      <c r="T142" s="120"/>
      <c r="U142" s="60">
        <v>1.3615362133397202E-2</v>
      </c>
      <c r="V142" s="60">
        <v>4.2985045464756455E-2</v>
      </c>
      <c r="W142" s="60">
        <v>2.5828151349805761E-2</v>
      </c>
      <c r="X142" s="60">
        <v>6.6075910208111516E-2</v>
      </c>
      <c r="Y142" s="60"/>
      <c r="Z142" s="60">
        <v>2.8180336267834782E-2</v>
      </c>
      <c r="AA142" s="60">
        <v>4.0926578881229414E-2</v>
      </c>
      <c r="AB142" s="60">
        <v>1.3615362133397202E-2</v>
      </c>
      <c r="AC142" s="60">
        <v>5.0865537383146364E-2</v>
      </c>
      <c r="AD142" s="61">
        <v>5.0258620408717258E-2</v>
      </c>
      <c r="AE142" s="97">
        <f t="shared" ref="AE142:AF142" si="380">STDEV(U133:U142)</f>
        <v>0.10733354946631014</v>
      </c>
      <c r="AF142" s="98">
        <f t="shared" si="380"/>
        <v>0.11110817830413125</v>
      </c>
      <c r="AG142" s="98">
        <f t="shared" si="332"/>
        <v>0.1186150505383619</v>
      </c>
      <c r="AH142" s="98">
        <f t="shared" si="333"/>
        <v>0.15493898490805985</v>
      </c>
      <c r="AI142" s="98"/>
      <c r="AJ142" s="98">
        <f t="shared" si="334"/>
        <v>0.12785341070674711</v>
      </c>
      <c r="AK142" s="98">
        <f t="shared" si="335"/>
        <v>0.12262222956495651</v>
      </c>
      <c r="AL142" s="98">
        <f t="shared" si="336"/>
        <v>0.1227102999927005</v>
      </c>
      <c r="AM142" s="98">
        <f t="shared" si="337"/>
        <v>0.13960950664202901</v>
      </c>
      <c r="AN142" s="40">
        <f t="shared" si="338"/>
        <v>0.10866000556097019</v>
      </c>
      <c r="AO142" s="60">
        <v>0.42204206694071011</v>
      </c>
      <c r="AP142" s="60">
        <v>0.27890841154730595</v>
      </c>
      <c r="AQ142" s="60">
        <v>1.5230623684743723</v>
      </c>
      <c r="AR142" s="60">
        <v>1.9716525806443617</v>
      </c>
      <c r="AS142" s="60"/>
      <c r="AT142" s="60">
        <v>1.6271497071769918</v>
      </c>
      <c r="AU142" s="60">
        <v>0.76674120312556759</v>
      </c>
      <c r="AV142" s="60">
        <v>1.5508199936750326</v>
      </c>
      <c r="AW142" s="60">
        <v>1.7283519494789754</v>
      </c>
      <c r="AX142" s="61">
        <v>1.260094190714911</v>
      </c>
      <c r="AY142" s="39">
        <f t="shared" ref="AY142:AZ142" si="381">STDEV(AO133:AO142)</f>
        <v>3.6795288710156041E-2</v>
      </c>
      <c r="AZ142" s="39">
        <f t="shared" si="381"/>
        <v>3.3904913757433541E-2</v>
      </c>
      <c r="BA142" s="39">
        <f t="shared" si="340"/>
        <v>7.2017837372453999E-2</v>
      </c>
      <c r="BB142" s="39">
        <f t="shared" si="341"/>
        <v>3.5078495457541381E-2</v>
      </c>
      <c r="BC142" s="39"/>
      <c r="BD142" s="39">
        <f t="shared" si="342"/>
        <v>4.1124534368503995E-2</v>
      </c>
      <c r="BE142" s="39">
        <f t="shared" si="343"/>
        <v>0.13053191759451815</v>
      </c>
      <c r="BF142" s="39">
        <f t="shared" si="344"/>
        <v>6.3682072755330069E-2</v>
      </c>
      <c r="BG142" s="39">
        <f t="shared" si="345"/>
        <v>5.7620872318081238E-2</v>
      </c>
      <c r="BH142" s="39">
        <f t="shared" si="346"/>
        <v>2.1284751260377231E-2</v>
      </c>
      <c r="BI142" s="62"/>
      <c r="BJ142" s="63"/>
      <c r="BK142" s="63"/>
      <c r="BL142" s="63"/>
      <c r="BM142" s="63"/>
      <c r="BN142" s="63"/>
      <c r="BO142" s="63"/>
      <c r="BP142" s="63"/>
      <c r="BQ142" s="63"/>
      <c r="BR142" s="61"/>
      <c r="CC142" s="35">
        <v>0</v>
      </c>
      <c r="CD142" s="35">
        <v>4.082114633067839E-5</v>
      </c>
      <c r="CE142" s="35">
        <v>2.2465966719152306E-6</v>
      </c>
      <c r="CF142" s="35">
        <v>3.9125018924707935E-6</v>
      </c>
      <c r="CH142" s="35">
        <v>1.8733594652632835E-5</v>
      </c>
      <c r="CJ142" s="35">
        <v>6.5663568748229568E-5</v>
      </c>
      <c r="CK142" s="35">
        <v>3.0111287997758559E-3</v>
      </c>
      <c r="CL142" s="38">
        <v>1.4719926475473549E-2</v>
      </c>
      <c r="CM142" s="39">
        <f t="shared" si="347"/>
        <v>9.6432424328055593</v>
      </c>
      <c r="CN142" s="39">
        <f t="shared" si="364"/>
        <v>9.5630018284557838</v>
      </c>
      <c r="CO142" s="39">
        <f t="shared" si="348"/>
        <v>10.204812454240718</v>
      </c>
      <c r="CP142" s="39">
        <f t="shared" si="349"/>
        <v>10.395668112112929</v>
      </c>
      <c r="CQ142" s="39"/>
      <c r="CR142" s="39">
        <f t="shared" si="350"/>
        <v>10.245473157546101</v>
      </c>
      <c r="CS142" s="39"/>
      <c r="CT142" s="39">
        <f t="shared" si="351"/>
        <v>10.231143453722032</v>
      </c>
      <c r="CU142" s="39">
        <f t="shared" si="352"/>
        <v>10.312584323602259</v>
      </c>
      <c r="CV142" s="40">
        <f t="shared" si="365"/>
        <v>10.032196889079767</v>
      </c>
      <c r="CW142" s="60">
        <v>9.9471332812082593</v>
      </c>
      <c r="CX142" s="60">
        <v>9.8755664535115582</v>
      </c>
      <c r="CY142" s="60">
        <v>10.497643431975092</v>
      </c>
      <c r="CZ142" s="60">
        <v>10.721938538060087</v>
      </c>
      <c r="DA142" s="60"/>
      <c r="DB142" s="60">
        <v>10.549687101326402</v>
      </c>
      <c r="DC142" s="60">
        <v>10.119482849300688</v>
      </c>
      <c r="DD142" s="60">
        <v>10.511522244575421</v>
      </c>
      <c r="DE142" s="60">
        <v>10.600288222477392</v>
      </c>
      <c r="DF142" s="61">
        <v>10.366159343095362</v>
      </c>
      <c r="DG142" s="39">
        <f t="shared" si="353"/>
        <v>9.6432424328055593</v>
      </c>
      <c r="DH142" s="39">
        <f t="shared" si="354"/>
        <v>9.5630018284557838</v>
      </c>
      <c r="DI142" s="39">
        <f t="shared" si="355"/>
        <v>10.204812454240718</v>
      </c>
      <c r="DJ142" s="39">
        <f t="shared" si="356"/>
        <v>10.395668112112929</v>
      </c>
      <c r="DK142" s="39"/>
      <c r="DL142" s="39">
        <f t="shared" si="357"/>
        <v>10.245473157546101</v>
      </c>
      <c r="DM142" s="39">
        <f t="shared" si="358"/>
        <v>9.6986482232579299</v>
      </c>
      <c r="DN142" s="39">
        <f t="shared" si="359"/>
        <v>10.231143453722032</v>
      </c>
      <c r="DO142" s="39">
        <f t="shared" si="360"/>
        <v>10.312584323602259</v>
      </c>
      <c r="DP142" s="40">
        <f t="shared" si="361"/>
        <v>10.032196889079767</v>
      </c>
      <c r="DQ142" s="64"/>
    </row>
    <row r="143" spans="1:121" x14ac:dyDescent="0.2">
      <c r="A143" s="51" t="s">
        <v>93</v>
      </c>
      <c r="B143" s="78" t="s">
        <v>104</v>
      </c>
      <c r="C143" s="53">
        <v>2009</v>
      </c>
      <c r="D143" s="54">
        <v>5836138127.0656242</v>
      </c>
      <c r="E143" s="55">
        <f t="shared" si="233"/>
        <v>9.7661255620275345</v>
      </c>
      <c r="F143" s="56">
        <f t="shared" si="234"/>
        <v>3.0013314289629278E-2</v>
      </c>
      <c r="G143" s="58"/>
      <c r="H143" s="58"/>
      <c r="I143" s="11"/>
      <c r="J143" s="59">
        <v>1053</v>
      </c>
      <c r="K143" s="118"/>
      <c r="L143" s="118"/>
      <c r="M143" s="118">
        <v>37000</v>
      </c>
      <c r="N143" s="118"/>
      <c r="O143" s="118"/>
      <c r="P143" s="118"/>
      <c r="Q143" s="118"/>
      <c r="R143" s="118"/>
      <c r="S143" s="118"/>
      <c r="T143" s="120"/>
      <c r="U143" s="60">
        <v>2.3481095849523292E-2</v>
      </c>
      <c r="V143" s="60">
        <v>2.3897185963265954E-2</v>
      </c>
      <c r="W143" s="60">
        <v>4.0523412904805323E-2</v>
      </c>
      <c r="X143" s="60">
        <v>4.2072072531016039E-2</v>
      </c>
      <c r="Y143" s="60"/>
      <c r="Z143" s="60">
        <v>3.4936978209190173E-2</v>
      </c>
      <c r="AA143" s="60">
        <v>1.1505162405324842E-2</v>
      </c>
      <c r="AB143" s="60">
        <v>2.3481095849523292E-2</v>
      </c>
      <c r="AC143" s="60">
        <v>2.7798998928447727E-2</v>
      </c>
      <c r="AD143" s="61">
        <v>4.3938408594701384E-2</v>
      </c>
      <c r="AE143" s="97">
        <f t="shared" ref="AE143:AF143" si="382">STDEV(U134:U143)</f>
        <v>4.713904604381855E-2</v>
      </c>
      <c r="AF143" s="98">
        <f t="shared" si="382"/>
        <v>4.7971767150399969E-2</v>
      </c>
      <c r="AG143" s="98">
        <f t="shared" si="332"/>
        <v>4.5729127174028945E-2</v>
      </c>
      <c r="AH143" s="98">
        <f t="shared" si="333"/>
        <v>7.0298811968139516E-2</v>
      </c>
      <c r="AI143" s="98"/>
      <c r="AJ143" s="98">
        <f t="shared" si="334"/>
        <v>4.6007840457251654E-2</v>
      </c>
      <c r="AK143" s="98">
        <f t="shared" si="335"/>
        <v>6.524324971902512E-2</v>
      </c>
      <c r="AL143" s="98">
        <f t="shared" si="336"/>
        <v>4.8072292044605752E-2</v>
      </c>
      <c r="AM143" s="98">
        <f t="shared" si="337"/>
        <v>5.8452894243878853E-2</v>
      </c>
      <c r="AN143" s="40">
        <f t="shared" si="338"/>
        <v>4.9419134441457332E-2</v>
      </c>
      <c r="AO143" s="60">
        <v>0.2645699243157118</v>
      </c>
      <c r="AP143" s="60">
        <v>0.25098510197382495</v>
      </c>
      <c r="AQ143" s="60">
        <v>1.4793247000744323</v>
      </c>
      <c r="AR143" s="60">
        <v>1.9659303506768495</v>
      </c>
      <c r="AS143" s="60"/>
      <c r="AT143" s="60">
        <v>1.5397793416447332</v>
      </c>
      <c r="AU143" s="60">
        <v>0.85933143803868539</v>
      </c>
      <c r="AV143" s="60">
        <v>1.5220169464019051</v>
      </c>
      <c r="AW143" s="60">
        <v>1.6836773437786654</v>
      </c>
      <c r="AX143" s="61">
        <v>1.2592403618891286</v>
      </c>
      <c r="AY143" s="39">
        <f t="shared" ref="AY143:AZ143" si="383">STDEV(AO134:AO143)</f>
        <v>8.437469362602934E-2</v>
      </c>
      <c r="AZ143" s="39">
        <f t="shared" si="383"/>
        <v>4.1661479862382347E-2</v>
      </c>
      <c r="BA143" s="39">
        <f t="shared" si="340"/>
        <v>6.6520993786383972E-2</v>
      </c>
      <c r="BB143" s="39">
        <f t="shared" si="341"/>
        <v>3.6892190657637575E-2</v>
      </c>
      <c r="BC143" s="39"/>
      <c r="BD143" s="39">
        <f t="shared" si="342"/>
        <v>6.5988695992026267E-2</v>
      </c>
      <c r="BE143" s="39">
        <f t="shared" si="343"/>
        <v>0.14906301972482033</v>
      </c>
      <c r="BF143" s="39">
        <f t="shared" si="344"/>
        <v>7.186567055073402E-2</v>
      </c>
      <c r="BG143" s="39">
        <f t="shared" si="345"/>
        <v>6.6048348520929404E-2</v>
      </c>
      <c r="BH143" s="39">
        <f t="shared" si="346"/>
        <v>2.1889385723899424E-2</v>
      </c>
      <c r="BI143" s="62"/>
      <c r="BJ143" s="63"/>
      <c r="BK143" s="63"/>
      <c r="BL143" s="63"/>
      <c r="BM143" s="63"/>
      <c r="BN143" s="63"/>
      <c r="BO143" s="63"/>
      <c r="BP143" s="63"/>
      <c r="BQ143" s="63"/>
      <c r="BR143" s="61"/>
      <c r="CC143" s="35">
        <v>1.7027931690506237E-6</v>
      </c>
      <c r="CD143" s="35">
        <v>1.7330664057613363E-5</v>
      </c>
      <c r="CE143" s="35">
        <v>7.623859715980309E-6</v>
      </c>
      <c r="CF143" s="35">
        <v>4.320998054169873E-6</v>
      </c>
      <c r="CH143" s="35">
        <v>1.6940777865336248E-5</v>
      </c>
      <c r="CJ143" s="35">
        <v>9.3937160745871453E-5</v>
      </c>
      <c r="CK143" s="35">
        <v>2.9154365288901877E-3</v>
      </c>
      <c r="CL143" s="38">
        <v>1.4753643698164617E-2</v>
      </c>
      <c r="CM143" s="39">
        <f t="shared" si="347"/>
        <v>9.6918109428473329</v>
      </c>
      <c r="CN143" s="39">
        <f t="shared" si="364"/>
        <v>9.6167188734930722</v>
      </c>
      <c r="CO143" s="39">
        <f t="shared" si="348"/>
        <v>10.250622727797376</v>
      </c>
      <c r="CP143" s="39">
        <f t="shared" si="349"/>
        <v>10.45513592369343</v>
      </c>
      <c r="CQ143" s="39"/>
      <c r="CR143" s="39">
        <f t="shared" si="350"/>
        <v>10.296017917265452</v>
      </c>
      <c r="CS143" s="39"/>
      <c r="CT143" s="39">
        <f t="shared" si="351"/>
        <v>10.278925526652744</v>
      </c>
      <c r="CU143" s="39">
        <f t="shared" si="352"/>
        <v>10.36011256806427</v>
      </c>
      <c r="CV143" s="40">
        <f t="shared" si="365"/>
        <v>10.090755085037339</v>
      </c>
      <c r="CW143" s="60">
        <v>9.8984105241853904</v>
      </c>
      <c r="CX143" s="60">
        <v>9.8916181130144469</v>
      </c>
      <c r="CY143" s="60">
        <v>10.505787912064751</v>
      </c>
      <c r="CZ143" s="60">
        <v>10.749090737365959</v>
      </c>
      <c r="DA143" s="60"/>
      <c r="DB143" s="60">
        <v>10.536015232849902</v>
      </c>
      <c r="DC143" s="60">
        <v>10.195791281046876</v>
      </c>
      <c r="DD143" s="60">
        <v>10.527134035228487</v>
      </c>
      <c r="DE143" s="60">
        <v>10.607964233916867</v>
      </c>
      <c r="DF143" s="61">
        <v>10.3957457429721</v>
      </c>
      <c r="DG143" s="39">
        <f t="shared" si="353"/>
        <v>9.6918109428473329</v>
      </c>
      <c r="DH143" s="39">
        <f t="shared" si="354"/>
        <v>9.6167188734930722</v>
      </c>
      <c r="DI143" s="39">
        <f t="shared" si="355"/>
        <v>10.250622727797376</v>
      </c>
      <c r="DJ143" s="39">
        <f t="shared" si="356"/>
        <v>10.45513592369343</v>
      </c>
      <c r="DK143" s="39"/>
      <c r="DL143" s="39">
        <f t="shared" si="357"/>
        <v>10.296017917265452</v>
      </c>
      <c r="DM143" s="39">
        <f t="shared" si="358"/>
        <v>9.7659357299842249</v>
      </c>
      <c r="DN143" s="39">
        <f t="shared" si="359"/>
        <v>10.278925526652744</v>
      </c>
      <c r="DO143" s="39">
        <f t="shared" si="360"/>
        <v>10.36011256806427</v>
      </c>
      <c r="DP143" s="40">
        <f t="shared" si="361"/>
        <v>10.090755085037339</v>
      </c>
      <c r="DQ143" s="64"/>
    </row>
    <row r="144" spans="1:121" x14ac:dyDescent="0.2">
      <c r="A144" s="51" t="s">
        <v>93</v>
      </c>
      <c r="B144" s="78" t="s">
        <v>104</v>
      </c>
      <c r="C144" s="53">
        <v>2010</v>
      </c>
      <c r="D144" s="54">
        <v>7131773632.713686</v>
      </c>
      <c r="E144" s="55">
        <f t="shared" si="233"/>
        <v>9.8531975499234612</v>
      </c>
      <c r="F144" s="56">
        <f t="shared" si="234"/>
        <v>8.7071987895926739E-2</v>
      </c>
      <c r="G144" s="58">
        <v>503</v>
      </c>
      <c r="H144" s="58">
        <v>975</v>
      </c>
      <c r="I144" s="11">
        <v>307</v>
      </c>
      <c r="J144" s="59">
        <v>1746</v>
      </c>
      <c r="K144" s="118"/>
      <c r="L144" s="118">
        <v>2227133</v>
      </c>
      <c r="M144" s="118">
        <v>171600</v>
      </c>
      <c r="N144" s="118">
        <v>34944</v>
      </c>
      <c r="O144" s="118"/>
      <c r="P144" s="118">
        <v>1612212</v>
      </c>
      <c r="Q144" s="118">
        <v>323250</v>
      </c>
      <c r="R144" s="118">
        <v>1098331</v>
      </c>
      <c r="S144" s="118">
        <v>1022055880</v>
      </c>
      <c r="T144" s="120">
        <v>124310175</v>
      </c>
      <c r="U144" s="60">
        <v>-1.5512166178247799E-2</v>
      </c>
      <c r="V144" s="60">
        <v>1.6877522499000208E-2</v>
      </c>
      <c r="W144" s="60">
        <v>-1.0935625858726539E-2</v>
      </c>
      <c r="X144" s="60">
        <v>-4.6071296588937258E-2</v>
      </c>
      <c r="Y144" s="60"/>
      <c r="Z144" s="60">
        <v>-2.7050739795191348E-2</v>
      </c>
      <c r="AA144" s="60">
        <v>1.231329720544716E-2</v>
      </c>
      <c r="AB144" s="60">
        <v>-1.5512166178247799E-2</v>
      </c>
      <c r="AC144" s="60">
        <v>-2.209502303096178E-2</v>
      </c>
      <c r="AD144" s="61">
        <v>4.5782575829816596E-2</v>
      </c>
      <c r="AE144" s="97">
        <f t="shared" ref="AE144:AF144" si="384">STDEV(U135:U144)</f>
        <v>4.6965691317341025E-2</v>
      </c>
      <c r="AF144" s="98">
        <f t="shared" si="384"/>
        <v>4.7385538042178134E-2</v>
      </c>
      <c r="AG144" s="98">
        <f t="shared" si="332"/>
        <v>4.4535408675198576E-2</v>
      </c>
      <c r="AH144" s="98">
        <f t="shared" si="333"/>
        <v>7.2010770092491239E-2</v>
      </c>
      <c r="AI144" s="98"/>
      <c r="AJ144" s="98">
        <f t="shared" si="334"/>
        <v>4.6409582117044226E-2</v>
      </c>
      <c r="AK144" s="98">
        <f t="shared" si="335"/>
        <v>6.3981399279578452E-2</v>
      </c>
      <c r="AL144" s="98">
        <f t="shared" si="336"/>
        <v>4.7812857955083811E-2</v>
      </c>
      <c r="AM144" s="98">
        <f t="shared" si="337"/>
        <v>5.7485083163154142E-2</v>
      </c>
      <c r="AN144" s="40">
        <f t="shared" si="338"/>
        <v>4.9957090014695442E-2</v>
      </c>
      <c r="AO144" s="60">
        <v>0.28375660917772194</v>
      </c>
      <c r="AP144" s="60">
        <v>0.1976566622320739</v>
      </c>
      <c r="AQ144" s="60">
        <v>1.4656349882599979</v>
      </c>
      <c r="AR144" s="60">
        <v>2.0248035616743199</v>
      </c>
      <c r="AS144" s="60"/>
      <c r="AT144" s="60">
        <v>1.5533709170331544</v>
      </c>
      <c r="AU144" s="60">
        <v>0.85876403720155281</v>
      </c>
      <c r="AV144" s="60">
        <v>1.5266686301130772</v>
      </c>
      <c r="AW144" s="60">
        <v>1.6796903065467603</v>
      </c>
      <c r="AX144" s="61">
        <v>1.2110048405700304</v>
      </c>
      <c r="AY144" s="39">
        <f t="shared" ref="AY144:AZ144" si="385">STDEV(AO135:AO144)</f>
        <v>0.10154312074192332</v>
      </c>
      <c r="AZ144" s="39">
        <f t="shared" si="385"/>
        <v>5.9283289162134725E-2</v>
      </c>
      <c r="BA144" s="39">
        <f t="shared" si="340"/>
        <v>7.0929299798751538E-2</v>
      </c>
      <c r="BB144" s="39">
        <f t="shared" si="341"/>
        <v>3.5827244923407345E-2</v>
      </c>
      <c r="BC144" s="39"/>
      <c r="BD144" s="39">
        <f t="shared" si="342"/>
        <v>7.6278904946777262E-2</v>
      </c>
      <c r="BE144" s="39">
        <f t="shared" si="343"/>
        <v>0.14713652313412923</v>
      </c>
      <c r="BF144" s="39">
        <f t="shared" si="344"/>
        <v>7.4700461144159985E-2</v>
      </c>
      <c r="BG144" s="39">
        <f t="shared" si="345"/>
        <v>7.6525434225425237E-2</v>
      </c>
      <c r="BH144" s="39">
        <f t="shared" si="346"/>
        <v>3.0086340710266061E-2</v>
      </c>
      <c r="BI144" s="62">
        <v>0.760912419036891</v>
      </c>
      <c r="BJ144" s="63">
        <v>0.85382493830744666</v>
      </c>
      <c r="BK144" s="63">
        <v>0.92712520190826786</v>
      </c>
      <c r="BL144" s="63">
        <v>0.97043096693308262</v>
      </c>
      <c r="BM144" s="63"/>
      <c r="BN144" s="63">
        <v>0.97650705237624646</v>
      </c>
      <c r="BO144" s="63">
        <v>0.55875852791390412</v>
      </c>
      <c r="BP144" s="63">
        <v>0.90827825900065895</v>
      </c>
      <c r="BQ144" s="63">
        <v>0.95869819330229888</v>
      </c>
      <c r="BR144" s="61">
        <v>0.94601462498141464</v>
      </c>
      <c r="CC144" s="35">
        <v>3.2533591492776887E-7</v>
      </c>
      <c r="CD144" s="35">
        <v>1.9547838191442125E-4</v>
      </c>
      <c r="CE144" s="35">
        <v>1.2753600265923455E-5</v>
      </c>
      <c r="CF144" s="35">
        <v>6.094758674661799E-6</v>
      </c>
      <c r="CH144" s="35">
        <v>1.4262132024939924E-4</v>
      </c>
      <c r="CI144" s="35">
        <v>2.2705873404717684E-5</v>
      </c>
      <c r="CJ144" s="35">
        <v>1.2489990263024031E-4</v>
      </c>
      <c r="CK144" s="35">
        <v>7.4786005788415141E-2</v>
      </c>
      <c r="CL144" s="38">
        <v>2.2736070976260285E-2</v>
      </c>
      <c r="CM144" s="39">
        <f t="shared" si="347"/>
        <v>9.74048945485929</v>
      </c>
      <c r="CN144" s="39">
        <f t="shared" si="364"/>
        <v>9.6718655085992502</v>
      </c>
      <c r="CO144" s="39">
        <f t="shared" si="348"/>
        <v>10.301178485909199</v>
      </c>
      <c r="CP144" s="39">
        <f t="shared" si="349"/>
        <v>10.518901557086565</v>
      </c>
      <c r="CQ144" s="39"/>
      <c r="CR144" s="39">
        <f t="shared" si="350"/>
        <v>10.34848111487754</v>
      </c>
      <c r="CS144" s="39">
        <f t="shared" ref="CS144:CS153" si="386">AVERAGE(DC135:DC144)</f>
        <v>9.8488568089031965</v>
      </c>
      <c r="CT144" s="39">
        <f t="shared" si="351"/>
        <v>10.329530974118684</v>
      </c>
      <c r="CU144" s="39">
        <f t="shared" si="352"/>
        <v>10.412413481561257</v>
      </c>
      <c r="CV144" s="40">
        <f t="shared" si="365"/>
        <v>10.150019150191303</v>
      </c>
      <c r="CW144" s="60">
        <v>9.9950758545123222</v>
      </c>
      <c r="CX144" s="60">
        <v>9.9520258810394981</v>
      </c>
      <c r="CY144" s="60">
        <v>10.586015044053461</v>
      </c>
      <c r="CZ144" s="60">
        <v>10.86559933076062</v>
      </c>
      <c r="DA144" s="60"/>
      <c r="DB144" s="60">
        <v>10.629883008440039</v>
      </c>
      <c r="DC144" s="60">
        <v>10.282579568524238</v>
      </c>
      <c r="DD144" s="60">
        <v>10.616531864980001</v>
      </c>
      <c r="DE144" s="60">
        <v>10.693042703196841</v>
      </c>
      <c r="DF144" s="61">
        <v>10.458699970208476</v>
      </c>
      <c r="DG144" s="39">
        <f t="shared" si="353"/>
        <v>9.74048945485929</v>
      </c>
      <c r="DH144" s="39">
        <f t="shared" si="354"/>
        <v>9.6718655085992502</v>
      </c>
      <c r="DI144" s="39">
        <f t="shared" si="355"/>
        <v>10.301178485909199</v>
      </c>
      <c r="DJ144" s="39">
        <f t="shared" si="356"/>
        <v>10.518901557086565</v>
      </c>
      <c r="DK144" s="39"/>
      <c r="DL144" s="39">
        <f t="shared" si="357"/>
        <v>10.34848111487754</v>
      </c>
      <c r="DM144" s="39">
        <f t="shared" si="358"/>
        <v>9.8488568089031965</v>
      </c>
      <c r="DN144" s="39">
        <f t="shared" si="359"/>
        <v>10.329530974118684</v>
      </c>
      <c r="DO144" s="39">
        <f t="shared" si="360"/>
        <v>10.412413481561257</v>
      </c>
      <c r="DP144" s="40">
        <f t="shared" si="361"/>
        <v>10.150019150191303</v>
      </c>
      <c r="DQ144" s="64"/>
    </row>
    <row r="145" spans="1:122" x14ac:dyDescent="0.2">
      <c r="A145" s="51" t="s">
        <v>93</v>
      </c>
      <c r="B145" s="78" t="s">
        <v>104</v>
      </c>
      <c r="C145" s="53">
        <v>2011</v>
      </c>
      <c r="D145" s="54">
        <v>8750107401.5787239</v>
      </c>
      <c r="E145" s="55">
        <f t="shared" si="233"/>
        <v>9.9420133837225109</v>
      </c>
      <c r="F145" s="56">
        <f t="shared" si="234"/>
        <v>8.881583379904967E-2</v>
      </c>
      <c r="G145" s="58">
        <v>324</v>
      </c>
      <c r="H145" s="58">
        <v>1201</v>
      </c>
      <c r="I145" s="11">
        <v>258</v>
      </c>
      <c r="J145" s="59">
        <v>2190</v>
      </c>
      <c r="K145" s="118">
        <v>4600</v>
      </c>
      <c r="L145" s="118">
        <v>865511</v>
      </c>
      <c r="M145" s="118">
        <v>137320</v>
      </c>
      <c r="N145" s="118">
        <v>123490</v>
      </c>
      <c r="O145" s="118"/>
      <c r="P145" s="118">
        <v>498486</v>
      </c>
      <c r="Q145" s="118">
        <v>1028223</v>
      </c>
      <c r="R145" s="118">
        <v>723950</v>
      </c>
      <c r="S145" s="118">
        <v>841708205</v>
      </c>
      <c r="T145" s="120">
        <v>194722717</v>
      </c>
      <c r="U145" s="60">
        <v>-2.1584291804672695E-2</v>
      </c>
      <c r="V145" s="60">
        <v>-3.6919399064083702E-5</v>
      </c>
      <c r="W145" s="60">
        <v>-4.4042410278297695E-3</v>
      </c>
      <c r="X145" s="60">
        <v>-1.9086588856128545E-3</v>
      </c>
      <c r="Y145" s="60"/>
      <c r="Z145" s="60">
        <v>-9.0246256500883248E-3</v>
      </c>
      <c r="AA145" s="60">
        <v>1.1973789253207467E-2</v>
      </c>
      <c r="AB145" s="60">
        <v>-2.1584291804672695E-2</v>
      </c>
      <c r="AC145" s="60">
        <v>-3.6419037896968653E-3</v>
      </c>
      <c r="AD145" s="61">
        <v>4.5899835586431126E-2</v>
      </c>
      <c r="AE145" s="97">
        <f t="shared" ref="AE145:AF145" si="387">STDEV(U136:U145)</f>
        <v>4.6042470713147446E-2</v>
      </c>
      <c r="AF145" s="98">
        <f t="shared" si="387"/>
        <v>4.7369812731729528E-2</v>
      </c>
      <c r="AG145" s="98">
        <f t="shared" si="332"/>
        <v>4.0025410305787656E-2</v>
      </c>
      <c r="AH145" s="98">
        <f t="shared" si="333"/>
        <v>6.7028278921750464E-2</v>
      </c>
      <c r="AI145" s="98"/>
      <c r="AJ145" s="98">
        <f t="shared" si="334"/>
        <v>4.5921472188182579E-2</v>
      </c>
      <c r="AK145" s="98">
        <f t="shared" si="335"/>
        <v>6.2479205314410466E-2</v>
      </c>
      <c r="AL145" s="98">
        <f t="shared" si="336"/>
        <v>4.5995269374957487E-2</v>
      </c>
      <c r="AM145" s="98">
        <f t="shared" si="337"/>
        <v>5.2850623762233234E-2</v>
      </c>
      <c r="AN145" s="40">
        <f t="shared" si="338"/>
        <v>5.1130247182993332E-2</v>
      </c>
      <c r="AO145" s="60">
        <v>0.32575233432518225</v>
      </c>
      <c r="AP145" s="60">
        <v>0.16619774003434884</v>
      </c>
      <c r="AQ145" s="60">
        <v>1.4276049011224661</v>
      </c>
      <c r="AR145" s="60">
        <v>2.0088230511004159</v>
      </c>
      <c r="AS145" s="60"/>
      <c r="AT145" s="60">
        <v>1.5321328640849661</v>
      </c>
      <c r="AU145" s="60">
        <v>0.79157003602587928</v>
      </c>
      <c r="AV145" s="60">
        <v>1.5041371089131932</v>
      </c>
      <c r="AW145" s="60">
        <v>1.6271487597459497</v>
      </c>
      <c r="AX145" s="61">
        <v>1.1900522986223319</v>
      </c>
      <c r="AY145" s="39">
        <f t="shared" ref="AY145:AZ145" si="388">STDEV(AO136:AO145)</f>
        <v>0.1077011401596769</v>
      </c>
      <c r="AZ145" s="39">
        <f t="shared" si="388"/>
        <v>7.4488338730725245E-2</v>
      </c>
      <c r="BA145" s="39">
        <f t="shared" si="340"/>
        <v>7.9702453083551339E-2</v>
      </c>
      <c r="BB145" s="39">
        <f t="shared" si="341"/>
        <v>3.0478605682572397E-2</v>
      </c>
      <c r="BC145" s="39"/>
      <c r="BD145" s="39">
        <f t="shared" si="342"/>
        <v>8.5486272365636828E-2</v>
      </c>
      <c r="BE145" s="39">
        <f t="shared" si="343"/>
        <v>0.11019715554391032</v>
      </c>
      <c r="BF145" s="39">
        <f t="shared" si="344"/>
        <v>7.9976390333448957E-2</v>
      </c>
      <c r="BG145" s="39">
        <f t="shared" si="345"/>
        <v>9.2413725013278422E-2</v>
      </c>
      <c r="BH145" s="39">
        <f t="shared" si="346"/>
        <v>4.0244762357082846E-2</v>
      </c>
      <c r="BI145" s="62">
        <v>0.77086318662572506</v>
      </c>
      <c r="BJ145" s="63">
        <v>0.82167753541713517</v>
      </c>
      <c r="BK145" s="63">
        <v>0.91595207446281812</v>
      </c>
      <c r="BL145" s="63">
        <v>0.96750888485903341</v>
      </c>
      <c r="BM145" s="63"/>
      <c r="BN145" s="63">
        <v>0.97205093018812205</v>
      </c>
      <c r="BO145" s="63">
        <v>0.5533776688834442</v>
      </c>
      <c r="BP145" s="63">
        <v>0.90804070023051153</v>
      </c>
      <c r="BQ145" s="63">
        <v>0.98231494087184001</v>
      </c>
      <c r="BR145" s="61">
        <v>0.95359045773795104</v>
      </c>
      <c r="BS145" s="39">
        <f t="shared" ref="BS145:BS153" si="389">AVERAGE(U136:U145)</f>
        <v>-1.6958833248166626E-2</v>
      </c>
      <c r="BT145" s="39">
        <f t="shared" ref="BT145:BT153" si="390">AVERAGE(V136:V145)</f>
        <v>1.6517010510818108E-4</v>
      </c>
      <c r="BU145" s="39">
        <f t="shared" ref="BU145:BU153" si="391">AVERAGE(W136:W145)</f>
        <v>-9.198877641878633E-3</v>
      </c>
      <c r="BV145" s="39">
        <f t="shared" ref="BV145:BV153" si="392">AVERAGE(X136:X145)</f>
        <v>-8.8775841138352112E-3</v>
      </c>
      <c r="BW145" s="39"/>
      <c r="BX145" s="39">
        <f t="shared" ref="BX145:BX153" si="393">AVERAGE(Z136:Z145)</f>
        <v>-1.1368022325794947E-2</v>
      </c>
      <c r="BY145" s="39">
        <f t="shared" ref="BY145:BY153" si="394">AVERAGE(AA136:AA145)</f>
        <v>-3.2069633395391149E-3</v>
      </c>
      <c r="BZ145" s="39">
        <f t="shared" ref="BZ145:BZ153" si="395">AVERAGE(AB136:AB145)</f>
        <v>-1.7145626861678531E-2</v>
      </c>
      <c r="CA145" s="39">
        <f t="shared" ref="CA145:CA153" si="396">AVERAGE(AC136:AC145)</f>
        <v>-1.8454200900917383E-2</v>
      </c>
      <c r="CB145" s="40">
        <f t="shared" ref="CB145:CB153" si="397">AVERAGE(AD136:AD145)</f>
        <v>1.2036765128861759E-2</v>
      </c>
      <c r="CC145" s="35">
        <v>2.79922036284594E-6</v>
      </c>
      <c r="CD145" s="35">
        <v>9.7513871402726547E-5</v>
      </c>
      <c r="CE145" s="35">
        <v>9.1521233375811657E-6</v>
      </c>
      <c r="CF145" s="35">
        <v>1.1875925891864803E-5</v>
      </c>
      <c r="CH145" s="35">
        <v>5.1560105024906755E-5</v>
      </c>
      <c r="CI145" s="35">
        <v>5.8898383323551019E-5</v>
      </c>
      <c r="CJ145" s="35">
        <v>1.0351076628862814E-4</v>
      </c>
      <c r="CK145" s="35">
        <v>5.1858321503164842E-2</v>
      </c>
      <c r="CL145" s="38">
        <v>2.7502155511437684E-2</v>
      </c>
      <c r="CM145" s="39">
        <f t="shared" si="347"/>
        <v>9.8011830650978506</v>
      </c>
      <c r="CN145" s="39">
        <f t="shared" si="364"/>
        <v>9.7319790496381167</v>
      </c>
      <c r="CO145" s="39">
        <f t="shared" si="348"/>
        <v>10.359518660822605</v>
      </c>
      <c r="CP145" s="39">
        <f t="shared" si="349"/>
        <v>10.590895759992476</v>
      </c>
      <c r="CQ145" s="39"/>
      <c r="CR145" s="39">
        <f t="shared" si="350"/>
        <v>10.40853373917199</v>
      </c>
      <c r="CS145" s="39">
        <f t="shared" si="386"/>
        <v>9.9387060723792384</v>
      </c>
      <c r="CT145" s="39">
        <f t="shared" si="351"/>
        <v>10.388894858867207</v>
      </c>
      <c r="CU145" s="39">
        <f t="shared" si="352"/>
        <v>10.471577897599893</v>
      </c>
      <c r="CV145" s="40">
        <f t="shared" si="365"/>
        <v>10.215623831967983</v>
      </c>
      <c r="CW145" s="60">
        <v>10.104889550885101</v>
      </c>
      <c r="CX145" s="60">
        <v>10.025112253739685</v>
      </c>
      <c r="CY145" s="60">
        <v>10.655815834283743</v>
      </c>
      <c r="CZ145" s="60">
        <v>10.946424909272718</v>
      </c>
      <c r="DA145" s="60"/>
      <c r="DB145" s="60">
        <v>10.708079815764993</v>
      </c>
      <c r="DC145" s="60">
        <v>10.337798401735451</v>
      </c>
      <c r="DD145" s="60">
        <v>10.694081938179107</v>
      </c>
      <c r="DE145" s="60">
        <v>10.755587763595486</v>
      </c>
      <c r="DF145" s="61">
        <v>10.537039533033678</v>
      </c>
      <c r="DG145" s="39">
        <f t="shared" si="353"/>
        <v>9.8011830650978506</v>
      </c>
      <c r="DH145" s="39">
        <f t="shared" si="354"/>
        <v>9.7319790496381167</v>
      </c>
      <c r="DI145" s="39">
        <f t="shared" si="355"/>
        <v>10.359518660822605</v>
      </c>
      <c r="DJ145" s="39">
        <f t="shared" si="356"/>
        <v>10.590895759992476</v>
      </c>
      <c r="DK145" s="39"/>
      <c r="DL145" s="39">
        <f t="shared" si="357"/>
        <v>10.40853373917199</v>
      </c>
      <c r="DM145" s="39">
        <f t="shared" si="358"/>
        <v>9.9387060723792384</v>
      </c>
      <c r="DN145" s="39">
        <f t="shared" si="359"/>
        <v>10.388894858867207</v>
      </c>
      <c r="DO145" s="39">
        <f t="shared" si="360"/>
        <v>10.471577897599893</v>
      </c>
      <c r="DP145" s="40">
        <f t="shared" si="361"/>
        <v>10.215623831967983</v>
      </c>
      <c r="DQ145" s="64"/>
    </row>
    <row r="146" spans="1:122" x14ac:dyDescent="0.2">
      <c r="A146" s="51" t="s">
        <v>93</v>
      </c>
      <c r="B146" s="78" t="s">
        <v>104</v>
      </c>
      <c r="C146" s="53">
        <v>2012</v>
      </c>
      <c r="D146" s="54">
        <v>10192848926.258152</v>
      </c>
      <c r="E146" s="55">
        <f t="shared" si="233"/>
        <v>10.008295587345655</v>
      </c>
      <c r="F146" s="56">
        <f t="shared" si="234"/>
        <v>6.6282203623144298E-2</v>
      </c>
      <c r="G146" s="58">
        <v>311</v>
      </c>
      <c r="H146" s="58">
        <v>912</v>
      </c>
      <c r="I146" s="11">
        <v>134</v>
      </c>
      <c r="J146" s="59">
        <v>2271</v>
      </c>
      <c r="K146" s="118"/>
      <c r="L146" s="118">
        <v>289699</v>
      </c>
      <c r="M146" s="118"/>
      <c r="N146" s="118">
        <v>1763769</v>
      </c>
      <c r="O146" s="118"/>
      <c r="P146" s="118">
        <v>3447139</v>
      </c>
      <c r="Q146" s="118">
        <v>905400</v>
      </c>
      <c r="R146" s="118">
        <v>5245785</v>
      </c>
      <c r="S146" s="118">
        <v>694738938</v>
      </c>
      <c r="T146" s="120">
        <v>198286449</v>
      </c>
      <c r="U146" s="60">
        <v>0</v>
      </c>
      <c r="V146" s="60">
        <v>2.9698343510575764E-4</v>
      </c>
      <c r="W146" s="60">
        <v>-8.6983739808821348E-3</v>
      </c>
      <c r="X146" s="60">
        <v>3.1097067781320625E-2</v>
      </c>
      <c r="Y146" s="60"/>
      <c r="Z146" s="60">
        <v>6.7859893432919982E-3</v>
      </c>
      <c r="AA146" s="60">
        <v>1.988737495661806</v>
      </c>
      <c r="AB146" s="60">
        <v>0</v>
      </c>
      <c r="AC146" s="60">
        <v>1.0612350567202888E-2</v>
      </c>
      <c r="AD146" s="61">
        <v>6.9666109121019892E-3</v>
      </c>
      <c r="AE146" s="97">
        <f t="shared" ref="AE146:AF146" si="398">STDEV(U137:U146)</f>
        <v>4.6231009094589486E-2</v>
      </c>
      <c r="AF146" s="98">
        <f t="shared" si="398"/>
        <v>4.7159740773357023E-2</v>
      </c>
      <c r="AG146" s="98">
        <f t="shared" si="332"/>
        <v>3.9999929070567458E-2</v>
      </c>
      <c r="AH146" s="98">
        <f t="shared" si="333"/>
        <v>6.62604308144365E-2</v>
      </c>
      <c r="AI146" s="98"/>
      <c r="AJ146" s="98">
        <f t="shared" si="334"/>
        <v>4.6278478339366498E-2</v>
      </c>
      <c r="AK146" s="98">
        <f t="shared" si="335"/>
        <v>0.63258418401857841</v>
      </c>
      <c r="AL146" s="98">
        <f t="shared" si="336"/>
        <v>4.6231009094589486E-2</v>
      </c>
      <c r="AM146" s="98">
        <f t="shared" si="337"/>
        <v>5.3568662720054505E-2</v>
      </c>
      <c r="AN146" s="40">
        <f t="shared" si="338"/>
        <v>5.1023570118537968E-2</v>
      </c>
      <c r="AO146" s="60">
        <v>0.27155243390921413</v>
      </c>
      <c r="AP146" s="60">
        <v>0.13951805775184489</v>
      </c>
      <c r="AQ146" s="60">
        <v>1.4098739202787254</v>
      </c>
      <c r="AR146" s="60">
        <v>1.9544855455693959</v>
      </c>
      <c r="AS146" s="60"/>
      <c r="AT146" s="60">
        <v>1.4892465501464933</v>
      </c>
      <c r="AU146" s="60">
        <v>0.71806098151036934</v>
      </c>
      <c r="AV146" s="60">
        <v>1.4616548149755797</v>
      </c>
      <c r="AW146" s="60">
        <v>1.5911051533382814</v>
      </c>
      <c r="AX146" s="61">
        <v>1.1843276180199993</v>
      </c>
      <c r="AY146" s="39">
        <f t="shared" ref="AY146:AZ146" si="399">STDEV(AO137:AO146)</f>
        <v>0.1148249083475554</v>
      </c>
      <c r="AZ146" s="39">
        <f t="shared" si="399"/>
        <v>8.2763213169054939E-2</v>
      </c>
      <c r="BA146" s="39">
        <f t="shared" si="340"/>
        <v>7.7942891986073737E-2</v>
      </c>
      <c r="BB146" s="39">
        <f t="shared" si="341"/>
        <v>3.4257263174378029E-2</v>
      </c>
      <c r="BC146" s="39"/>
      <c r="BD146" s="39">
        <f t="shared" si="342"/>
        <v>9.0559002055832227E-2</v>
      </c>
      <c r="BE146" s="39">
        <f t="shared" si="343"/>
        <v>0.10698894046332084</v>
      </c>
      <c r="BF146" s="39">
        <f t="shared" si="344"/>
        <v>8.3018144162737353E-2</v>
      </c>
      <c r="BG146" s="39">
        <f t="shared" si="345"/>
        <v>0.10136505940597057</v>
      </c>
      <c r="BH146" s="39">
        <f t="shared" si="346"/>
        <v>4.580629347659014E-2</v>
      </c>
      <c r="BI146" s="62">
        <v>0.80094290204295437</v>
      </c>
      <c r="BJ146" s="63">
        <v>0.61321594618656639</v>
      </c>
      <c r="BK146" s="63">
        <v>0.92166636012506897</v>
      </c>
      <c r="BL146" s="63">
        <v>0.97038007727388553</v>
      </c>
      <c r="BM146" s="63"/>
      <c r="BN146" s="63">
        <v>0.97577118389619211</v>
      </c>
      <c r="BO146" s="63">
        <v>0.67438105489773947</v>
      </c>
      <c r="BP146" s="63">
        <v>0.90366577055695163</v>
      </c>
      <c r="BQ146" s="63">
        <v>0.95727319482921813</v>
      </c>
      <c r="BR146" s="61">
        <v>0.96502568493150687</v>
      </c>
      <c r="BS146" s="39">
        <f t="shared" si="389"/>
        <v>-1.6393582993065436E-2</v>
      </c>
      <c r="BT146" s="39">
        <f t="shared" si="390"/>
        <v>1.4518647641402038E-3</v>
      </c>
      <c r="BU146" s="39">
        <f t="shared" si="391"/>
        <v>-9.5643631670074836E-3</v>
      </c>
      <c r="BV146" s="39">
        <f t="shared" si="392"/>
        <v>-5.9808535523426523E-4</v>
      </c>
      <c r="BW146" s="39"/>
      <c r="BX146" s="39">
        <f t="shared" si="393"/>
        <v>-9.8925304243381966E-3</v>
      </c>
      <c r="BY146" s="39">
        <f t="shared" si="394"/>
        <v>0.19713739257744287</v>
      </c>
      <c r="BZ146" s="39">
        <f t="shared" si="395"/>
        <v>-1.6393582993065436E-2</v>
      </c>
      <c r="CA146" s="39">
        <f t="shared" si="396"/>
        <v>-1.4957174957549623E-2</v>
      </c>
      <c r="CB146" s="40">
        <f t="shared" si="397"/>
        <v>1.2626585204164126E-2</v>
      </c>
      <c r="CC146" s="35">
        <v>1.4726001634245006E-8</v>
      </c>
      <c r="CD146" s="35">
        <v>8.0148191687575541E-5</v>
      </c>
      <c r="CE146" s="35">
        <v>1.0342489026610949E-6</v>
      </c>
      <c r="CF146" s="35">
        <v>9.9475447509864267E-5</v>
      </c>
      <c r="CH146" s="35">
        <v>1.8960750308394736E-4</v>
      </c>
      <c r="CI146" s="35">
        <v>4.5746691701606459E-5</v>
      </c>
      <c r="CJ146" s="35">
        <v>3.0829613736453051E-4</v>
      </c>
      <c r="CK146" s="35">
        <v>3.8619678312851999E-2</v>
      </c>
      <c r="CL146" s="38">
        <v>3.0946715808511244E-2</v>
      </c>
      <c r="CM146" s="39">
        <f t="shared" si="347"/>
        <v>9.8650041027259512</v>
      </c>
      <c r="CN146" s="39">
        <f t="shared" si="364"/>
        <v>9.7959387683437349</v>
      </c>
      <c r="CO146" s="39">
        <f t="shared" si="348"/>
        <v>10.422295533154323</v>
      </c>
      <c r="CP146" s="39">
        <f t="shared" si="349"/>
        <v>10.662621300281003</v>
      </c>
      <c r="CQ146" s="39"/>
      <c r="CR146" s="39">
        <f t="shared" si="350"/>
        <v>10.471389668131431</v>
      </c>
      <c r="CS146" s="39">
        <f t="shared" si="386"/>
        <v>10.019058450845087</v>
      </c>
      <c r="CT146" s="39">
        <f t="shared" si="351"/>
        <v>10.452238085494022</v>
      </c>
      <c r="CU146" s="39">
        <f t="shared" si="352"/>
        <v>10.533305650293649</v>
      </c>
      <c r="CV146" s="40">
        <f t="shared" si="365"/>
        <v>10.28617350794908</v>
      </c>
      <c r="CW146" s="60">
        <v>10.144071804300262</v>
      </c>
      <c r="CX146" s="60">
        <v>10.078054616221578</v>
      </c>
      <c r="CY146" s="60">
        <v>10.713232547485017</v>
      </c>
      <c r="CZ146" s="60">
        <v>10.985538360130352</v>
      </c>
      <c r="DA146" s="60"/>
      <c r="DB146" s="60">
        <v>10.752918862418902</v>
      </c>
      <c r="DC146" s="60">
        <v>10.36732607810084</v>
      </c>
      <c r="DD146" s="60">
        <v>10.739122994833444</v>
      </c>
      <c r="DE146" s="60">
        <v>10.803848164014795</v>
      </c>
      <c r="DF146" s="61">
        <v>10.600459396355655</v>
      </c>
      <c r="DG146" s="39">
        <f t="shared" si="353"/>
        <v>9.8650041027259512</v>
      </c>
      <c r="DH146" s="39">
        <f t="shared" si="354"/>
        <v>9.7959387683437349</v>
      </c>
      <c r="DI146" s="39">
        <f t="shared" si="355"/>
        <v>10.422295533154323</v>
      </c>
      <c r="DJ146" s="39">
        <f t="shared" si="356"/>
        <v>10.662621300281003</v>
      </c>
      <c r="DK146" s="39"/>
      <c r="DL146" s="39">
        <f t="shared" si="357"/>
        <v>10.471389668131431</v>
      </c>
      <c r="DM146" s="39">
        <f t="shared" si="358"/>
        <v>10.019058450845087</v>
      </c>
      <c r="DN146" s="39">
        <f t="shared" si="359"/>
        <v>10.452238085494022</v>
      </c>
      <c r="DO146" s="39">
        <f t="shared" si="360"/>
        <v>10.533305650293649</v>
      </c>
      <c r="DP146" s="40">
        <f t="shared" si="361"/>
        <v>10.28617350794908</v>
      </c>
      <c r="DQ146" s="64"/>
    </row>
    <row r="147" spans="1:122" x14ac:dyDescent="0.2">
      <c r="A147" s="51" t="s">
        <v>93</v>
      </c>
      <c r="B147" s="78" t="s">
        <v>104</v>
      </c>
      <c r="C147" s="53">
        <v>2013</v>
      </c>
      <c r="D147" s="54">
        <v>11983252611.272745</v>
      </c>
      <c r="E147" s="55">
        <f t="shared" si="233"/>
        <v>10.078574714497412</v>
      </c>
      <c r="F147" s="56">
        <f t="shared" si="234"/>
        <v>7.0279127151756882E-2</v>
      </c>
      <c r="G147" s="58">
        <v>569</v>
      </c>
      <c r="H147" s="58">
        <v>1229</v>
      </c>
      <c r="I147" s="11">
        <v>459</v>
      </c>
      <c r="J147" s="59">
        <v>2264</v>
      </c>
      <c r="K147" s="118"/>
      <c r="L147" s="118">
        <v>1353496</v>
      </c>
      <c r="M147" s="118">
        <v>81764</v>
      </c>
      <c r="N147" s="118">
        <v>13277219</v>
      </c>
      <c r="O147" s="118"/>
      <c r="P147" s="118">
        <v>4482603</v>
      </c>
      <c r="Q147" s="118">
        <v>1994142</v>
      </c>
      <c r="R147" s="118">
        <v>3412069</v>
      </c>
      <c r="S147" s="118">
        <v>956018670</v>
      </c>
      <c r="T147" s="120">
        <v>364933158</v>
      </c>
      <c r="U147" s="60">
        <v>8.220330246691443E-3</v>
      </c>
      <c r="V147" s="60">
        <v>5.5239624204366788E-3</v>
      </c>
      <c r="W147" s="60">
        <v>1.0385268568218198E-2</v>
      </c>
      <c r="X147" s="60">
        <v>5.3436217633363883E-2</v>
      </c>
      <c r="Y147" s="60"/>
      <c r="Z147" s="60">
        <v>1.6515088065558459E-2</v>
      </c>
      <c r="AA147" s="60">
        <v>0.17931325065306203</v>
      </c>
      <c r="AB147" s="60">
        <v>8.220330246691443E-3</v>
      </c>
      <c r="AC147" s="60">
        <v>2.7793162940894511E-3</v>
      </c>
      <c r="AD147" s="61">
        <v>1.1202209528147822E-2</v>
      </c>
      <c r="AE147" s="97">
        <f t="shared" ref="AE147:AF147" si="400">STDEV(U138:U147)</f>
        <v>1.3780039212655578E-2</v>
      </c>
      <c r="AF147" s="98">
        <f t="shared" si="400"/>
        <v>1.2874177705967159E-2</v>
      </c>
      <c r="AG147" s="98">
        <f t="shared" si="332"/>
        <v>2.0159354455798435E-2</v>
      </c>
      <c r="AH147" s="98">
        <f t="shared" si="333"/>
        <v>3.336197435736786E-2</v>
      </c>
      <c r="AI147" s="98"/>
      <c r="AJ147" s="98">
        <f t="shared" si="334"/>
        <v>1.8202581280482043E-2</v>
      </c>
      <c r="AK147" s="98">
        <f t="shared" si="335"/>
        <v>0.61993470434583275</v>
      </c>
      <c r="AL147" s="98">
        <f t="shared" si="336"/>
        <v>1.3780039212655578E-2</v>
      </c>
      <c r="AM147" s="98">
        <f t="shared" si="337"/>
        <v>2.7451854119488958E-2</v>
      </c>
      <c r="AN147" s="40">
        <f t="shared" si="338"/>
        <v>1.8359062051137388E-2</v>
      </c>
      <c r="AO147" s="60">
        <v>0.17895578926093414</v>
      </c>
      <c r="AP147" s="60">
        <v>0.10406790824108825</v>
      </c>
      <c r="AQ147" s="60">
        <v>1.3745948515489737</v>
      </c>
      <c r="AR147" s="60">
        <v>1.8816696460884295</v>
      </c>
      <c r="AS147" s="60"/>
      <c r="AT147" s="60">
        <v>1.4310003061949015</v>
      </c>
      <c r="AU147" s="60">
        <v>0.686165109473027</v>
      </c>
      <c r="AV147" s="60">
        <v>1.4093782393172578</v>
      </c>
      <c r="AW147" s="60">
        <v>1.5450189828491236</v>
      </c>
      <c r="AX147" s="61">
        <v>1.1549849148372644</v>
      </c>
      <c r="AY147" s="39">
        <f t="shared" ref="AY147:AZ147" si="401">STDEV(AO138:AO147)</f>
        <v>0.13022826438891372</v>
      </c>
      <c r="AZ147" s="39">
        <f t="shared" si="401"/>
        <v>9.209605749031062E-2</v>
      </c>
      <c r="BA147" s="39">
        <f t="shared" si="340"/>
        <v>8.1591032288939852E-2</v>
      </c>
      <c r="BB147" s="39">
        <f t="shared" si="341"/>
        <v>4.7039325586806402E-2</v>
      </c>
      <c r="BC147" s="39"/>
      <c r="BD147" s="39">
        <f t="shared" si="342"/>
        <v>0.10000712080802712</v>
      </c>
      <c r="BE147" s="39">
        <f t="shared" si="343"/>
        <v>0.10470692666728</v>
      </c>
      <c r="BF147" s="39">
        <f t="shared" si="344"/>
        <v>9.2356705882987805E-2</v>
      </c>
      <c r="BG147" s="39">
        <f t="shared" si="345"/>
        <v>0.10900981181562013</v>
      </c>
      <c r="BH147" s="39">
        <f t="shared" si="346"/>
        <v>5.345193195450601E-2</v>
      </c>
      <c r="BI147" s="62">
        <v>0.76507913354241119</v>
      </c>
      <c r="BJ147" s="63">
        <v>0.76494960806270995</v>
      </c>
      <c r="BK147" s="63">
        <v>0.91657338624877038</v>
      </c>
      <c r="BL147" s="63">
        <v>0.96567937840879581</v>
      </c>
      <c r="BM147" s="63"/>
      <c r="BN147" s="63">
        <v>0.97394132570090419</v>
      </c>
      <c r="BO147" s="63">
        <v>0.6143587463880863</v>
      </c>
      <c r="BP147" s="63">
        <v>0.90467232627256289</v>
      </c>
      <c r="BQ147" s="63">
        <v>0.96598763265429932</v>
      </c>
      <c r="BR147" s="61">
        <v>0.96182342122310993</v>
      </c>
      <c r="BS147" s="39">
        <f t="shared" si="389"/>
        <v>-1.3363961557981252E-3</v>
      </c>
      <c r="BT147" s="39">
        <f t="shared" si="390"/>
        <v>1.4804471823886145E-2</v>
      </c>
      <c r="BU147" s="39">
        <f t="shared" si="391"/>
        <v>2.29647356568754E-3</v>
      </c>
      <c r="BV147" s="39">
        <f t="shared" si="392"/>
        <v>2.1410399071797526E-2</v>
      </c>
      <c r="BW147" s="39"/>
      <c r="BX147" s="39">
        <f t="shared" si="393"/>
        <v>4.9131604506150502E-3</v>
      </c>
      <c r="BY147" s="39">
        <f t="shared" si="394"/>
        <v>0.23155767845039282</v>
      </c>
      <c r="BZ147" s="39">
        <f t="shared" si="395"/>
        <v>-1.3363961557981252E-3</v>
      </c>
      <c r="CA147" s="39">
        <f t="shared" si="396"/>
        <v>-8.8563779231565218E-5</v>
      </c>
      <c r="CB147" s="40">
        <f t="shared" si="397"/>
        <v>2.6114929179888093E-2</v>
      </c>
      <c r="CC147" s="35">
        <v>6.6320950572021739E-9</v>
      </c>
      <c r="CD147" s="35">
        <v>7.5390471179896472E-5</v>
      </c>
      <c r="CE147" s="35">
        <v>4.8196966102975804E-6</v>
      </c>
      <c r="CF147" s="35">
        <v>5.5719400504146194E-4</v>
      </c>
      <c r="CH147" s="35">
        <v>2.2240542678131128E-4</v>
      </c>
      <c r="CI147" s="35">
        <v>8.6644769698100441E-5</v>
      </c>
      <c r="CJ147" s="35">
        <v>1.8517860545955454E-4</v>
      </c>
      <c r="CK147" s="35">
        <v>4.4360584786828715E-2</v>
      </c>
      <c r="CL147" s="38">
        <v>3.2884220485288322E-2</v>
      </c>
      <c r="CM147" s="39">
        <f t="shared" si="347"/>
        <v>9.9256697253898132</v>
      </c>
      <c r="CN147" s="39">
        <f t="shared" si="364"/>
        <v>9.8602852339173044</v>
      </c>
      <c r="CO147" s="39">
        <f t="shared" si="348"/>
        <v>10.48659374010731</v>
      </c>
      <c r="CP147" s="39">
        <f t="shared" si="349"/>
        <v>10.730726620128525</v>
      </c>
      <c r="CQ147" s="39"/>
      <c r="CR147" s="39">
        <f t="shared" si="350"/>
        <v>10.533384332454728</v>
      </c>
      <c r="CS147" s="39">
        <f t="shared" si="386"/>
        <v>10.098252973593011</v>
      </c>
      <c r="CT147" s="39">
        <f t="shared" si="351"/>
        <v>10.515778592708802</v>
      </c>
      <c r="CU147" s="39">
        <f t="shared" si="352"/>
        <v>10.593978554825945</v>
      </c>
      <c r="CV147" s="40">
        <f t="shared" si="365"/>
        <v>10.356618244847539</v>
      </c>
      <c r="CW147" s="60">
        <v>10.16805260912788</v>
      </c>
      <c r="CX147" s="60">
        <v>10.130608668617956</v>
      </c>
      <c r="CY147" s="60">
        <v>10.765872140271899</v>
      </c>
      <c r="CZ147" s="60">
        <v>11.019409537541627</v>
      </c>
      <c r="DA147" s="60"/>
      <c r="DB147" s="60">
        <v>10.794074867594862</v>
      </c>
      <c r="DC147" s="60">
        <v>10.421657269233926</v>
      </c>
      <c r="DD147" s="60">
        <v>10.783263834156042</v>
      </c>
      <c r="DE147" s="60">
        <v>10.851084205921975</v>
      </c>
      <c r="DF147" s="61">
        <v>10.656067171916044</v>
      </c>
      <c r="DG147" s="39">
        <f t="shared" si="353"/>
        <v>9.9256697253898132</v>
      </c>
      <c r="DH147" s="39">
        <f t="shared" si="354"/>
        <v>9.8602852339173044</v>
      </c>
      <c r="DI147" s="39">
        <f t="shared" si="355"/>
        <v>10.48659374010731</v>
      </c>
      <c r="DJ147" s="39">
        <f t="shared" si="356"/>
        <v>10.730726620128525</v>
      </c>
      <c r="DK147" s="39"/>
      <c r="DL147" s="39">
        <f t="shared" si="357"/>
        <v>10.533384332454728</v>
      </c>
      <c r="DM147" s="39">
        <f t="shared" si="358"/>
        <v>10.098252973593011</v>
      </c>
      <c r="DN147" s="39">
        <f t="shared" si="359"/>
        <v>10.515778592708802</v>
      </c>
      <c r="DO147" s="39">
        <f t="shared" si="360"/>
        <v>10.593978554825945</v>
      </c>
      <c r="DP147" s="40">
        <f t="shared" si="361"/>
        <v>10.356618244847539</v>
      </c>
      <c r="DQ147" s="64"/>
    </row>
    <row r="148" spans="1:122" x14ac:dyDescent="0.2">
      <c r="A148" s="51" t="s">
        <v>93</v>
      </c>
      <c r="B148" s="78" t="s">
        <v>104</v>
      </c>
      <c r="C148" s="53">
        <v>2014</v>
      </c>
      <c r="D148" s="54">
        <v>13279248478.816078</v>
      </c>
      <c r="E148" s="55">
        <f t="shared" si="233"/>
        <v>10.12317349741614</v>
      </c>
      <c r="F148" s="56">
        <f t="shared" si="234"/>
        <v>4.4598782918727764E-2</v>
      </c>
      <c r="G148" s="58">
        <v>613</v>
      </c>
      <c r="H148" s="58">
        <v>1207</v>
      </c>
      <c r="I148" s="11">
        <v>614</v>
      </c>
      <c r="J148" s="59">
        <v>2662</v>
      </c>
      <c r="K148" s="118">
        <v>68706</v>
      </c>
      <c r="L148" s="118">
        <v>4775751</v>
      </c>
      <c r="M148" s="118">
        <v>10064600</v>
      </c>
      <c r="N148" s="118">
        <v>16994266</v>
      </c>
      <c r="O148" s="118"/>
      <c r="P148" s="118">
        <v>6424744</v>
      </c>
      <c r="Q148" s="118">
        <v>435633</v>
      </c>
      <c r="R148" s="118">
        <v>1587731</v>
      </c>
      <c r="S148" s="118">
        <v>916719837</v>
      </c>
      <c r="T148" s="120">
        <v>433719884</v>
      </c>
      <c r="U148" s="60">
        <v>-8.220330246691443E-3</v>
      </c>
      <c r="V148" s="60">
        <v>-9.794766257004317E-3</v>
      </c>
      <c r="W148" s="60">
        <v>8.1015584780605998E-3</v>
      </c>
      <c r="X148" s="60">
        <v>4.5321294379966473E-2</v>
      </c>
      <c r="Y148" s="60"/>
      <c r="Z148" s="60">
        <v>5.3683561407500413E-3</v>
      </c>
      <c r="AA148" s="60">
        <v>1.2016265165861184E-2</v>
      </c>
      <c r="AB148" s="60">
        <v>-8.220330246691443E-3</v>
      </c>
      <c r="AC148" s="60">
        <v>1.2991051129517928E-2</v>
      </c>
      <c r="AD148" s="61">
        <v>-7.649761936401267E-3</v>
      </c>
      <c r="AE148" s="97">
        <f t="shared" ref="AE148:AF148" si="402">STDEV(U139:U148)</f>
        <v>1.3371137452979544E-2</v>
      </c>
      <c r="AF148" s="98">
        <f t="shared" si="402"/>
        <v>1.4925873988821328E-2</v>
      </c>
      <c r="AG148" s="98">
        <f t="shared" si="332"/>
        <v>1.9929201384731487E-2</v>
      </c>
      <c r="AH148" s="98">
        <f t="shared" si="333"/>
        <v>3.4153620269622494E-2</v>
      </c>
      <c r="AI148" s="98"/>
      <c r="AJ148" s="98">
        <f t="shared" si="334"/>
        <v>1.8120558674826391E-2</v>
      </c>
      <c r="AK148" s="98">
        <f t="shared" si="335"/>
        <v>0.61834929916286618</v>
      </c>
      <c r="AL148" s="98">
        <f t="shared" si="336"/>
        <v>1.3371137452979544E-2</v>
      </c>
      <c r="AM148" s="98">
        <f t="shared" si="337"/>
        <v>2.7215405780080901E-2</v>
      </c>
      <c r="AN148" s="40">
        <f t="shared" si="338"/>
        <v>2.0352305081601144E-2</v>
      </c>
      <c r="AO148" s="60">
        <v>0.10978051590023874</v>
      </c>
      <c r="AP148" s="60">
        <v>9.9610865098149759E-2</v>
      </c>
      <c r="AQ148" s="60">
        <v>1.3502890158534129</v>
      </c>
      <c r="AR148" s="60">
        <v>1.8266139045508201</v>
      </c>
      <c r="AS148" s="60"/>
      <c r="AT148" s="60">
        <v>1.4058228120176537</v>
      </c>
      <c r="AU148" s="60">
        <v>0.65236562667613462</v>
      </c>
      <c r="AV148" s="60">
        <v>1.3749317950231283</v>
      </c>
      <c r="AW148" s="60">
        <v>1.4867829795763132</v>
      </c>
      <c r="AX148" s="61">
        <v>1.1468170316095048</v>
      </c>
      <c r="AY148" s="39">
        <f t="shared" ref="AY148:AZ148" si="403">STDEV(AO139:AO148)</f>
        <v>0.14453831749923837</v>
      </c>
      <c r="AZ148" s="39">
        <f t="shared" si="403"/>
        <v>9.4969274223318717E-2</v>
      </c>
      <c r="BA148" s="39">
        <f t="shared" si="340"/>
        <v>8.5514248924969019E-2</v>
      </c>
      <c r="BB148" s="39">
        <f t="shared" si="341"/>
        <v>6.6646897972481342E-2</v>
      </c>
      <c r="BC148" s="39"/>
      <c r="BD148" s="39">
        <f t="shared" si="342"/>
        <v>0.10519943623720039</v>
      </c>
      <c r="BE148" s="39">
        <f t="shared" si="343"/>
        <v>9.4485349897350857E-2</v>
      </c>
      <c r="BF148" s="39">
        <f t="shared" si="344"/>
        <v>9.7189597825387539E-2</v>
      </c>
      <c r="BG148" s="39">
        <f t="shared" si="345"/>
        <v>0.11714417936035905</v>
      </c>
      <c r="BH148" s="39">
        <f t="shared" si="346"/>
        <v>5.8717052737200903E-2</v>
      </c>
      <c r="BI148" s="62">
        <v>0.69835244096879512</v>
      </c>
      <c r="BJ148" s="63">
        <v>0.71003365586874212</v>
      </c>
      <c r="BK148" s="63">
        <v>0.91158395355300947</v>
      </c>
      <c r="BL148" s="63">
        <v>0.96149870079070154</v>
      </c>
      <c r="BM148" s="63"/>
      <c r="BN148" s="63">
        <v>0.97345607783962906</v>
      </c>
      <c r="BO148" s="63">
        <v>0.58993978037548711</v>
      </c>
      <c r="BP148" s="63">
        <v>0.8938068127451918</v>
      </c>
      <c r="BQ148" s="63">
        <v>0.9660313570075264</v>
      </c>
      <c r="BR148" s="61">
        <v>0.96299033876464391</v>
      </c>
      <c r="BS148" s="39">
        <f t="shared" si="389"/>
        <v>-8.2203302466914434E-4</v>
      </c>
      <c r="BT148" s="39">
        <f t="shared" si="390"/>
        <v>1.3146387952323041E-2</v>
      </c>
      <c r="BU148" s="39">
        <f t="shared" si="391"/>
        <v>1.8076457099934107E-3</v>
      </c>
      <c r="BV148" s="39">
        <f t="shared" si="392"/>
        <v>2.4177407927358518E-2</v>
      </c>
      <c r="BW148" s="39"/>
      <c r="BX148" s="39">
        <f t="shared" si="393"/>
        <v>5.4499960646900549E-3</v>
      </c>
      <c r="BY148" s="39">
        <f t="shared" si="394"/>
        <v>0.23524166333948218</v>
      </c>
      <c r="BZ148" s="39">
        <f t="shared" si="395"/>
        <v>-8.2203302466914434E-4</v>
      </c>
      <c r="CA148" s="39">
        <f t="shared" si="396"/>
        <v>2.6725717467823264E-3</v>
      </c>
      <c r="CB148" s="40">
        <f t="shared" si="397"/>
        <v>2.4808576820204382E-2</v>
      </c>
      <c r="CC148" s="35">
        <v>3.2544310430907136E-6</v>
      </c>
      <c r="CD148" s="35">
        <v>1.8309755982517204E-4</v>
      </c>
      <c r="CE148" s="35">
        <v>3.7914380972020042E-4</v>
      </c>
      <c r="CF148" s="35">
        <v>6.4243173760375374E-4</v>
      </c>
      <c r="CH148" s="35">
        <v>2.7870375328252484E-4</v>
      </c>
      <c r="CI148" s="35">
        <v>2.1479458007623054E-5</v>
      </c>
      <c r="CJ148" s="35">
        <v>1.1358397229111733E-4</v>
      </c>
      <c r="CK148" s="35">
        <v>3.9466876119906832E-2</v>
      </c>
      <c r="CL148" s="38">
        <v>3.4555826463525244E-2</v>
      </c>
      <c r="CM148" s="39">
        <f t="shared" si="347"/>
        <v>9.9799665369289272</v>
      </c>
      <c r="CN148" s="39">
        <f t="shared" si="364"/>
        <v>9.9225104862105376</v>
      </c>
      <c r="CO148" s="39">
        <f t="shared" si="348"/>
        <v>10.54883450613436</v>
      </c>
      <c r="CP148" s="39">
        <f t="shared" si="349"/>
        <v>10.795187405637311</v>
      </c>
      <c r="CQ148" s="39"/>
      <c r="CR148" s="39">
        <f t="shared" si="350"/>
        <v>10.592486496116127</v>
      </c>
      <c r="CS148" s="39">
        <f t="shared" si="386"/>
        <v>10.177118887295384</v>
      </c>
      <c r="CT148" s="39">
        <f t="shared" si="351"/>
        <v>10.575096547631762</v>
      </c>
      <c r="CU148" s="39">
        <f t="shared" si="352"/>
        <v>10.650041447118024</v>
      </c>
      <c r="CV148" s="40">
        <f t="shared" si="365"/>
        <v>10.424705944191039</v>
      </c>
      <c r="CW148" s="60">
        <v>10.17806375536626</v>
      </c>
      <c r="CX148" s="60">
        <v>10.172978929965215</v>
      </c>
      <c r="CY148" s="60">
        <v>10.798318005342846</v>
      </c>
      <c r="CZ148" s="60">
        <v>11.036480449691549</v>
      </c>
      <c r="DA148" s="60"/>
      <c r="DB148" s="60">
        <v>10.826084903424967</v>
      </c>
      <c r="DC148" s="60">
        <v>10.449356310754208</v>
      </c>
      <c r="DD148" s="60">
        <v>10.810639394927705</v>
      </c>
      <c r="DE148" s="60">
        <v>10.866564987204296</v>
      </c>
      <c r="DF148" s="61">
        <v>10.696582013220892</v>
      </c>
      <c r="DG148" s="39">
        <f t="shared" si="353"/>
        <v>9.9799665369289272</v>
      </c>
      <c r="DH148" s="39">
        <f t="shared" si="354"/>
        <v>9.9225104862105376</v>
      </c>
      <c r="DI148" s="39">
        <f t="shared" si="355"/>
        <v>10.54883450613436</v>
      </c>
      <c r="DJ148" s="39">
        <f t="shared" si="356"/>
        <v>10.795187405637311</v>
      </c>
      <c r="DK148" s="39"/>
      <c r="DL148" s="39">
        <f t="shared" si="357"/>
        <v>10.592486496116127</v>
      </c>
      <c r="DM148" s="39">
        <f t="shared" si="358"/>
        <v>10.177118887295384</v>
      </c>
      <c r="DN148" s="39">
        <f t="shared" si="359"/>
        <v>10.575096547631762</v>
      </c>
      <c r="DO148" s="39">
        <f t="shared" si="360"/>
        <v>10.650041447118024</v>
      </c>
      <c r="DP148" s="40">
        <f t="shared" si="361"/>
        <v>10.424705944191039</v>
      </c>
      <c r="DQ148" s="64"/>
    </row>
    <row r="149" spans="1:122" x14ac:dyDescent="0.2">
      <c r="A149" s="51" t="s">
        <v>93</v>
      </c>
      <c r="B149" s="78" t="s">
        <v>104</v>
      </c>
      <c r="C149" s="53">
        <v>2015</v>
      </c>
      <c r="D149" s="54">
        <v>14426381187.089439</v>
      </c>
      <c r="E149" s="55">
        <f t="shared" si="233"/>
        <v>10.159157403333207</v>
      </c>
      <c r="F149" s="56">
        <f t="shared" si="234"/>
        <v>3.598390591706746E-2</v>
      </c>
      <c r="G149" s="58">
        <v>777</v>
      </c>
      <c r="H149" s="58">
        <v>1209</v>
      </c>
      <c r="I149" s="11">
        <v>847</v>
      </c>
      <c r="J149" s="59">
        <v>3653</v>
      </c>
      <c r="K149" s="118">
        <v>43000</v>
      </c>
      <c r="L149" s="118">
        <v>17352383</v>
      </c>
      <c r="M149" s="118">
        <v>2333994</v>
      </c>
      <c r="N149" s="118">
        <v>231150</v>
      </c>
      <c r="O149" s="118"/>
      <c r="P149" s="118">
        <v>6082373</v>
      </c>
      <c r="Q149" s="118">
        <v>293518</v>
      </c>
      <c r="R149" s="118">
        <v>5816491</v>
      </c>
      <c r="S149" s="118">
        <v>1008077160</v>
      </c>
      <c r="T149" s="120">
        <v>537773099</v>
      </c>
      <c r="U149" s="60">
        <v>3.198705220443987E-2</v>
      </c>
      <c r="V149" s="60">
        <v>-2.0193457604518739E-3</v>
      </c>
      <c r="W149" s="60">
        <v>6.7926993590039508E-3</v>
      </c>
      <c r="X149" s="60">
        <v>4.8754036313751692E-2</v>
      </c>
      <c r="Y149" s="60"/>
      <c r="Z149" s="60">
        <v>7.2550667148612025E-2</v>
      </c>
      <c r="AA149" s="60">
        <v>6.5579842795759014E-2</v>
      </c>
      <c r="AB149" s="60">
        <v>3.198705220443987E-2</v>
      </c>
      <c r="AC149" s="60">
        <v>1.9043210774260633E-2</v>
      </c>
      <c r="AD149" s="61">
        <v>1.0499614135688562E-2</v>
      </c>
      <c r="AE149" s="97">
        <f t="shared" ref="AE149:AF149" si="404">STDEV(U140:U149)</f>
        <v>1.6939529822553409E-2</v>
      </c>
      <c r="AF149" s="98">
        <f t="shared" si="404"/>
        <v>1.5509810929061157E-2</v>
      </c>
      <c r="AG149" s="98">
        <f t="shared" si="332"/>
        <v>1.9945420922257817E-2</v>
      </c>
      <c r="AH149" s="98">
        <f t="shared" si="333"/>
        <v>3.4614451380502287E-2</v>
      </c>
      <c r="AI149" s="98"/>
      <c r="AJ149" s="98">
        <f t="shared" si="334"/>
        <v>2.7885549332435325E-2</v>
      </c>
      <c r="AK149" s="98">
        <f t="shared" si="335"/>
        <v>0.61622592381783148</v>
      </c>
      <c r="AL149" s="98">
        <f t="shared" si="336"/>
        <v>1.6939529822553409E-2</v>
      </c>
      <c r="AM149" s="98">
        <f t="shared" si="337"/>
        <v>2.7688609888814372E-2</v>
      </c>
      <c r="AN149" s="40">
        <f t="shared" si="338"/>
        <v>2.0253773446810768E-2</v>
      </c>
      <c r="AO149" s="60">
        <v>-4.7545613433960909E-2</v>
      </c>
      <c r="AP149" s="60">
        <v>9.7318703081514357E-2</v>
      </c>
      <c r="AQ149" s="60">
        <v>1.3271967528997184</v>
      </c>
      <c r="AR149" s="60">
        <v>1.7757722170331434</v>
      </c>
      <c r="AS149" s="60"/>
      <c r="AT149" s="60">
        <v>1.3199207157546624</v>
      </c>
      <c r="AU149" s="60">
        <v>0.62110039193682631</v>
      </c>
      <c r="AV149" s="60">
        <v>1.3293991592640619</v>
      </c>
      <c r="AW149" s="60">
        <v>1.4443079008971829</v>
      </c>
      <c r="AX149" s="61">
        <v>1.1269421172275607</v>
      </c>
      <c r="AY149" s="39">
        <f t="shared" ref="AY149:AZ149" si="405">STDEV(AO140:AO149)</f>
        <v>0.17012462897698991</v>
      </c>
      <c r="AZ149" s="39">
        <f t="shared" si="405"/>
        <v>8.8731295337713414E-2</v>
      </c>
      <c r="BA149" s="39">
        <f t="shared" si="340"/>
        <v>8.6199245649554959E-2</v>
      </c>
      <c r="BB149" s="39">
        <f t="shared" si="341"/>
        <v>8.7374482028445194E-2</v>
      </c>
      <c r="BC149" s="39"/>
      <c r="BD149" s="39">
        <f t="shared" si="342"/>
        <v>0.11463387507152323</v>
      </c>
      <c r="BE149" s="39">
        <f t="shared" si="343"/>
        <v>8.9143426233175824E-2</v>
      </c>
      <c r="BF149" s="39">
        <f t="shared" si="344"/>
        <v>0.10175126757432564</v>
      </c>
      <c r="BG149" s="39">
        <f t="shared" si="345"/>
        <v>0.12312560668632094</v>
      </c>
      <c r="BH149" s="39">
        <f t="shared" si="346"/>
        <v>5.588234829655514E-2</v>
      </c>
      <c r="BI149" s="62">
        <v>0.59014591245252845</v>
      </c>
      <c r="BJ149" s="63">
        <v>0.69266092660926615</v>
      </c>
      <c r="BK149" s="63">
        <v>0.88553137003841231</v>
      </c>
      <c r="BL149" s="63">
        <v>0.94860374369395983</v>
      </c>
      <c r="BM149" s="63"/>
      <c r="BN149" s="63">
        <v>0.96423467007195307</v>
      </c>
      <c r="BO149" s="63">
        <v>0.53129558414003453</v>
      </c>
      <c r="BP149" s="63">
        <v>0.9081775700934579</v>
      </c>
      <c r="BQ149" s="63">
        <v>0.9524552332276579</v>
      </c>
      <c r="BR149" s="61">
        <v>0.95679407185701015</v>
      </c>
      <c r="BS149" s="39">
        <f t="shared" si="389"/>
        <v>2.3766721957748428E-3</v>
      </c>
      <c r="BT149" s="39">
        <f t="shared" si="390"/>
        <v>1.1099323601368699E-2</v>
      </c>
      <c r="BU149" s="39">
        <f t="shared" si="391"/>
        <v>2.6512967966851875E-3</v>
      </c>
      <c r="BV149" s="39">
        <f t="shared" si="392"/>
        <v>2.4862786877550763E-2</v>
      </c>
      <c r="BW149" s="39"/>
      <c r="BX149" s="39">
        <f t="shared" si="393"/>
        <v>1.2223845133771949E-2</v>
      </c>
      <c r="BY149" s="39">
        <f t="shared" si="394"/>
        <v>0.24108702445840624</v>
      </c>
      <c r="BZ149" s="39">
        <f t="shared" si="395"/>
        <v>2.3766721957748428E-3</v>
      </c>
      <c r="CA149" s="39">
        <f t="shared" si="396"/>
        <v>3.8622220710125888E-3</v>
      </c>
      <c r="CB149" s="40">
        <f t="shared" si="397"/>
        <v>2.4928843413194013E-2</v>
      </c>
      <c r="CC149" s="35">
        <v>2.0590240331073423E-6</v>
      </c>
      <c r="CD149" s="35">
        <v>7.5248337500833913E-4</v>
      </c>
      <c r="CE149" s="35">
        <v>1.0630333661009566E-4</v>
      </c>
      <c r="CF149" s="35">
        <v>1.2509938654941996E-5</v>
      </c>
      <c r="CH149" s="35">
        <v>2.3554289271090253E-4</v>
      </c>
      <c r="CI149" s="35">
        <v>1.4107446007516285E-5</v>
      </c>
      <c r="CJ149" s="35">
        <v>3.3022606884324082E-4</v>
      </c>
      <c r="CK149" s="35">
        <v>4.0217449672203476E-2</v>
      </c>
      <c r="CL149" s="38">
        <v>3.6775811661956939E-2</v>
      </c>
      <c r="CM149" s="39">
        <f t="shared" si="347"/>
        <v>10.022694853187193</v>
      </c>
      <c r="CN149" s="39">
        <f t="shared" si="364"/>
        <v>9.9814968136977296</v>
      </c>
      <c r="CO149" s="39">
        <f t="shared" si="348"/>
        <v>10.607703532322827</v>
      </c>
      <c r="CP149" s="39">
        <f t="shared" si="349"/>
        <v>10.855231130572381</v>
      </c>
      <c r="CQ149" s="39"/>
      <c r="CR149" s="39">
        <f t="shared" si="350"/>
        <v>10.644698215190664</v>
      </c>
      <c r="CS149" s="39">
        <f t="shared" si="386"/>
        <v>10.251026791636487</v>
      </c>
      <c r="CT149" s="39">
        <f t="shared" si="351"/>
        <v>10.630302106699887</v>
      </c>
      <c r="CU149" s="39">
        <f t="shared" si="352"/>
        <v>10.702460621929886</v>
      </c>
      <c r="CV149" s="40">
        <f t="shared" si="365"/>
        <v>10.487082830612362</v>
      </c>
      <c r="CW149" s="60">
        <v>10.135384596616227</v>
      </c>
      <c r="CX149" s="60">
        <v>10.207816754873964</v>
      </c>
      <c r="CY149" s="60">
        <v>10.822755779783066</v>
      </c>
      <c r="CZ149" s="60">
        <v>11.047043511849779</v>
      </c>
      <c r="DA149" s="60"/>
      <c r="DB149" s="60">
        <v>10.819117761210538</v>
      </c>
      <c r="DC149" s="60">
        <v>10.469707599301621</v>
      </c>
      <c r="DD149" s="60">
        <v>10.823856982965239</v>
      </c>
      <c r="DE149" s="60">
        <v>10.881311353781799</v>
      </c>
      <c r="DF149" s="61">
        <v>10.722628461946988</v>
      </c>
      <c r="DG149" s="39">
        <f t="shared" si="353"/>
        <v>10.022694853187193</v>
      </c>
      <c r="DH149" s="39">
        <f t="shared" si="354"/>
        <v>9.9814968136977296</v>
      </c>
      <c r="DI149" s="39">
        <f t="shared" si="355"/>
        <v>10.607703532322827</v>
      </c>
      <c r="DJ149" s="39">
        <f t="shared" si="356"/>
        <v>10.855231130572381</v>
      </c>
      <c r="DK149" s="39"/>
      <c r="DL149" s="39">
        <f t="shared" si="357"/>
        <v>10.644698215190664</v>
      </c>
      <c r="DM149" s="39">
        <f t="shared" si="358"/>
        <v>10.251026791636487</v>
      </c>
      <c r="DN149" s="39">
        <f t="shared" si="359"/>
        <v>10.630302106699887</v>
      </c>
      <c r="DO149" s="39">
        <f t="shared" si="360"/>
        <v>10.702460621929886</v>
      </c>
      <c r="DP149" s="40">
        <f t="shared" si="361"/>
        <v>10.487082830612362</v>
      </c>
      <c r="DQ149" s="64"/>
    </row>
    <row r="150" spans="1:122" x14ac:dyDescent="0.2">
      <c r="A150" s="51" t="s">
        <v>93</v>
      </c>
      <c r="B150" s="78" t="s">
        <v>104</v>
      </c>
      <c r="C150" s="53">
        <v>2016</v>
      </c>
      <c r="D150" s="54">
        <v>15912495368.871679</v>
      </c>
      <c r="E150" s="55">
        <f t="shared" si="233"/>
        <v>10.201738290265874</v>
      </c>
      <c r="F150" s="56">
        <f t="shared" si="234"/>
        <v>4.2580886932666928E-2</v>
      </c>
      <c r="G150" s="58">
        <v>1014</v>
      </c>
      <c r="H150" s="58">
        <v>1161</v>
      </c>
      <c r="I150" s="11">
        <v>820</v>
      </c>
      <c r="J150" s="59">
        <v>4245</v>
      </c>
      <c r="K150" s="118"/>
      <c r="L150" s="118">
        <v>11943185</v>
      </c>
      <c r="M150" s="118">
        <v>1030566</v>
      </c>
      <c r="N150" s="118">
        <v>3564214</v>
      </c>
      <c r="O150" s="118"/>
      <c r="P150" s="118">
        <v>2871954</v>
      </c>
      <c r="Q150" s="118">
        <v>23148</v>
      </c>
      <c r="R150" s="118">
        <v>15814660</v>
      </c>
      <c r="S150" s="118">
        <v>977424983</v>
      </c>
      <c r="T150" s="120">
        <v>538066483</v>
      </c>
      <c r="U150" s="60">
        <v>2.5622167646006666E-3</v>
      </c>
      <c r="V150" s="60">
        <v>-1.0360877968762505E-4</v>
      </c>
      <c r="W150" s="60">
        <v>1.8280000413016584E-2</v>
      </c>
      <c r="X150" s="60">
        <v>-3.3675983335612336E-3</v>
      </c>
      <c r="Y150" s="60"/>
      <c r="Z150" s="60">
        <v>2.5425099724104339E-2</v>
      </c>
      <c r="AA150" s="60">
        <v>2.9338293461525722E-2</v>
      </c>
      <c r="AB150" s="60">
        <v>2.5622167646006666E-3</v>
      </c>
      <c r="AC150" s="60">
        <v>1.2480293736520487E-2</v>
      </c>
      <c r="AD150" s="61">
        <v>8.7539405332681675E-3</v>
      </c>
      <c r="AE150" s="97">
        <f t="shared" ref="AE150:AF150" si="406">STDEV(U141:U150)</f>
        <v>1.671547650945816E-2</v>
      </c>
      <c r="AF150" s="98">
        <f t="shared" si="406"/>
        <v>1.5618229572789605E-2</v>
      </c>
      <c r="AG150" s="98">
        <f t="shared" si="332"/>
        <v>1.9453787039880072E-2</v>
      </c>
      <c r="AH150" s="98">
        <f t="shared" si="333"/>
        <v>3.4017359278962593E-2</v>
      </c>
      <c r="AI150" s="98"/>
      <c r="AJ150" s="98">
        <f t="shared" si="334"/>
        <v>2.7873436546854445E-2</v>
      </c>
      <c r="AK150" s="98">
        <f t="shared" si="335"/>
        <v>0.61755782754569821</v>
      </c>
      <c r="AL150" s="98">
        <f t="shared" si="336"/>
        <v>1.671547650945816E-2</v>
      </c>
      <c r="AM150" s="98">
        <f t="shared" si="337"/>
        <v>2.7316876763002686E-2</v>
      </c>
      <c r="AN150" s="40">
        <f t="shared" si="338"/>
        <v>2.0849916698851719E-2</v>
      </c>
      <c r="AO150" s="60">
        <v>-0.14480089595954837</v>
      </c>
      <c r="AP150" s="60">
        <v>9.9655226073210201E-2</v>
      </c>
      <c r="AQ150" s="60">
        <v>1.3015439591664073</v>
      </c>
      <c r="AR150" s="60">
        <v>1.7676204723399636</v>
      </c>
      <c r="AS150" s="60"/>
      <c r="AT150" s="60">
        <v>1.2771965216769647</v>
      </c>
      <c r="AU150" s="60">
        <v>0.58677930032574466</v>
      </c>
      <c r="AV150" s="60">
        <v>1.3017307153233713</v>
      </c>
      <c r="AW150" s="60">
        <v>1.4145966203771838</v>
      </c>
      <c r="AX150" s="61">
        <v>1.1106002503813581</v>
      </c>
      <c r="AY150" s="39">
        <f t="shared" ref="AY150:AZ150" si="407">STDEV(AO141:AO150)</f>
        <v>0.19362985479704806</v>
      </c>
      <c r="AZ150" s="39">
        <f t="shared" si="407"/>
        <v>8.1169194594451738E-2</v>
      </c>
      <c r="BA150" s="39">
        <f t="shared" si="340"/>
        <v>8.6676757814006355E-2</v>
      </c>
      <c r="BB150" s="39">
        <f t="shared" si="341"/>
        <v>9.8402463917555472E-2</v>
      </c>
      <c r="BC150" s="39"/>
      <c r="BD150" s="39">
        <f t="shared" si="342"/>
        <v>0.12505632466027367</v>
      </c>
      <c r="BE150" s="39">
        <f t="shared" si="343"/>
        <v>9.5071193275818283E-2</v>
      </c>
      <c r="BF150" s="39">
        <f t="shared" si="344"/>
        <v>0.10537199002167609</v>
      </c>
      <c r="BG150" s="39">
        <f t="shared" si="345"/>
        <v>0.1259711866282891</v>
      </c>
      <c r="BH150" s="39">
        <f t="shared" si="346"/>
        <v>5.6669666769581059E-2</v>
      </c>
      <c r="BI150" s="62">
        <v>0.48311403508771927</v>
      </c>
      <c r="BJ150" s="63">
        <v>0.69079223138186396</v>
      </c>
      <c r="BK150" s="63">
        <v>0.85309240726022284</v>
      </c>
      <c r="BL150" s="63">
        <v>0.94156049349514237</v>
      </c>
      <c r="BM150" s="63"/>
      <c r="BN150" s="63">
        <v>0.95471369363053382</v>
      </c>
      <c r="BO150" s="63">
        <v>0.53421249066932075</v>
      </c>
      <c r="BP150" s="63">
        <v>0.92036471621565097</v>
      </c>
      <c r="BQ150" s="63">
        <v>0.93355279033660699</v>
      </c>
      <c r="BR150" s="61">
        <v>0.95856237487971863</v>
      </c>
      <c r="BS150" s="39">
        <f t="shared" si="389"/>
        <v>3.1791834423851471E-3</v>
      </c>
      <c r="BT150" s="39">
        <f t="shared" si="390"/>
        <v>9.2084577363155777E-3</v>
      </c>
      <c r="BU150" s="39">
        <f t="shared" si="391"/>
        <v>5.9703674509989924E-3</v>
      </c>
      <c r="BV150" s="39">
        <f t="shared" si="392"/>
        <v>2.5449049197696826E-2</v>
      </c>
      <c r="BW150" s="39"/>
      <c r="BX150" s="39">
        <f t="shared" si="393"/>
        <v>1.4646879244888033E-2</v>
      </c>
      <c r="BY150" s="39">
        <f t="shared" si="394"/>
        <v>0.23720293886815855</v>
      </c>
      <c r="BZ150" s="39">
        <f t="shared" si="395"/>
        <v>3.1791834423851471E-3</v>
      </c>
      <c r="CA150" s="39">
        <f t="shared" si="396"/>
        <v>6.1578924997561565E-3</v>
      </c>
      <c r="CB150" s="40">
        <f t="shared" si="397"/>
        <v>2.3855088312417942E-2</v>
      </c>
      <c r="CC150" s="35">
        <v>1.8283717614935228E-6</v>
      </c>
      <c r="CD150" s="35">
        <v>5.1769372754389346E-4</v>
      </c>
      <c r="CE150" s="35">
        <v>3.3457107772015198E-5</v>
      </c>
      <c r="CF150" s="35">
        <v>1.1514584801067826E-4</v>
      </c>
      <c r="CH150" s="35">
        <v>1.210296382114773E-4</v>
      </c>
      <c r="CI150" s="35">
        <v>1.0648639907832937E-6</v>
      </c>
      <c r="CJ150" s="35">
        <v>5.700485856442671E-4</v>
      </c>
      <c r="CK150" s="35">
        <v>3.5544495188966338E-2</v>
      </c>
      <c r="CL150" s="38">
        <v>3.1919064063238432E-2</v>
      </c>
      <c r="CM150" s="39">
        <f t="shared" si="347"/>
        <v>10.055726535421911</v>
      </c>
      <c r="CN150" s="39">
        <f t="shared" si="364"/>
        <v>10.036640360697003</v>
      </c>
      <c r="CO150" s="39">
        <f t="shared" si="348"/>
        <v>10.660730431740076</v>
      </c>
      <c r="CP150" s="39">
        <f t="shared" si="349"/>
        <v>10.908774305936905</v>
      </c>
      <c r="CQ150" s="39"/>
      <c r="CR150" s="39">
        <f t="shared" si="350"/>
        <v>10.69124106184319</v>
      </c>
      <c r="CS150" s="39">
        <f t="shared" si="386"/>
        <v>10.315436138325467</v>
      </c>
      <c r="CT150" s="39">
        <f t="shared" si="351"/>
        <v>10.680034492843555</v>
      </c>
      <c r="CU150" s="39">
        <f t="shared" si="352"/>
        <v>10.749147697694344</v>
      </c>
      <c r="CV150" s="40">
        <f t="shared" si="365"/>
        <v>10.544764936359998</v>
      </c>
      <c r="CW150" s="60">
        <v>10.1293378422861</v>
      </c>
      <c r="CX150" s="60">
        <v>10.251565903302479</v>
      </c>
      <c r="CY150" s="60">
        <v>10.852510269849077</v>
      </c>
      <c r="CZ150" s="60">
        <v>11.085548526435856</v>
      </c>
      <c r="DA150" s="60"/>
      <c r="DB150" s="60">
        <v>10.840336551104357</v>
      </c>
      <c r="DC150" s="60">
        <v>10.495127940428747</v>
      </c>
      <c r="DD150" s="60">
        <v>10.852603647927559</v>
      </c>
      <c r="DE150" s="60">
        <v>10.909036600454467</v>
      </c>
      <c r="DF150" s="61">
        <v>10.757038415456552</v>
      </c>
      <c r="DG150" s="39">
        <f t="shared" si="353"/>
        <v>10.055726535421911</v>
      </c>
      <c r="DH150" s="39">
        <f t="shared" si="354"/>
        <v>10.036640360697003</v>
      </c>
      <c r="DI150" s="39">
        <f t="shared" si="355"/>
        <v>10.660730431740076</v>
      </c>
      <c r="DJ150" s="39">
        <f t="shared" si="356"/>
        <v>10.908774305936905</v>
      </c>
      <c r="DK150" s="39"/>
      <c r="DL150" s="39">
        <f t="shared" si="357"/>
        <v>10.69124106184319</v>
      </c>
      <c r="DM150" s="39">
        <f t="shared" si="358"/>
        <v>10.315436138325467</v>
      </c>
      <c r="DN150" s="39">
        <f t="shared" si="359"/>
        <v>10.680034492843555</v>
      </c>
      <c r="DO150" s="39">
        <f t="shared" si="360"/>
        <v>10.749147697694344</v>
      </c>
      <c r="DP150" s="40">
        <f t="shared" si="361"/>
        <v>10.544764936359998</v>
      </c>
      <c r="DQ150" s="64"/>
    </row>
    <row r="151" spans="1:122" x14ac:dyDescent="0.2">
      <c r="A151" s="51" t="s">
        <v>93</v>
      </c>
      <c r="B151" s="78" t="s">
        <v>104</v>
      </c>
      <c r="C151" s="53">
        <v>2017</v>
      </c>
      <c r="D151" s="54">
        <v>17071162084.406733</v>
      </c>
      <c r="E151" s="55">
        <f t="shared" si="233"/>
        <v>10.232263085828688</v>
      </c>
      <c r="F151" s="56">
        <f t="shared" si="234"/>
        <v>3.0524795562813622E-2</v>
      </c>
      <c r="G151" s="58">
        <v>1208</v>
      </c>
      <c r="H151" s="58">
        <v>2497</v>
      </c>
      <c r="I151" s="11">
        <v>1027</v>
      </c>
      <c r="J151" s="59">
        <v>4873</v>
      </c>
      <c r="K151" s="118">
        <v>6888</v>
      </c>
      <c r="L151" s="118">
        <v>15585267.6</v>
      </c>
      <c r="M151" s="118">
        <v>283322</v>
      </c>
      <c r="N151" s="118">
        <v>696349</v>
      </c>
      <c r="O151" s="118"/>
      <c r="P151" s="118">
        <v>7544004</v>
      </c>
      <c r="Q151" s="118">
        <v>239965.55</v>
      </c>
      <c r="R151" s="118">
        <v>17886830</v>
      </c>
      <c r="S151" s="118">
        <v>2363288078.1100001</v>
      </c>
      <c r="T151" s="120">
        <v>722769114.70000005</v>
      </c>
      <c r="U151" s="60">
        <v>-5.1396396524112653E-3</v>
      </c>
      <c r="V151" s="60">
        <v>-6.6254347125973001E-3</v>
      </c>
      <c r="W151" s="60">
        <v>1.953438290299836E-2</v>
      </c>
      <c r="X151" s="60">
        <v>-3.6720351324815992E-3</v>
      </c>
      <c r="Y151" s="60"/>
      <c r="Z151" s="60">
        <v>1.0100326904325829E-2</v>
      </c>
      <c r="AA151" s="60">
        <v>3.5255102135391847E-2</v>
      </c>
      <c r="AB151" s="60">
        <v>-5.1396396524112653E-3</v>
      </c>
      <c r="AC151" s="60">
        <v>-2.2898027161983858E-2</v>
      </c>
      <c r="AD151" s="61">
        <v>5.1345153973625379E-4</v>
      </c>
      <c r="AE151" s="97">
        <f t="shared" ref="AE151:AF151" si="408">STDEV(U142:U151)</f>
        <v>1.6826091805021381E-2</v>
      </c>
      <c r="AF151" s="98">
        <f t="shared" si="408"/>
        <v>1.6241433876535212E-2</v>
      </c>
      <c r="AG151" s="98">
        <f t="shared" si="332"/>
        <v>1.6152740484368246E-2</v>
      </c>
      <c r="AH151" s="98">
        <f t="shared" si="333"/>
        <v>3.5229952045599255E-2</v>
      </c>
      <c r="AI151" s="98"/>
      <c r="AJ151" s="98">
        <f t="shared" si="334"/>
        <v>2.6884413255974272E-2</v>
      </c>
      <c r="AK151" s="98">
        <f t="shared" si="335"/>
        <v>0.61699304978310165</v>
      </c>
      <c r="AL151" s="98">
        <f t="shared" si="336"/>
        <v>1.6826091805021381E-2</v>
      </c>
      <c r="AM151" s="98">
        <f t="shared" si="337"/>
        <v>2.216129110975049E-2</v>
      </c>
      <c r="AN151" s="40">
        <f t="shared" si="338"/>
        <v>2.2126601131592413E-2</v>
      </c>
      <c r="AO151" s="60">
        <v>-0.14847014263031433</v>
      </c>
      <c r="AP151" s="60">
        <v>0.11364363726911186</v>
      </c>
      <c r="AQ151" s="60">
        <v>1.2842469926755786</v>
      </c>
      <c r="AR151" s="60">
        <v>1.774467621061655</v>
      </c>
      <c r="AS151" s="60"/>
      <c r="AT151" s="60">
        <v>1.2716802358655457</v>
      </c>
      <c r="AU151" s="60">
        <v>0.59474881899978982</v>
      </c>
      <c r="AV151" s="60">
        <v>1.3034584718577449</v>
      </c>
      <c r="AW151" s="60">
        <v>1.4270415939820058</v>
      </c>
      <c r="AX151" s="61">
        <v>1.1175579232683699</v>
      </c>
      <c r="AY151" s="39">
        <f t="shared" ref="AY151:AZ151" si="409">STDEV(AO142:AO151)</f>
        <v>0.20224733360120981</v>
      </c>
      <c r="AZ151" s="39">
        <f t="shared" si="409"/>
        <v>6.7092862479750298E-2</v>
      </c>
      <c r="BA151" s="39">
        <f t="shared" si="340"/>
        <v>8.0133797955067199E-2</v>
      </c>
      <c r="BB151" s="39">
        <f t="shared" si="341"/>
        <v>0.10223762917082997</v>
      </c>
      <c r="BC151" s="39"/>
      <c r="BD151" s="39">
        <f t="shared" si="342"/>
        <v>0.12428840925808886</v>
      </c>
      <c r="BE151" s="39">
        <f t="shared" si="343"/>
        <v>0.10247007283068862</v>
      </c>
      <c r="BF151" s="39">
        <f t="shared" si="344"/>
        <v>9.714069729724753E-2</v>
      </c>
      <c r="BG151" s="39">
        <f t="shared" si="345"/>
        <v>0.11602383704605847</v>
      </c>
      <c r="BH151" s="39">
        <f t="shared" si="346"/>
        <v>5.4655732537794509E-2</v>
      </c>
      <c r="BI151" s="62">
        <v>0.40176177709689775</v>
      </c>
      <c r="BJ151" s="63">
        <v>0.73958268837842855</v>
      </c>
      <c r="BK151" s="63">
        <v>0.85150708015111565</v>
      </c>
      <c r="BL151" s="63">
        <v>0.93353446489026048</v>
      </c>
      <c r="BM151" s="63"/>
      <c r="BN151" s="63">
        <v>0.94631013932547992</v>
      </c>
      <c r="BO151" s="63">
        <v>0.48272184300341298</v>
      </c>
      <c r="BP151" s="63">
        <v>0.8863128735273671</v>
      </c>
      <c r="BQ151" s="63">
        <v>0.93598555741424716</v>
      </c>
      <c r="BR151" s="61">
        <v>0.95544984469295591</v>
      </c>
      <c r="BS151" s="39">
        <f t="shared" si="389"/>
        <v>2.940962931662927E-3</v>
      </c>
      <c r="BT151" s="39">
        <f t="shared" si="390"/>
        <v>7.1000624873759858E-3</v>
      </c>
      <c r="BU151" s="39">
        <f t="shared" si="391"/>
        <v>1.0540723310847034E-2</v>
      </c>
      <c r="BV151" s="39">
        <f t="shared" si="392"/>
        <v>2.3173700990693727E-2</v>
      </c>
      <c r="BW151" s="39"/>
      <c r="BX151" s="39">
        <f t="shared" si="393"/>
        <v>1.6378747635838797E-2</v>
      </c>
      <c r="BY151" s="39">
        <f t="shared" si="394"/>
        <v>0.2386959077618615</v>
      </c>
      <c r="BZ151" s="39">
        <f t="shared" si="395"/>
        <v>2.940962931662927E-3</v>
      </c>
      <c r="CA151" s="39">
        <f t="shared" si="396"/>
        <v>8.7935804830542967E-3</v>
      </c>
      <c r="CB151" s="40">
        <f t="shared" si="397"/>
        <v>2.1616550513220791E-2</v>
      </c>
      <c r="CC151" s="35">
        <v>4.3368511731065043E-7</v>
      </c>
      <c r="CD151" s="35">
        <v>5.8681439585499891E-4</v>
      </c>
      <c r="CE151" s="35">
        <v>1.0377953809879031E-5</v>
      </c>
      <c r="CF151" s="35">
        <v>2.246962432433527E-5</v>
      </c>
      <c r="CH151" s="35">
        <v>2.4369094987742839E-4</v>
      </c>
      <c r="CI151" s="35">
        <v>7.644595675403353E-6</v>
      </c>
      <c r="CJ151" s="35">
        <v>5.7041573307953675E-4</v>
      </c>
      <c r="CK151" s="35">
        <v>7.3546233182133908E-2</v>
      </c>
      <c r="CL151" s="38">
        <v>3.6351229891773709E-2</v>
      </c>
      <c r="CM151" s="39">
        <f>AVERAGE(CW142:CW151)</f>
        <v>10.085844783300134</v>
      </c>
      <c r="CN151" s="39">
        <f t="shared" si="364"/>
        <v>10.087443247874962</v>
      </c>
      <c r="CO151" s="39">
        <f t="shared" si="348"/>
        <v>10.707233754727543</v>
      </c>
      <c r="CP151" s="39">
        <f t="shared" si="349"/>
        <v>10.957657079746806</v>
      </c>
      <c r="CQ151" s="39"/>
      <c r="CR151" s="39">
        <f t="shared" si="350"/>
        <v>10.732430130789643</v>
      </c>
      <c r="CS151" s="39">
        <f t="shared" si="386"/>
        <v>10.36684647937552</v>
      </c>
      <c r="CT151" s="39">
        <f t="shared" si="351"/>
        <v>10.724274925953056</v>
      </c>
      <c r="CU151" s="39">
        <f t="shared" si="352"/>
        <v>10.791451211738362</v>
      </c>
      <c r="CV151" s="40">
        <f t="shared" si="365"/>
        <v>10.59814620956686</v>
      </c>
      <c r="CW151" s="60">
        <v>10.15802801451353</v>
      </c>
      <c r="CX151" s="60">
        <v>10.289084904463245</v>
      </c>
      <c r="CY151" s="60">
        <v>10.874386582166476</v>
      </c>
      <c r="CZ151" s="60">
        <v>11.119496896359514</v>
      </c>
      <c r="DA151" s="60"/>
      <c r="DB151" s="60">
        <v>10.868103203761461</v>
      </c>
      <c r="DC151" s="60">
        <v>10.529637495328583</v>
      </c>
      <c r="DD151" s="60">
        <v>10.88399232175756</v>
      </c>
      <c r="DE151" s="60">
        <v>10.94578388281969</v>
      </c>
      <c r="DF151" s="61">
        <v>10.791042047462874</v>
      </c>
      <c r="DG151" s="39">
        <f t="shared" si="353"/>
        <v>10.085844783300134</v>
      </c>
      <c r="DH151" s="39">
        <f t="shared" si="354"/>
        <v>10.087443247874962</v>
      </c>
      <c r="DI151" s="39">
        <f t="shared" si="355"/>
        <v>10.707233754727543</v>
      </c>
      <c r="DJ151" s="39">
        <f t="shared" si="356"/>
        <v>10.957657079746806</v>
      </c>
      <c r="DK151" s="39"/>
      <c r="DL151" s="39">
        <f t="shared" si="357"/>
        <v>10.732430130789643</v>
      </c>
      <c r="DM151" s="39">
        <f t="shared" si="358"/>
        <v>10.36684647937552</v>
      </c>
      <c r="DN151" s="39">
        <f t="shared" si="359"/>
        <v>10.724274925953056</v>
      </c>
      <c r="DO151" s="39">
        <f t="shared" si="360"/>
        <v>10.791451211738362</v>
      </c>
      <c r="DP151" s="40">
        <f t="shared" si="361"/>
        <v>10.59814620956686</v>
      </c>
      <c r="DQ151" s="64"/>
    </row>
    <row r="152" spans="1:122" x14ac:dyDescent="0.2">
      <c r="A152" s="51" t="s">
        <v>93</v>
      </c>
      <c r="B152" s="78" t="s">
        <v>104</v>
      </c>
      <c r="C152" s="53">
        <v>2018</v>
      </c>
      <c r="D152" s="54">
        <v>18141651381.388424</v>
      </c>
      <c r="E152" s="55">
        <f t="shared" si="233"/>
        <v>10.258676817078094</v>
      </c>
      <c r="F152" s="56">
        <f t="shared" si="234"/>
        <v>2.6413731249405714E-2</v>
      </c>
      <c r="G152" s="58">
        <v>1486</v>
      </c>
      <c r="H152" s="58">
        <v>2690</v>
      </c>
      <c r="I152" s="11">
        <v>1231</v>
      </c>
      <c r="J152" s="59">
        <v>5408</v>
      </c>
      <c r="K152" s="118"/>
      <c r="L152" s="118">
        <v>7028181.1799999997</v>
      </c>
      <c r="M152" s="118">
        <v>2993685</v>
      </c>
      <c r="N152" s="118">
        <v>1701149</v>
      </c>
      <c r="O152" s="118"/>
      <c r="P152" s="118">
        <v>9063832.1699999999</v>
      </c>
      <c r="Q152" s="118">
        <v>612910.27</v>
      </c>
      <c r="R152" s="118">
        <v>17268420</v>
      </c>
      <c r="S152" s="118">
        <v>2802098332.9099998</v>
      </c>
      <c r="T152" s="120">
        <v>885344037.92999995</v>
      </c>
      <c r="U152" s="60">
        <v>-1.5794267183232069E-2</v>
      </c>
      <c r="V152" s="60">
        <v>-9.4158777258749327E-3</v>
      </c>
      <c r="W152" s="60">
        <v>1.0314934961025646E-2</v>
      </c>
      <c r="X152" s="60">
        <v>1.8014756922093089E-2</v>
      </c>
      <c r="Y152" s="60"/>
      <c r="Z152" s="60">
        <v>-3.6429265626674923E-2</v>
      </c>
      <c r="AA152" s="60">
        <v>1.5330209189747701E-2</v>
      </c>
      <c r="AB152" s="60">
        <v>-2.1189299069937828E-2</v>
      </c>
      <c r="AC152" s="60">
        <v>-3.0121407492068819E-2</v>
      </c>
      <c r="AD152" s="61">
        <v>-2.9105310337006474E-3</v>
      </c>
      <c r="AE152" s="97">
        <f>STDEV(U143:U152)</f>
        <v>1.7316112305419157E-2</v>
      </c>
      <c r="AF152" s="98">
        <f>STDEV(V143:V152)</f>
        <v>1.0977331045844422E-2</v>
      </c>
      <c r="AG152" s="98">
        <f t="shared" ref="AG152:AN152" si="410">STDEV(W143:W152)</f>
        <v>1.524058457051144E-2</v>
      </c>
      <c r="AH152" s="98">
        <f t="shared" si="410"/>
        <v>3.1842273426770006E-2</v>
      </c>
      <c r="AI152" s="98"/>
      <c r="AJ152" s="98">
        <f t="shared" si="410"/>
        <v>3.1157153253681055E-2</v>
      </c>
      <c r="AK152" s="98">
        <f t="shared" si="410"/>
        <v>0.6179570123276692</v>
      </c>
      <c r="AL152" s="98">
        <f t="shared" si="410"/>
        <v>1.793583189124524E-2</v>
      </c>
      <c r="AM152" s="98">
        <f t="shared" si="410"/>
        <v>1.9744320197460478E-2</v>
      </c>
      <c r="AN152" s="40">
        <f t="shared" si="410"/>
        <v>2.0829444953210482E-2</v>
      </c>
      <c r="AO152" s="60">
        <v>-0.12618175072686277</v>
      </c>
      <c r="AP152" s="60">
        <v>0.13175933429244324</v>
      </c>
      <c r="AQ152" s="60">
        <v>1.2814549826785644</v>
      </c>
      <c r="AR152" s="60">
        <v>1.7593040583711055</v>
      </c>
      <c r="AS152" s="60"/>
      <c r="AT152" s="60">
        <v>1.296165454197256</v>
      </c>
      <c r="AU152" s="60">
        <v>0.57826575531009716</v>
      </c>
      <c r="AV152" s="60">
        <v>1.3164897043285819</v>
      </c>
      <c r="AW152" s="60">
        <v>1.4459978584458995</v>
      </c>
      <c r="AX152" s="61">
        <v>1.1308678891790596</v>
      </c>
      <c r="AY152" s="39">
        <f>STDEV(AO143:AO152)</f>
        <v>0.19495301044988345</v>
      </c>
      <c r="AZ152" s="39">
        <f>STDEV(AP143:AP152)</f>
        <v>5.1058656996485499E-2</v>
      </c>
      <c r="BA152" s="39">
        <f t="shared" ref="BA152:BH152" si="411">STDEV(AQ143:AQ152)</f>
        <v>7.3126727926894342E-2</v>
      </c>
      <c r="BB152" s="39">
        <f t="shared" si="411"/>
        <v>0.10655174852551681</v>
      </c>
      <c r="BC152" s="39"/>
      <c r="BD152" s="39">
        <f t="shared" si="411"/>
        <v>0.113953154767838</v>
      </c>
      <c r="BE152" s="39">
        <f t="shared" si="411"/>
        <v>0.10874335274773357</v>
      </c>
      <c r="BF152" s="39">
        <f t="shared" si="411"/>
        <v>9.2485558332481274E-2</v>
      </c>
      <c r="BG152" s="39">
        <f t="shared" si="411"/>
        <v>0.1050930613423449</v>
      </c>
      <c r="BH152" s="39">
        <f t="shared" si="411"/>
        <v>4.7401690095778715E-2</v>
      </c>
      <c r="BI152" s="62">
        <v>0.45610081789350693</v>
      </c>
      <c r="BJ152" s="63">
        <v>0.75491495471614756</v>
      </c>
      <c r="BK152" s="63">
        <v>0.81294251488991498</v>
      </c>
      <c r="BL152" s="63">
        <v>0.93096069680701976</v>
      </c>
      <c r="BM152" s="63"/>
      <c r="BN152" s="63">
        <v>0.94979890296326475</v>
      </c>
      <c r="BO152" s="63">
        <v>0.50931620839363245</v>
      </c>
      <c r="BP152" s="63">
        <v>0.88038856208603533</v>
      </c>
      <c r="BQ152" s="63">
        <v>0.93886555841542008</v>
      </c>
      <c r="BR152" s="61">
        <v>0.94094104139988033</v>
      </c>
      <c r="BS152" s="39">
        <f t="shared" si="389"/>
        <v>0</v>
      </c>
      <c r="BT152" s="39">
        <f t="shared" si="390"/>
        <v>1.8599701683128466E-3</v>
      </c>
      <c r="BU152" s="39">
        <f t="shared" si="391"/>
        <v>8.9894016719690214E-3</v>
      </c>
      <c r="BV152" s="39">
        <f t="shared" si="392"/>
        <v>1.8367585662091887E-2</v>
      </c>
      <c r="BW152" s="39"/>
      <c r="BX152" s="39">
        <f t="shared" si="393"/>
        <v>9.9177874463878268E-3</v>
      </c>
      <c r="BY152" s="39">
        <f t="shared" si="394"/>
        <v>0.23613627079271332</v>
      </c>
      <c r="BZ152" s="39">
        <f t="shared" si="395"/>
        <v>-5.395031886705759E-4</v>
      </c>
      <c r="CA152" s="39">
        <f t="shared" si="396"/>
        <v>6.9488599553277906E-4</v>
      </c>
      <c r="CB152" s="40">
        <f t="shared" si="397"/>
        <v>1.6299635368979E-2</v>
      </c>
      <c r="CC152" s="35">
        <v>7.4811228051195694E-7</v>
      </c>
      <c r="CD152" s="35">
        <v>3.4367507748055658E-4</v>
      </c>
      <c r="CE152" s="35">
        <v>8.6404308350631549E-5</v>
      </c>
      <c r="CF152" s="35">
        <v>5.0387350395346985E-5</v>
      </c>
      <c r="CH152" s="35">
        <v>2.6394231482635685E-4</v>
      </c>
      <c r="CI152" s="35">
        <v>1.6988233970856555E-5</v>
      </c>
      <c r="CJ152" s="35">
        <v>5.3410967140837665E-4</v>
      </c>
      <c r="CK152" s="35">
        <v>8.1299519771895229E-2</v>
      </c>
      <c r="CL152" s="38">
        <v>4.0805183218019986E-2</v>
      </c>
      <c r="CM152" s="39">
        <f t="shared" ref="CM152:CM153" si="412">AVERAGE(CW143:CW152)</f>
        <v>10.110690049350774</v>
      </c>
      <c r="CN152" s="39">
        <f t="shared" si="364"/>
        <v>10.132342250946236</v>
      </c>
      <c r="CO152" s="39">
        <f t="shared" si="348"/>
        <v>10.747409842371772</v>
      </c>
      <c r="CP152" s="39">
        <f t="shared" si="349"/>
        <v>10.999296110567162</v>
      </c>
      <c r="CQ152" s="39"/>
      <c r="CR152" s="39">
        <f t="shared" si="350"/>
        <v>10.768137375074675</v>
      </c>
      <c r="CS152" s="39">
        <f t="shared" si="386"/>
        <v>10.409679163918764</v>
      </c>
      <c r="CT152" s="39">
        <f t="shared" si="351"/>
        <v>10.764814868419752</v>
      </c>
      <c r="CU152" s="39">
        <f t="shared" si="352"/>
        <v>10.829589964120728</v>
      </c>
      <c r="CV152" s="40">
        <f t="shared" si="365"/>
        <v>10.643941351424088</v>
      </c>
      <c r="CW152" s="60">
        <v>10.195585941714661</v>
      </c>
      <c r="CX152" s="60">
        <v>10.324556484224315</v>
      </c>
      <c r="CY152" s="60">
        <v>10.899404308417376</v>
      </c>
      <c r="CZ152" s="60">
        <v>11.138328846263647</v>
      </c>
      <c r="DA152" s="60"/>
      <c r="DB152" s="60">
        <v>10.906759544176722</v>
      </c>
      <c r="DC152" s="60">
        <v>10.547809694733143</v>
      </c>
      <c r="DD152" s="60">
        <v>10.916921669242384</v>
      </c>
      <c r="DE152" s="60">
        <v>10.981675746301043</v>
      </c>
      <c r="DF152" s="61">
        <v>10.824110761667622</v>
      </c>
      <c r="DG152" s="39">
        <f t="shared" si="353"/>
        <v>10.110690049350774</v>
      </c>
      <c r="DH152" s="39">
        <f t="shared" si="354"/>
        <v>10.132342250946236</v>
      </c>
      <c r="DI152" s="39">
        <f t="shared" si="355"/>
        <v>10.747409842371772</v>
      </c>
      <c r="DJ152" s="39">
        <f t="shared" si="356"/>
        <v>10.999296110567162</v>
      </c>
      <c r="DK152" s="39"/>
      <c r="DL152" s="39">
        <f t="shared" si="357"/>
        <v>10.768137375074675</v>
      </c>
      <c r="DM152" s="39">
        <f t="shared" si="358"/>
        <v>10.409679163918764</v>
      </c>
      <c r="DN152" s="39">
        <f t="shared" si="359"/>
        <v>10.764814868419752</v>
      </c>
      <c r="DO152" s="39">
        <f t="shared" si="360"/>
        <v>10.829589964120728</v>
      </c>
      <c r="DP152" s="40">
        <f t="shared" si="361"/>
        <v>10.643941351424088</v>
      </c>
      <c r="DQ152" s="64"/>
    </row>
    <row r="153" spans="1:122" s="37" customFormat="1" x14ac:dyDescent="0.2">
      <c r="A153" s="66" t="s">
        <v>93</v>
      </c>
      <c r="B153" s="80" t="s">
        <v>104</v>
      </c>
      <c r="C153" s="50">
        <v>2019</v>
      </c>
      <c r="D153" s="68">
        <v>18897252232.58263</v>
      </c>
      <c r="E153" s="69">
        <f t="shared" si="233"/>
        <v>10.276398659888486</v>
      </c>
      <c r="F153" s="70">
        <f t="shared" si="234"/>
        <v>1.7721842810392019E-2</v>
      </c>
      <c r="G153" s="72">
        <v>1851</v>
      </c>
      <c r="H153" s="72">
        <v>2467</v>
      </c>
      <c r="I153" s="81">
        <v>1299</v>
      </c>
      <c r="J153" s="73">
        <v>5806</v>
      </c>
      <c r="K153" s="121"/>
      <c r="L153" s="122">
        <v>16827096.80466</v>
      </c>
      <c r="M153" s="122">
        <v>317749.09999999998</v>
      </c>
      <c r="N153" s="122">
        <v>2258373.14</v>
      </c>
      <c r="O153" s="122"/>
      <c r="P153" s="122">
        <v>14925938.488500001</v>
      </c>
      <c r="Q153" s="122">
        <v>1927650.7601999999</v>
      </c>
      <c r="R153" s="122">
        <v>14704966.84</v>
      </c>
      <c r="S153" s="122">
        <v>2406848898.72475</v>
      </c>
      <c r="T153" s="123">
        <v>1054899676.5</v>
      </c>
      <c r="U153" s="74">
        <v>-1.3615362133397202E-2</v>
      </c>
      <c r="V153" s="74">
        <v>-1.6550544321491112E-2</v>
      </c>
      <c r="W153" s="74">
        <v>-2.204652914955485E-2</v>
      </c>
      <c r="X153" s="74">
        <v>-1.7419424020262364E-2</v>
      </c>
      <c r="Y153" s="74"/>
      <c r="Z153" s="74">
        <v>-3.6342846550940777E-3</v>
      </c>
      <c r="AA153" s="74">
        <v>9.285727157719692E-3</v>
      </c>
      <c r="AB153" s="74">
        <v>-8.220330246691443E-3</v>
      </c>
      <c r="AC153" s="74">
        <v>-3.2245538760263592E-2</v>
      </c>
      <c r="AD153" s="75">
        <v>-1.0888094219798139E-2</v>
      </c>
      <c r="AE153" s="96">
        <f>STDEV(U144:U153)</f>
        <v>1.5617053401850262E-2</v>
      </c>
      <c r="AF153" s="42">
        <f>STDEV(V144:V153)</f>
        <v>9.2749510168077236E-3</v>
      </c>
      <c r="AG153" s="42">
        <f t="shared" ref="AG153" si="413">STDEV(W144:W153)</f>
        <v>1.3612960063097441E-2</v>
      </c>
      <c r="AH153" s="42">
        <f t="shared" ref="AH153" si="414">STDEV(X144:X153)</f>
        <v>3.2472649929443181E-2</v>
      </c>
      <c r="AI153" s="42"/>
      <c r="AJ153" s="42">
        <f t="shared" ref="AJ153" si="415">STDEV(Z144:Z153)</f>
        <v>3.0084766004267956E-2</v>
      </c>
      <c r="AK153" s="42">
        <f t="shared" ref="AK153" si="416">STDEV(AA144:AA153)</f>
        <v>0.61804704634547714</v>
      </c>
      <c r="AL153" s="42">
        <f t="shared" ref="AL153" si="417">STDEV(AB144:AB153)</f>
        <v>1.5905116141136114E-2</v>
      </c>
      <c r="AM153" s="42">
        <f t="shared" ref="AM153" si="418">STDEV(AC144:AC153)</f>
        <v>1.9715892109681978E-2</v>
      </c>
      <c r="AN153" s="43">
        <f t="shared" ref="AN153" si="419">STDEV(AD144:AD153)</f>
        <v>1.9942885969722407E-2</v>
      </c>
      <c r="AO153" s="74">
        <v>-0.14704966931046926</v>
      </c>
      <c r="AP153" s="74">
        <v>0.15640056237862154</v>
      </c>
      <c r="AQ153" s="74">
        <v>1.2997390639516961</v>
      </c>
      <c r="AR153" s="74">
        <v>1.7724668437055389</v>
      </c>
      <c r="AS153" s="74"/>
      <c r="AT153" s="74">
        <v>1.2862228142926693</v>
      </c>
      <c r="AU153" s="74">
        <v>0.6258452268443726</v>
      </c>
      <c r="AV153" s="74">
        <v>1.2969212963472341</v>
      </c>
      <c r="AW153" s="74">
        <v>1.4594108216027184</v>
      </c>
      <c r="AX153" s="75">
        <v>1.1417720662723703</v>
      </c>
      <c r="AY153" s="96">
        <f>STDEV(AO144:AO153)</f>
        <v>0.19899218345794087</v>
      </c>
      <c r="AZ153" s="42">
        <f>STDEV(AP144:AP153)</f>
        <v>3.4200970275345126E-2</v>
      </c>
      <c r="BA153" s="42">
        <f t="shared" ref="BA153" si="420">STDEV(AQ144:AQ153)</f>
        <v>6.4936439095646892E-2</v>
      </c>
      <c r="BB153" s="42">
        <f t="shared" ref="BB153" si="421">STDEV(AR144:AR153)</f>
        <v>0.10555395614670653</v>
      </c>
      <c r="BC153" s="42"/>
      <c r="BD153" s="42">
        <f t="shared" ref="BD153" si="422">STDEV(AT144:AT153)</f>
        <v>0.11042559468418869</v>
      </c>
      <c r="BE153" s="42">
        <f t="shared" ref="BE153" si="423">STDEV(AU144:AU153)</f>
        <v>9.3463607675320234E-2</v>
      </c>
      <c r="BF153" s="42">
        <f t="shared" ref="BF153" si="424">STDEV(AV144:AV153)</f>
        <v>8.8127048785183362E-2</v>
      </c>
      <c r="BG153" s="42">
        <f t="shared" ref="BG153" si="425">STDEV(AW144:AW153)</f>
        <v>9.2959014247028529E-2</v>
      </c>
      <c r="BH153" s="43">
        <f t="shared" ref="BH153" si="426">STDEV(AX144:AX153)</f>
        <v>3.3478173595246553E-2</v>
      </c>
      <c r="BI153" s="76">
        <v>0.50759050214091084</v>
      </c>
      <c r="BJ153" s="74">
        <v>0.74877611361543306</v>
      </c>
      <c r="BK153" s="74">
        <v>0.83148058853426821</v>
      </c>
      <c r="BL153" s="74">
        <v>0.91322792799543484</v>
      </c>
      <c r="BM153" s="74"/>
      <c r="BN153" s="74">
        <v>0.94673792320523276</v>
      </c>
      <c r="BO153" s="74">
        <v>0.52001848506490778</v>
      </c>
      <c r="BP153" s="74">
        <v>0.88357637636829911</v>
      </c>
      <c r="BQ153" s="74">
        <v>0.8655757215114549</v>
      </c>
      <c r="BR153" s="75">
        <v>0.94236394469663864</v>
      </c>
      <c r="BS153" s="42">
        <f t="shared" si="389"/>
        <v>-3.7096457982920493E-3</v>
      </c>
      <c r="BT153" s="42">
        <f t="shared" si="390"/>
        <v>-2.1848028601628598E-3</v>
      </c>
      <c r="BU153" s="42">
        <f t="shared" si="391"/>
        <v>2.7324074665330046E-3</v>
      </c>
      <c r="BV153" s="42">
        <f t="shared" si="392"/>
        <v>1.2418436006964045E-2</v>
      </c>
      <c r="BW153" s="42"/>
      <c r="BX153" s="42">
        <f t="shared" si="393"/>
        <v>6.0606611599594018E-3</v>
      </c>
      <c r="BY153" s="42">
        <f t="shared" si="394"/>
        <v>0.23591432726795283</v>
      </c>
      <c r="BZ153" s="42">
        <f t="shared" si="395"/>
        <v>-3.7096457982920493E-3</v>
      </c>
      <c r="CA153" s="42">
        <f t="shared" si="396"/>
        <v>-5.3095677733383528E-3</v>
      </c>
      <c r="CB153" s="43">
        <f t="shared" si="397"/>
        <v>1.0816985087529046E-2</v>
      </c>
      <c r="CC153" s="37">
        <v>5.6807927285150487E-8</v>
      </c>
      <c r="CD153" s="37">
        <v>4.9069515357526641E-4</v>
      </c>
      <c r="CE153" s="37">
        <v>9.85288384794786E-6</v>
      </c>
      <c r="CF153" s="37">
        <v>6.2808704388965246E-5</v>
      </c>
      <c r="CH153" s="37">
        <v>4.0599117130477068E-4</v>
      </c>
      <c r="CI153" s="37">
        <v>5.4336549846870139E-5</v>
      </c>
      <c r="CJ153" s="37">
        <v>4.6034354207462075E-4</v>
      </c>
      <c r="CK153" s="37">
        <v>6.7102322703414721E-2</v>
      </c>
      <c r="CL153" s="41">
        <v>4.6500018367215692E-2</v>
      </c>
      <c r="CM153" s="42">
        <f t="shared" si="412"/>
        <v>10.141136379455562</v>
      </c>
      <c r="CN153" s="42">
        <f t="shared" si="364"/>
        <v>10.178640333752572</v>
      </c>
      <c r="CO153" s="42">
        <f t="shared" si="348"/>
        <v>10.789457870351729</v>
      </c>
      <c r="CP153" s="42">
        <f t="shared" si="349"/>
        <v>11.040650245004691</v>
      </c>
      <c r="CQ153" s="42"/>
      <c r="CR153" s="42">
        <f t="shared" si="350"/>
        <v>10.806486858493166</v>
      </c>
      <c r="CS153" s="42">
        <f t="shared" si="386"/>
        <v>10.449032163145144</v>
      </c>
      <c r="CT153" s="42">
        <f t="shared" si="351"/>
        <v>10.804587395703114</v>
      </c>
      <c r="CU153" s="42">
        <f t="shared" si="352"/>
        <v>10.869403947798025</v>
      </c>
      <c r="CV153" s="43">
        <f t="shared" si="365"/>
        <v>10.689095246429344</v>
      </c>
      <c r="CW153" s="74">
        <v>10.202873825233251</v>
      </c>
      <c r="CX153" s="74">
        <v>10.354598941077796</v>
      </c>
      <c r="CY153" s="74">
        <v>10.926268191864335</v>
      </c>
      <c r="CZ153" s="74">
        <v>11.162632081741254</v>
      </c>
      <c r="DA153" s="74"/>
      <c r="DB153" s="74">
        <v>10.919510067034821</v>
      </c>
      <c r="DC153" s="74">
        <v>10.589321273310672</v>
      </c>
      <c r="DD153" s="74">
        <v>10.924859308062103</v>
      </c>
      <c r="DE153" s="74">
        <v>11.006104070689844</v>
      </c>
      <c r="DF153" s="75">
        <v>10.847284693024671</v>
      </c>
      <c r="DG153" s="42">
        <f t="shared" si="353"/>
        <v>10.141136379455562</v>
      </c>
      <c r="DH153" s="42">
        <f t="shared" si="354"/>
        <v>10.178640333752572</v>
      </c>
      <c r="DI153" s="42">
        <f t="shared" si="355"/>
        <v>10.789457870351729</v>
      </c>
      <c r="DJ153" s="42">
        <f t="shared" si="356"/>
        <v>11.040650245004691</v>
      </c>
      <c r="DK153" s="42"/>
      <c r="DL153" s="42">
        <f t="shared" si="357"/>
        <v>10.806486858493166</v>
      </c>
      <c r="DM153" s="42">
        <f t="shared" si="358"/>
        <v>10.449032163145144</v>
      </c>
      <c r="DN153" s="42">
        <f t="shared" si="359"/>
        <v>10.804587395703114</v>
      </c>
      <c r="DO153" s="42">
        <f t="shared" si="360"/>
        <v>10.869403947798025</v>
      </c>
      <c r="DP153" s="43">
        <f t="shared" si="361"/>
        <v>10.689095246429344</v>
      </c>
      <c r="DQ153" s="77"/>
      <c r="DR153" s="49"/>
    </row>
    <row r="154" spans="1:122" x14ac:dyDescent="0.2">
      <c r="A154" s="51" t="s">
        <v>94</v>
      </c>
      <c r="B154" s="78" t="s">
        <v>105</v>
      </c>
      <c r="C154" s="53">
        <v>1990</v>
      </c>
      <c r="D154" s="54">
        <v>44024178343.007141</v>
      </c>
      <c r="E154" s="55">
        <f t="shared" si="233"/>
        <v>10.643691259144074</v>
      </c>
      <c r="F154" s="56">
        <v>5.4316248394185251E-2</v>
      </c>
      <c r="G154" s="58">
        <v>7500</v>
      </c>
      <c r="H154" s="58">
        <v>6009</v>
      </c>
      <c r="I154" s="11">
        <v>15824</v>
      </c>
      <c r="J154" s="59">
        <v>29452</v>
      </c>
      <c r="K154" s="118">
        <v>84726064</v>
      </c>
      <c r="L154" s="118">
        <v>113455</v>
      </c>
      <c r="M154" s="118">
        <v>393765856</v>
      </c>
      <c r="N154" s="118">
        <v>342235296</v>
      </c>
      <c r="O154" s="118">
        <v>443909</v>
      </c>
      <c r="P154" s="118"/>
      <c r="Q154" s="118">
        <v>51463492</v>
      </c>
      <c r="R154" s="118">
        <v>6708534272</v>
      </c>
      <c r="S154" s="118">
        <v>1031863232</v>
      </c>
      <c r="T154" s="120">
        <v>6368394</v>
      </c>
      <c r="U154" s="60">
        <v>-8.2478549327250336E-2</v>
      </c>
      <c r="V154" s="60"/>
      <c r="W154" s="60">
        <v>-2.0716216408575017E-3</v>
      </c>
      <c r="X154" s="60">
        <v>-3.3178670447795877E-2</v>
      </c>
      <c r="Y154" s="60">
        <v>2.7252896417057748E-2</v>
      </c>
      <c r="Z154" s="60"/>
      <c r="AA154" s="60">
        <v>-7.5158061616994287E-2</v>
      </c>
      <c r="AB154" s="60">
        <v>-3.0637420415194322E-2</v>
      </c>
      <c r="AC154" s="60">
        <v>-1.3736919936244707E-3</v>
      </c>
      <c r="AD154" s="61">
        <v>0.11137117348384429</v>
      </c>
      <c r="AO154" s="60">
        <v>-1.0970805297647139</v>
      </c>
      <c r="AP154" s="60"/>
      <c r="AQ154" s="60">
        <v>5.9671377352767507E-2</v>
      </c>
      <c r="AR154" s="60">
        <v>0.38219080027575636</v>
      </c>
      <c r="AS154" s="60">
        <v>-1.7063941530761113</v>
      </c>
      <c r="AT154" s="60"/>
      <c r="AU154" s="60">
        <v>-0.98860797729711436</v>
      </c>
      <c r="AV154" s="60">
        <v>-8.5650999084062818E-2</v>
      </c>
      <c r="AW154" s="60">
        <v>0.28747697159393937</v>
      </c>
      <c r="AX154" s="61">
        <v>-0.83267014376681736</v>
      </c>
      <c r="AY154" s="39"/>
      <c r="AZ154" s="39"/>
      <c r="BA154" s="39"/>
      <c r="BB154" s="39"/>
      <c r="BC154" s="39"/>
      <c r="BD154" s="39"/>
      <c r="BE154" s="39"/>
      <c r="BF154" s="39"/>
      <c r="BG154" s="39"/>
      <c r="BH154" s="40"/>
      <c r="BI154" s="62">
        <v>0.8564661297963051</v>
      </c>
      <c r="BJ154" s="63">
        <v>0.99305978739251133</v>
      </c>
      <c r="BK154" s="63">
        <v>0.56472091351912479</v>
      </c>
      <c r="BL154" s="63">
        <v>0.29890979012099334</v>
      </c>
      <c r="BM154" s="63">
        <v>0.99329518133486849</v>
      </c>
      <c r="BN154" s="63"/>
      <c r="BO154" s="63">
        <v>0.98508916277663972</v>
      </c>
      <c r="BP154" s="63">
        <v>0.35819279160886813</v>
      </c>
      <c r="BQ154" s="63">
        <v>0.13539603960396041</v>
      </c>
      <c r="BR154" s="61">
        <v>0.9207998493219488</v>
      </c>
      <c r="CC154" s="35">
        <v>9.622674083758113E-4</v>
      </c>
      <c r="CF154" s="35">
        <v>5.0796349094700943E-3</v>
      </c>
      <c r="CG154" s="35">
        <v>5.0416500285519935E-6</v>
      </c>
      <c r="CI154" s="35">
        <v>5.8449122660541978E-4</v>
      </c>
      <c r="CJ154" s="35">
        <v>0.17156755787205499</v>
      </c>
      <c r="CK154" s="35">
        <v>1.5088047191908722E-2</v>
      </c>
      <c r="CL154" s="38">
        <v>7.2328368633955029E-5</v>
      </c>
      <c r="CW154" s="60">
        <v>10.095150994261717</v>
      </c>
      <c r="CX154" s="60"/>
      <c r="CY154" s="60">
        <v>10.673526947820458</v>
      </c>
      <c r="CZ154" s="60">
        <v>10.834786659281953</v>
      </c>
      <c r="DA154" s="60">
        <v>9.7904941826060181</v>
      </c>
      <c r="DB154" s="60"/>
      <c r="DC154" s="60">
        <v>10.149387270495517</v>
      </c>
      <c r="DD154" s="60">
        <v>10.600865759602042</v>
      </c>
      <c r="DE154" s="60">
        <v>10.787429744941043</v>
      </c>
      <c r="DF154" s="61">
        <v>10.227356187260664</v>
      </c>
      <c r="DQ154" s="64"/>
    </row>
    <row r="155" spans="1:122" x14ac:dyDescent="0.2">
      <c r="A155" s="51" t="s">
        <v>94</v>
      </c>
      <c r="B155" s="78" t="s">
        <v>105</v>
      </c>
      <c r="C155" s="53">
        <v>1991</v>
      </c>
      <c r="D155" s="54">
        <v>49143148094.268257</v>
      </c>
      <c r="E155" s="55">
        <f t="shared" si="233"/>
        <v>10.691462973800087</v>
      </c>
      <c r="F155" s="56">
        <f t="shared" ref="F155:F183" si="427">E155-E154</f>
        <v>4.7771714656013486E-2</v>
      </c>
      <c r="G155" s="58">
        <v>7542</v>
      </c>
      <c r="H155" s="58">
        <v>5855</v>
      </c>
      <c r="I155" s="11">
        <v>20792</v>
      </c>
      <c r="J155" s="59">
        <v>34350</v>
      </c>
      <c r="K155" s="118">
        <v>117240080</v>
      </c>
      <c r="L155" s="118">
        <v>1829736</v>
      </c>
      <c r="M155" s="118">
        <v>330100224</v>
      </c>
      <c r="N155" s="118">
        <v>503643232</v>
      </c>
      <c r="O155" s="118">
        <v>66552</v>
      </c>
      <c r="P155" s="118"/>
      <c r="Q155" s="118">
        <v>67019323.999999993</v>
      </c>
      <c r="R155" s="118">
        <v>8006582272</v>
      </c>
      <c r="S155" s="118">
        <v>1095131392</v>
      </c>
      <c r="T155" s="120">
        <v>23282404</v>
      </c>
      <c r="U155" s="60">
        <v>4.065317823049916E-2</v>
      </c>
      <c r="V155" s="60">
        <v>0.2881697951364619</v>
      </c>
      <c r="W155" s="60">
        <v>0.11470939342388164</v>
      </c>
      <c r="X155" s="60">
        <v>8.6132138355880183E-2</v>
      </c>
      <c r="Y155" s="60">
        <v>5.8016952024047885E-2</v>
      </c>
      <c r="Z155" s="60"/>
      <c r="AA155" s="60">
        <v>5.7736101425665598E-2</v>
      </c>
      <c r="AB155" s="60">
        <v>-2.8400738116365454E-2</v>
      </c>
      <c r="AC155" s="60">
        <v>-8.8227735828396714E-3</v>
      </c>
      <c r="AD155" s="61">
        <v>0.25135126228952531</v>
      </c>
      <c r="AO155" s="60">
        <v>-1.123065620360876</v>
      </c>
      <c r="AP155" s="60"/>
      <c r="AQ155" s="60">
        <v>2.2734357351739121E-2</v>
      </c>
      <c r="AR155" s="60">
        <v>0.37531749716134044</v>
      </c>
      <c r="AS155" s="60">
        <v>-1.6794326954691403</v>
      </c>
      <c r="AT155" s="60"/>
      <c r="AU155" s="60">
        <v>-1.031804695464638</v>
      </c>
      <c r="AV155" s="60">
        <v>-3.3774650318674659E-2</v>
      </c>
      <c r="AW155" s="60">
        <v>0.3008019304770233</v>
      </c>
      <c r="AX155" s="61">
        <v>-0.70858733767811621</v>
      </c>
      <c r="AY155" s="39"/>
      <c r="AZ155" s="39"/>
      <c r="BA155" s="39"/>
      <c r="BB155" s="39"/>
      <c r="BC155" s="39"/>
      <c r="BD155" s="39"/>
      <c r="BE155" s="39"/>
      <c r="BF155" s="39"/>
      <c r="BG155" s="39"/>
      <c r="BH155" s="40"/>
      <c r="BI155" s="62">
        <v>0.85080470944048392</v>
      </c>
      <c r="BJ155" s="63">
        <v>0.98917918004802818</v>
      </c>
      <c r="BK155" s="63">
        <v>0.58835252948946726</v>
      </c>
      <c r="BL155" s="63">
        <v>0.28772128772128774</v>
      </c>
      <c r="BM155" s="63">
        <v>0.99251023311173692</v>
      </c>
      <c r="BN155" s="63"/>
      <c r="BO155" s="63">
        <v>0.9712675084126664</v>
      </c>
      <c r="BP155" s="63">
        <v>0.32115607184191347</v>
      </c>
      <c r="BQ155" s="63">
        <v>0.14232692981617764</v>
      </c>
      <c r="BR155" s="61">
        <v>0.93830447073030165</v>
      </c>
      <c r="CC155" s="35">
        <v>1.1928425889109263E-3</v>
      </c>
      <c r="CE155" s="35">
        <v>3.3585579760457064E-3</v>
      </c>
      <c r="CF155" s="35">
        <v>6.5894910040072635E-3</v>
      </c>
      <c r="CG155" s="35">
        <v>6.771238980491993E-7</v>
      </c>
      <c r="CI155" s="35">
        <v>6.8187861989875962E-4</v>
      </c>
      <c r="CJ155" s="35">
        <v>0.17843631921474162</v>
      </c>
      <c r="CK155" s="35">
        <v>1.4623151419840453E-2</v>
      </c>
      <c r="CL155" s="38">
        <v>2.3688352194428821E-4</v>
      </c>
      <c r="CW155" s="60">
        <v>10.129930163619649</v>
      </c>
      <c r="CX155" s="60"/>
      <c r="CY155" s="60">
        <v>10.702830152475958</v>
      </c>
      <c r="CZ155" s="60">
        <v>10.879121722380757</v>
      </c>
      <c r="DA155" s="60">
        <v>9.8517466260655162</v>
      </c>
      <c r="DB155" s="60"/>
      <c r="DC155" s="60">
        <v>10.175560626067767</v>
      </c>
      <c r="DD155" s="60">
        <v>10.674575648640751</v>
      </c>
      <c r="DE155" s="60">
        <v>10.8418639390386</v>
      </c>
      <c r="DF155" s="61">
        <v>10.33716930496103</v>
      </c>
      <c r="DQ155" s="64"/>
    </row>
    <row r="156" spans="1:122" x14ac:dyDescent="0.2">
      <c r="A156" s="51" t="s">
        <v>94</v>
      </c>
      <c r="B156" s="78" t="s">
        <v>105</v>
      </c>
      <c r="C156" s="53">
        <v>1992</v>
      </c>
      <c r="D156" s="54">
        <v>59167550162.955986</v>
      </c>
      <c r="E156" s="55">
        <f t="shared" si="233"/>
        <v>10.77208358765227</v>
      </c>
      <c r="F156" s="56">
        <f t="shared" si="427"/>
        <v>8.0620613852182998E-2</v>
      </c>
      <c r="G156" s="58">
        <v>8450</v>
      </c>
      <c r="H156" s="58">
        <v>5904</v>
      </c>
      <c r="I156" s="11">
        <v>26233</v>
      </c>
      <c r="J156" s="59">
        <v>40771</v>
      </c>
      <c r="K156" s="118">
        <v>149858224</v>
      </c>
      <c r="L156" s="118">
        <v>8812652</v>
      </c>
      <c r="M156" s="118">
        <v>478009088</v>
      </c>
      <c r="N156" s="118">
        <v>506790368</v>
      </c>
      <c r="O156" s="118">
        <v>58553</v>
      </c>
      <c r="P156" s="118"/>
      <c r="Q156" s="118">
        <v>89698192</v>
      </c>
      <c r="R156" s="118">
        <v>9384720384</v>
      </c>
      <c r="S156" s="118">
        <v>1488655488</v>
      </c>
      <c r="T156" s="120">
        <v>49774616</v>
      </c>
      <c r="U156" s="60">
        <v>-1.9398051823097506E-2</v>
      </c>
      <c r="V156" s="60">
        <v>0.25242847889000286</v>
      </c>
      <c r="W156" s="60">
        <v>-2.6121507390573173E-2</v>
      </c>
      <c r="X156" s="60">
        <v>2.3494512629582243E-2</v>
      </c>
      <c r="Y156" s="60">
        <v>1.4695632438888051E-2</v>
      </c>
      <c r="Z156" s="60"/>
      <c r="AA156" s="60">
        <v>-6.5203580572941178E-3</v>
      </c>
      <c r="AB156" s="60">
        <v>6.8145554037665479E-3</v>
      </c>
      <c r="AC156" s="60">
        <v>3.1600743367643291E-2</v>
      </c>
      <c r="AD156" s="61">
        <v>5.3818297425228145E-2</v>
      </c>
      <c r="AO156" s="60">
        <v>-1.1505388117900868</v>
      </c>
      <c r="AP156" s="60"/>
      <c r="AQ156" s="60">
        <v>9.1137320233407593E-3</v>
      </c>
      <c r="AR156" s="60">
        <v>0.33521786795954789</v>
      </c>
      <c r="AS156" s="60">
        <v>-1.7198488231680304</v>
      </c>
      <c r="AT156" s="60"/>
      <c r="AU156" s="60">
        <v>-1.0933588928700591</v>
      </c>
      <c r="AV156" s="60">
        <v>-5.4993663635988455E-2</v>
      </c>
      <c r="AW156" s="60">
        <v>0.27500766631421847</v>
      </c>
      <c r="AX156" s="61">
        <v>-0.77789888919193295</v>
      </c>
      <c r="AY156" s="39"/>
      <c r="AZ156" s="39"/>
      <c r="BA156" s="39"/>
      <c r="BB156" s="39"/>
      <c r="BC156" s="39"/>
      <c r="BD156" s="39"/>
      <c r="BE156" s="39"/>
      <c r="BF156" s="39"/>
      <c r="BG156" s="39"/>
      <c r="BH156" s="40"/>
      <c r="BI156" s="62">
        <v>0.88682479384786439</v>
      </c>
      <c r="BJ156" s="63">
        <v>0.98905838775709132</v>
      </c>
      <c r="BK156" s="63">
        <v>0.61034796722220019</v>
      </c>
      <c r="BL156" s="63">
        <v>0.27272605635687336</v>
      </c>
      <c r="BM156" s="63">
        <v>0.99225014668492084</v>
      </c>
      <c r="BN156" s="63"/>
      <c r="BO156" s="63">
        <v>0.97181734540700204</v>
      </c>
      <c r="BP156" s="63">
        <v>0.28296384409504716</v>
      </c>
      <c r="BQ156" s="63">
        <v>0.15600125609273241</v>
      </c>
      <c r="BR156" s="61">
        <v>0.93621978224764713</v>
      </c>
      <c r="CC156" s="35">
        <v>1.5664250792816476E-3</v>
      </c>
      <c r="CE156" s="35">
        <v>4.039453101264915E-3</v>
      </c>
      <c r="CF156" s="35">
        <v>6.1866383080805181E-3</v>
      </c>
      <c r="CG156" s="35">
        <v>4.9480669588935637E-7</v>
      </c>
      <c r="CI156" s="35">
        <v>1.7750507924385768E-3</v>
      </c>
      <c r="CJ156" s="35">
        <v>0.15544499660932154</v>
      </c>
      <c r="CK156" s="35">
        <v>1.635612094292932E-2</v>
      </c>
      <c r="CL156" s="38">
        <v>4.2062427684527677E-4</v>
      </c>
      <c r="CW156" s="60">
        <v>10.196814181757226</v>
      </c>
      <c r="CX156" s="60"/>
      <c r="CY156" s="60">
        <v>10.776640453663941</v>
      </c>
      <c r="CZ156" s="60">
        <v>10.939692521632043</v>
      </c>
      <c r="DA156" s="60">
        <v>9.9121591760682541</v>
      </c>
      <c r="DB156" s="60"/>
      <c r="DC156" s="60">
        <v>10.22540414121724</v>
      </c>
      <c r="DD156" s="60">
        <v>10.744586755834277</v>
      </c>
      <c r="DE156" s="60">
        <v>10.90958742080938</v>
      </c>
      <c r="DF156" s="61">
        <v>10.383134143056303</v>
      </c>
      <c r="DQ156" s="64"/>
    </row>
    <row r="157" spans="1:122" x14ac:dyDescent="0.2">
      <c r="A157" s="51" t="s">
        <v>94</v>
      </c>
      <c r="B157" s="78" t="s">
        <v>105</v>
      </c>
      <c r="C157" s="53">
        <v>1993</v>
      </c>
      <c r="D157" s="54">
        <v>66894837030.418396</v>
      </c>
      <c r="E157" s="55">
        <f t="shared" si="233"/>
        <v>10.825392600043964</v>
      </c>
      <c r="F157" s="56">
        <f t="shared" si="427"/>
        <v>5.33090123916935E-2</v>
      </c>
      <c r="G157" s="58">
        <v>8567</v>
      </c>
      <c r="H157" s="58">
        <v>5431</v>
      </c>
      <c r="I157" s="11">
        <v>32809</v>
      </c>
      <c r="J157" s="59">
        <v>47131</v>
      </c>
      <c r="K157" s="118">
        <v>187946128</v>
      </c>
      <c r="L157" s="118">
        <v>12361129</v>
      </c>
      <c r="M157" s="118">
        <v>479694016</v>
      </c>
      <c r="N157" s="118">
        <v>543377664</v>
      </c>
      <c r="O157" s="118">
        <v>877318</v>
      </c>
      <c r="P157" s="118"/>
      <c r="Q157" s="118">
        <v>103765792</v>
      </c>
      <c r="R157" s="118">
        <v>10208299008</v>
      </c>
      <c r="S157" s="118">
        <v>1694989824</v>
      </c>
      <c r="T157" s="120">
        <v>137601296</v>
      </c>
      <c r="U157" s="60">
        <v>-8.7730283205024739E-3</v>
      </c>
      <c r="V157" s="60">
        <v>0.32171074604279104</v>
      </c>
      <c r="W157" s="60">
        <v>2.1287982381035464E-2</v>
      </c>
      <c r="X157" s="60">
        <v>6.8186741228513092E-3</v>
      </c>
      <c r="Y157" s="60">
        <v>-5.1452193209091668E-3</v>
      </c>
      <c r="Z157" s="60"/>
      <c r="AA157" s="60">
        <v>-1.5935955871276275E-3</v>
      </c>
      <c r="AB157" s="60">
        <v>-8.4028202222378168E-3</v>
      </c>
      <c r="AC157" s="60">
        <v>-5.9688372883188734E-3</v>
      </c>
      <c r="AD157" s="61">
        <v>-2.7568543925164946E-2</v>
      </c>
      <c r="AO157" s="60">
        <v>-1.2120047366556541</v>
      </c>
      <c r="AP157" s="60">
        <v>-1.4216326791700098</v>
      </c>
      <c r="AQ157" s="60">
        <v>-3.2744435771970615E-2</v>
      </c>
      <c r="AR157" s="60">
        <v>0.37328290363377903</v>
      </c>
      <c r="AS157" s="60">
        <v>-1.7022767300011186</v>
      </c>
      <c r="AT157" s="60"/>
      <c r="AU157" s="60">
        <v>-1.1141821120546407</v>
      </c>
      <c r="AV157" s="60">
        <v>-4.2895050144828417E-2</v>
      </c>
      <c r="AW157" s="60">
        <v>0.28482432883187236</v>
      </c>
      <c r="AX157" s="61">
        <v>-0.70544576888744537</v>
      </c>
      <c r="AY157" s="39"/>
      <c r="AZ157" s="39"/>
      <c r="BA157" s="39"/>
      <c r="BB157" s="39"/>
      <c r="BC157" s="39"/>
      <c r="BD157" s="39"/>
      <c r="BE157" s="39"/>
      <c r="BF157" s="39"/>
      <c r="BG157" s="39"/>
      <c r="BH157" s="40"/>
      <c r="BI157" s="62">
        <v>0.90699419854760843</v>
      </c>
      <c r="BJ157" s="63">
        <v>0.98717705367499742</v>
      </c>
      <c r="BK157" s="63">
        <v>0.61239272227943697</v>
      </c>
      <c r="BL157" s="63">
        <v>0.27014793815660959</v>
      </c>
      <c r="BM157" s="63">
        <v>0.98807312336401254</v>
      </c>
      <c r="BN157" s="63"/>
      <c r="BO157" s="63">
        <v>0.98092922857681752</v>
      </c>
      <c r="BP157" s="63">
        <v>0.27784519122029339</v>
      </c>
      <c r="BQ157" s="63">
        <v>0.14568370986920334</v>
      </c>
      <c r="BR157" s="61">
        <v>0.933973182217256</v>
      </c>
      <c r="CC157" s="35">
        <v>1.4596495687275504E-3</v>
      </c>
      <c r="CD157" s="35">
        <v>9.2392249900983783E-5</v>
      </c>
      <c r="CE157" s="35">
        <v>3.5854337740734289E-3</v>
      </c>
      <c r="CF157" s="35">
        <v>5.9156660801440242E-3</v>
      </c>
      <c r="CG157" s="35">
        <v>6.5574417918162075E-6</v>
      </c>
      <c r="CI157" s="35">
        <v>7.7558894382847253E-4</v>
      </c>
      <c r="CJ157" s="35">
        <v>0.16288562742097062</v>
      </c>
      <c r="CK157" s="35">
        <v>1.670280769109771E-2</v>
      </c>
      <c r="CL157" s="38">
        <v>1.0284896571123268E-3</v>
      </c>
      <c r="CW157" s="60">
        <v>10.219390231716137</v>
      </c>
      <c r="CX157" s="60">
        <v>10.114576260458959</v>
      </c>
      <c r="CY157" s="60">
        <v>10.809020382157978</v>
      </c>
      <c r="CZ157" s="60">
        <v>11.012034051860853</v>
      </c>
      <c r="DA157" s="60">
        <v>9.9742542350434036</v>
      </c>
      <c r="DB157" s="60"/>
      <c r="DC157" s="60">
        <v>10.268301544016644</v>
      </c>
      <c r="DD157" s="60">
        <v>10.80394507497155</v>
      </c>
      <c r="DE157" s="60">
        <v>10.967804764459899</v>
      </c>
      <c r="DF157" s="61">
        <v>10.47266971560024</v>
      </c>
      <c r="DQ157" s="64"/>
    </row>
    <row r="158" spans="1:122" x14ac:dyDescent="0.2">
      <c r="A158" s="51" t="s">
        <v>94</v>
      </c>
      <c r="B158" s="78" t="s">
        <v>105</v>
      </c>
      <c r="C158" s="53">
        <v>1994</v>
      </c>
      <c r="D158" s="54">
        <v>74478356957.780823</v>
      </c>
      <c r="E158" s="55">
        <f t="shared" si="233"/>
        <v>10.872030087253091</v>
      </c>
      <c r="F158" s="56">
        <f t="shared" si="427"/>
        <v>4.663748720912686E-2</v>
      </c>
      <c r="G158" s="58">
        <v>10025</v>
      </c>
      <c r="H158" s="58">
        <v>5082</v>
      </c>
      <c r="I158" s="11">
        <v>43312</v>
      </c>
      <c r="J158" s="59">
        <v>58845</v>
      </c>
      <c r="K158" s="118">
        <v>263266928</v>
      </c>
      <c r="L158" s="118">
        <v>46072796</v>
      </c>
      <c r="M158" s="118">
        <v>608018432</v>
      </c>
      <c r="N158" s="118">
        <v>714219072</v>
      </c>
      <c r="O158" s="118">
        <v>1149166</v>
      </c>
      <c r="P158" s="118"/>
      <c r="Q158" s="118">
        <v>220298128</v>
      </c>
      <c r="R158" s="118">
        <v>12173268992</v>
      </c>
      <c r="S158" s="118">
        <v>2218160640</v>
      </c>
      <c r="T158" s="120">
        <v>159293312</v>
      </c>
      <c r="U158" s="60">
        <v>-7.4486206802350935E-2</v>
      </c>
      <c r="V158" s="60">
        <v>-7.3926559861578145E-2</v>
      </c>
      <c r="W158" s="60">
        <v>-6.1467092771292253E-2</v>
      </c>
      <c r="X158" s="60">
        <v>-3.500500580760324E-2</v>
      </c>
      <c r="Y158" s="60">
        <v>-4.9208063829671467E-2</v>
      </c>
      <c r="Z158" s="60"/>
      <c r="AA158" s="60">
        <v>-6.0837046484205848E-2</v>
      </c>
      <c r="AB158" s="60">
        <v>-3.2965191088582285E-2</v>
      </c>
      <c r="AC158" s="60">
        <v>-1.0980870007935573E-2</v>
      </c>
      <c r="AD158" s="61">
        <v>-3.701190624770101E-2</v>
      </c>
      <c r="AO158" s="60">
        <v>-1.2605895385883805</v>
      </c>
      <c r="AP158" s="60">
        <v>-1.4262025253598143</v>
      </c>
      <c r="AQ158" s="60">
        <v>-7.7608692110278099E-3</v>
      </c>
      <c r="AR158" s="60">
        <v>0.37567845835895852</v>
      </c>
      <c r="AS158" s="60">
        <v>-1.6834935321480007</v>
      </c>
      <c r="AT158" s="60"/>
      <c r="AU158" s="60">
        <v>-1.1323296827418776</v>
      </c>
      <c r="AV158" s="60">
        <v>-4.6165378086797659E-3</v>
      </c>
      <c r="AW158" s="60">
        <v>0.29435117387224707</v>
      </c>
      <c r="AX158" s="61">
        <v>-0.66020409603096297</v>
      </c>
      <c r="AY158" s="39"/>
      <c r="AZ158" s="39"/>
      <c r="BA158" s="39"/>
      <c r="BB158" s="39"/>
      <c r="BC158" s="39"/>
      <c r="BD158" s="39"/>
      <c r="BE158" s="39"/>
      <c r="BF158" s="39"/>
      <c r="BG158" s="39"/>
      <c r="BH158" s="40"/>
      <c r="BI158" s="62">
        <v>0.92226680861518306</v>
      </c>
      <c r="BJ158" s="63">
        <v>0.98456223139799448</v>
      </c>
      <c r="BK158" s="63">
        <v>0.62580215942008899</v>
      </c>
      <c r="BL158" s="63">
        <v>0.33080889787664308</v>
      </c>
      <c r="BM158" s="63">
        <v>0.98770838264633276</v>
      </c>
      <c r="BN158" s="63"/>
      <c r="BO158" s="63">
        <v>0.97947789346612346</v>
      </c>
      <c r="BP158" s="63">
        <v>0.29682019656966663</v>
      </c>
      <c r="BQ158" s="63">
        <v>0.1598851170921945</v>
      </c>
      <c r="BR158" s="61">
        <v>0.92877470230051351</v>
      </c>
      <c r="CC158" s="35">
        <v>4.608487509508887E-3</v>
      </c>
      <c r="CD158" s="35">
        <v>3.093032518568922E-4</v>
      </c>
      <c r="CE158" s="35">
        <v>4.0818464372452817E-3</v>
      </c>
      <c r="CF158" s="35">
        <v>6.8821408521202703E-3</v>
      </c>
      <c r="CG158" s="35">
        <v>7.7147647111188428E-6</v>
      </c>
      <c r="CI158" s="35">
        <v>1.4789405741380635E-3</v>
      </c>
      <c r="CJ158" s="35">
        <v>0.21144110870117816</v>
      </c>
      <c r="CK158" s="35">
        <v>1.8636351423661886E-2</v>
      </c>
      <c r="CL158" s="38">
        <v>1.0693933009981531E-3</v>
      </c>
      <c r="CW158" s="60">
        <v>10.2417353179589</v>
      </c>
      <c r="CX158" s="60">
        <v>10.158928824573184</v>
      </c>
      <c r="CY158" s="60">
        <v>10.868149652647578</v>
      </c>
      <c r="CZ158" s="60">
        <v>11.05986931643257</v>
      </c>
      <c r="DA158" s="60">
        <v>10.030283321179091</v>
      </c>
      <c r="DB158" s="60"/>
      <c r="DC158" s="60">
        <v>10.305865245882153</v>
      </c>
      <c r="DD158" s="60">
        <v>10.869721818348751</v>
      </c>
      <c r="DE158" s="60">
        <v>11.019205674189214</v>
      </c>
      <c r="DF158" s="61">
        <v>10.541928039237609</v>
      </c>
      <c r="DQ158" s="64"/>
    </row>
    <row r="159" spans="1:122" x14ac:dyDescent="0.2">
      <c r="A159" s="51" t="s">
        <v>94</v>
      </c>
      <c r="B159" s="78" t="s">
        <v>105</v>
      </c>
      <c r="C159" s="53">
        <v>1995</v>
      </c>
      <c r="D159" s="54">
        <v>88705342902.711319</v>
      </c>
      <c r="E159" s="55">
        <f t="shared" si="233"/>
        <v>10.947949779057009</v>
      </c>
      <c r="F159" s="56">
        <f t="shared" si="427"/>
        <v>7.5919691803917999E-2</v>
      </c>
      <c r="G159" s="58">
        <v>11571</v>
      </c>
      <c r="H159" s="58">
        <v>6151</v>
      </c>
      <c r="I159" s="11">
        <v>55085</v>
      </c>
      <c r="J159" s="59">
        <v>73915</v>
      </c>
      <c r="K159" s="118">
        <v>296240864</v>
      </c>
      <c r="L159" s="118">
        <v>76453784</v>
      </c>
      <c r="M159" s="118">
        <v>674892544</v>
      </c>
      <c r="N159" s="118">
        <v>973627904</v>
      </c>
      <c r="O159" s="118">
        <v>1069997</v>
      </c>
      <c r="P159" s="118"/>
      <c r="Q159" s="118">
        <v>230237696</v>
      </c>
      <c r="R159" s="118">
        <v>14990018560</v>
      </c>
      <c r="S159" s="118">
        <v>2894724864</v>
      </c>
      <c r="T159" s="120">
        <v>268317152</v>
      </c>
      <c r="U159" s="60">
        <v>-1.2360658012786463E-2</v>
      </c>
      <c r="V159" s="60">
        <v>3.7033698342816557E-3</v>
      </c>
      <c r="W159" s="60">
        <v>8.4113211492663487E-3</v>
      </c>
      <c r="X159" s="60">
        <v>3.7428524161950527E-2</v>
      </c>
      <c r="Y159" s="60">
        <v>6.9825878795921614E-2</v>
      </c>
      <c r="Z159" s="60"/>
      <c r="AA159" s="60">
        <v>-4.9894863483799234E-3</v>
      </c>
      <c r="AB159" s="60">
        <v>-1.6646367653747163E-2</v>
      </c>
      <c r="AC159" s="60">
        <v>1.5286389875971529E-2</v>
      </c>
      <c r="AD159" s="61">
        <v>2.2985223544389921E-2</v>
      </c>
      <c r="AO159" s="60">
        <v>-1.2727196873135149</v>
      </c>
      <c r="AP159" s="60">
        <v>-1.4112391463579712</v>
      </c>
      <c r="AQ159" s="60">
        <v>-2.0352471230800973E-2</v>
      </c>
      <c r="AR159" s="60">
        <v>0.35768535581213179</v>
      </c>
      <c r="AS159" s="60">
        <v>-1.7015653744813761</v>
      </c>
      <c r="AT159" s="60"/>
      <c r="AU159" s="60">
        <v>-1.1780424355956161</v>
      </c>
      <c r="AV159" s="60">
        <v>-4.400895867071597E-3</v>
      </c>
      <c r="AW159" s="60">
        <v>0.28065267342369893</v>
      </c>
      <c r="AX159" s="61">
        <v>-0.63122135045430561</v>
      </c>
      <c r="AY159" s="39"/>
      <c r="AZ159" s="39"/>
      <c r="BA159" s="39"/>
      <c r="BB159" s="39"/>
      <c r="BC159" s="39"/>
      <c r="BD159" s="39"/>
      <c r="BE159" s="39"/>
      <c r="BF159" s="39"/>
      <c r="BG159" s="39"/>
      <c r="BH159" s="40"/>
      <c r="BI159" s="62">
        <v>0.95400762608593104</v>
      </c>
      <c r="BJ159" s="63">
        <v>0.97374615487494987</v>
      </c>
      <c r="BK159" s="63">
        <v>0.60775348129997708</v>
      </c>
      <c r="BL159" s="63">
        <v>0.3651158113498475</v>
      </c>
      <c r="BM159" s="63">
        <v>0.98088270956268697</v>
      </c>
      <c r="BN159" s="63"/>
      <c r="BO159" s="63">
        <v>0.97379825054169011</v>
      </c>
      <c r="BP159" s="63">
        <v>0.28018086927563834</v>
      </c>
      <c r="BQ159" s="63">
        <v>0.16567961090568759</v>
      </c>
      <c r="BR159" s="61">
        <v>0.91738067637719878</v>
      </c>
      <c r="CC159" s="35">
        <v>1.6698028230661699E-3</v>
      </c>
      <c r="CD159" s="35">
        <v>4.3094238463094398E-4</v>
      </c>
      <c r="CE159" s="35">
        <v>3.804125669973435E-3</v>
      </c>
      <c r="CF159" s="35">
        <v>7.9283379569670149E-3</v>
      </c>
      <c r="CG159" s="35">
        <v>6.0311868766097462E-6</v>
      </c>
      <c r="CI159" s="35">
        <v>1.2977667887069443E-3</v>
      </c>
      <c r="CJ159" s="35">
        <v>0.21363248060027576</v>
      </c>
      <c r="CK159" s="35">
        <v>2.0906819556251479E-2</v>
      </c>
      <c r="CL159" s="38">
        <v>1.5124069375070234E-3</v>
      </c>
      <c r="CW159" s="60">
        <v>10.311589935400251</v>
      </c>
      <c r="CX159" s="60">
        <v>10.242330205878023</v>
      </c>
      <c r="CY159" s="60">
        <v>10.937773543441608</v>
      </c>
      <c r="CZ159" s="60">
        <v>11.126792456963074</v>
      </c>
      <c r="DA159" s="60">
        <v>10.097167091816321</v>
      </c>
      <c r="DB159" s="60"/>
      <c r="DC159" s="60">
        <v>10.358928561259201</v>
      </c>
      <c r="DD159" s="60">
        <v>10.945749331123473</v>
      </c>
      <c r="DE159" s="60">
        <v>11.088276115768858</v>
      </c>
      <c r="DF159" s="61">
        <v>10.632339103829857</v>
      </c>
      <c r="DQ159" s="64"/>
    </row>
    <row r="160" spans="1:122" x14ac:dyDescent="0.2">
      <c r="A160" s="51" t="s">
        <v>94</v>
      </c>
      <c r="B160" s="78" t="s">
        <v>105</v>
      </c>
      <c r="C160" s="53">
        <v>1996</v>
      </c>
      <c r="D160" s="54">
        <v>100855393910.48573</v>
      </c>
      <c r="E160" s="55">
        <f t="shared" si="233"/>
        <v>11.003699129945087</v>
      </c>
      <c r="F160" s="56">
        <f t="shared" si="427"/>
        <v>5.5749350888078197E-2</v>
      </c>
      <c r="G160" s="58">
        <v>10897</v>
      </c>
      <c r="H160" s="58">
        <v>7272</v>
      </c>
      <c r="I160" s="11">
        <v>59284</v>
      </c>
      <c r="J160" s="59">
        <v>78327</v>
      </c>
      <c r="K160" s="118">
        <v>324174176</v>
      </c>
      <c r="L160" s="118">
        <v>52552356</v>
      </c>
      <c r="M160" s="118">
        <v>937491520</v>
      </c>
      <c r="N160" s="118">
        <v>1217801216</v>
      </c>
      <c r="O160" s="118">
        <v>1967892</v>
      </c>
      <c r="P160" s="118"/>
      <c r="Q160" s="118">
        <v>220825408</v>
      </c>
      <c r="R160" s="118">
        <v>16013703168</v>
      </c>
      <c r="S160" s="118">
        <v>3202734080</v>
      </c>
      <c r="T160" s="120">
        <v>323069632</v>
      </c>
      <c r="U160" s="60">
        <v>3.8007371668385914E-2</v>
      </c>
      <c r="V160" s="60">
        <v>6.9924198322085296E-2</v>
      </c>
      <c r="W160" s="60">
        <v>4.8650919399003234E-2</v>
      </c>
      <c r="X160" s="60">
        <v>5.7988437575299034E-2</v>
      </c>
      <c r="Y160" s="60">
        <v>9.8901596303940575E-2</v>
      </c>
      <c r="Z160" s="60"/>
      <c r="AA160" s="60">
        <v>5.9215927569681526E-2</v>
      </c>
      <c r="AB160" s="60">
        <v>-4.7901818523390927E-3</v>
      </c>
      <c r="AC160" s="60">
        <v>6.1040376645783434E-3</v>
      </c>
      <c r="AD160" s="61">
        <v>4.0037344271331321E-2</v>
      </c>
      <c r="AO160" s="60">
        <v>-1.2948023104104003</v>
      </c>
      <c r="AP160" s="60">
        <v>-1.4588010467107768</v>
      </c>
      <c r="AQ160" s="60">
        <v>-2.7587301190017399E-2</v>
      </c>
      <c r="AR160" s="60">
        <v>0.35303341942111821</v>
      </c>
      <c r="AS160" s="60">
        <v>-1.7310056673922478</v>
      </c>
      <c r="AT160" s="60"/>
      <c r="AU160" s="60">
        <v>-1.2056802833875082</v>
      </c>
      <c r="AV160" s="60">
        <v>-2.0091394198813006E-2</v>
      </c>
      <c r="AW160" s="60">
        <v>0.25883528566021319</v>
      </c>
      <c r="AX160" s="61">
        <v>-0.61175060641897971</v>
      </c>
      <c r="AY160" s="39"/>
      <c r="AZ160" s="39"/>
      <c r="BA160" s="39"/>
      <c r="BB160" s="39"/>
      <c r="BC160" s="39"/>
      <c r="BD160" s="39"/>
      <c r="BE160" s="39"/>
      <c r="BF160" s="39"/>
      <c r="BG160" s="39"/>
      <c r="BH160" s="40"/>
      <c r="BI160" s="62">
        <v>0.95848183348183347</v>
      </c>
      <c r="BJ160" s="63">
        <v>0.98077775385901156</v>
      </c>
      <c r="BK160" s="63">
        <v>0.57859928090342838</v>
      </c>
      <c r="BL160" s="63">
        <v>0.34785119516782292</v>
      </c>
      <c r="BM160" s="63">
        <v>0.98478067387158297</v>
      </c>
      <c r="BN160" s="63"/>
      <c r="BO160" s="63">
        <v>0.9795126022789068</v>
      </c>
      <c r="BP160" s="63">
        <v>0.27958945810239944</v>
      </c>
      <c r="BQ160" s="63">
        <v>0.21412479111959895</v>
      </c>
      <c r="BR160" s="61">
        <v>0.90501507326306929</v>
      </c>
      <c r="CC160" s="35">
        <v>1.6071236422303848E-3</v>
      </c>
      <c r="CD160" s="35">
        <v>2.6053319491589551E-4</v>
      </c>
      <c r="CE160" s="35">
        <v>8.2771510007949994E-3</v>
      </c>
      <c r="CF160" s="35">
        <v>8.4776685256931199E-3</v>
      </c>
      <c r="CG160" s="35">
        <v>9.7560077041918236E-6</v>
      </c>
      <c r="CI160" s="35">
        <v>1.0947625081708259E-3</v>
      </c>
      <c r="CJ160" s="35">
        <v>0.19628345312682519</v>
      </c>
      <c r="CK160" s="35">
        <v>2.1382624666275916E-2</v>
      </c>
      <c r="CL160" s="38">
        <v>1.6016477625715321E-3</v>
      </c>
      <c r="CW160" s="60">
        <v>10.356297974739887</v>
      </c>
      <c r="CX160" s="60">
        <v>10.274298606589699</v>
      </c>
      <c r="CY160" s="60">
        <v>10.989905479350078</v>
      </c>
      <c r="CZ160" s="60">
        <v>11.180215839655645</v>
      </c>
      <c r="DA160" s="60">
        <v>10.138196296248964</v>
      </c>
      <c r="DB160" s="60"/>
      <c r="DC160" s="60">
        <v>10.400858988251333</v>
      </c>
      <c r="DD160" s="60">
        <v>10.993653432845679</v>
      </c>
      <c r="DE160" s="60">
        <v>11.133116772775193</v>
      </c>
      <c r="DF160" s="61">
        <v>10.697823826735597</v>
      </c>
      <c r="DQ160" s="64"/>
    </row>
    <row r="161" spans="1:121" x14ac:dyDescent="0.2">
      <c r="A161" s="51" t="s">
        <v>94</v>
      </c>
      <c r="B161" s="78" t="s">
        <v>105</v>
      </c>
      <c r="C161" s="53">
        <v>1997</v>
      </c>
      <c r="D161" s="54">
        <v>100005323301.8667</v>
      </c>
      <c r="E161" s="55">
        <f t="shared" si="233"/>
        <v>11.000023118190942</v>
      </c>
      <c r="F161" s="56">
        <f t="shared" si="427"/>
        <v>-3.6760117541447812E-3</v>
      </c>
      <c r="G161" s="58">
        <v>10229</v>
      </c>
      <c r="H161" s="58">
        <v>7348</v>
      </c>
      <c r="I161" s="11">
        <v>60179</v>
      </c>
      <c r="J161" s="59">
        <v>78736</v>
      </c>
      <c r="K161" s="118">
        <v>272117376</v>
      </c>
      <c r="L161" s="118">
        <v>95494648</v>
      </c>
      <c r="M161" s="118">
        <v>1176558720</v>
      </c>
      <c r="N161" s="118">
        <v>1234680320</v>
      </c>
      <c r="O161" s="118">
        <v>2212580</v>
      </c>
      <c r="P161" s="118"/>
      <c r="Q161" s="118">
        <v>373043584</v>
      </c>
      <c r="R161" s="118">
        <v>15807335424</v>
      </c>
      <c r="S161" s="118">
        <v>2824693504</v>
      </c>
      <c r="T161" s="120">
        <v>324580672</v>
      </c>
      <c r="U161" s="60">
        <v>9.4293590844404529E-3</v>
      </c>
      <c r="V161" s="60">
        <v>3.7283272400860046E-2</v>
      </c>
      <c r="W161" s="60">
        <v>3.7813048581549769E-2</v>
      </c>
      <c r="X161" s="60">
        <v>8.1149917954623341E-2</v>
      </c>
      <c r="Y161" s="60">
        <v>0.12308481764422519</v>
      </c>
      <c r="Z161" s="60"/>
      <c r="AA161" s="60">
        <v>1.0283608970144631E-2</v>
      </c>
      <c r="AB161" s="60">
        <v>-1.6320814227681335E-2</v>
      </c>
      <c r="AC161" s="60">
        <v>3.6300165478305946E-2</v>
      </c>
      <c r="AD161" s="61">
        <v>1.1880850740114468E-2</v>
      </c>
      <c r="AO161" s="60">
        <v>-1.2842425768157746</v>
      </c>
      <c r="AP161" s="60">
        <v>-1.4630339544318698</v>
      </c>
      <c r="AQ161" s="60">
        <v>-2.6404957568125553E-2</v>
      </c>
      <c r="AR161" s="60">
        <v>0.33392567044048072</v>
      </c>
      <c r="AS161" s="60">
        <v>-1.7577272655514697</v>
      </c>
      <c r="AT161" s="60"/>
      <c r="AU161" s="60">
        <v>-1.1765550309163828</v>
      </c>
      <c r="AV161" s="60">
        <v>5.1590534605416849E-4</v>
      </c>
      <c r="AW161" s="60">
        <v>0.17659077289790126</v>
      </c>
      <c r="AX161" s="61">
        <v>-0.57118073446706141</v>
      </c>
      <c r="AY161" s="39"/>
      <c r="AZ161" s="39"/>
      <c r="BA161" s="39"/>
      <c r="BB161" s="39"/>
      <c r="BC161" s="39"/>
      <c r="BD161" s="39"/>
      <c r="BE161" s="39"/>
      <c r="BF161" s="39"/>
      <c r="BG161" s="39"/>
      <c r="BH161" s="40"/>
      <c r="BI161" s="62">
        <v>0.92717017844168315</v>
      </c>
      <c r="BJ161" s="63">
        <v>0.97840748943023959</v>
      </c>
      <c r="BK161" s="63">
        <v>0.51274875021714372</v>
      </c>
      <c r="BL161" s="63">
        <v>0.35329620688122992</v>
      </c>
      <c r="BM161" s="63">
        <v>0.98307099058094694</v>
      </c>
      <c r="BN161" s="63"/>
      <c r="BO161" s="63">
        <v>0.97680962789879655</v>
      </c>
      <c r="BP161" s="63">
        <v>0.27156257823199376</v>
      </c>
      <c r="BQ161" s="63">
        <v>0.19955026785517449</v>
      </c>
      <c r="BR161" s="61">
        <v>0.78437460902401024</v>
      </c>
      <c r="CC161" s="35">
        <v>8.5003356264225904E-3</v>
      </c>
      <c r="CD161" s="35">
        <v>4.7744782401107193E-4</v>
      </c>
      <c r="CE161" s="35">
        <v>9.2832877189921569E-3</v>
      </c>
      <c r="CF161" s="35">
        <v>9.3184145308211359E-3</v>
      </c>
      <c r="CG161" s="35">
        <v>1.106231111978566E-5</v>
      </c>
      <c r="CI161" s="35">
        <v>1.8651186341049346E-3</v>
      </c>
      <c r="CJ161" s="35">
        <v>0.18800114493292108</v>
      </c>
      <c r="CK161" s="35">
        <v>2.2464641955663452E-2</v>
      </c>
      <c r="CL161" s="38">
        <v>1.622816972553807E-3</v>
      </c>
      <c r="CW161" s="60">
        <v>10.357901829783055</v>
      </c>
      <c r="CX161" s="60">
        <v>10.268506140975006</v>
      </c>
      <c r="CY161" s="60">
        <v>10.986820639406879</v>
      </c>
      <c r="CZ161" s="60">
        <v>11.166985953411181</v>
      </c>
      <c r="DA161" s="60">
        <v>10.121159485415207</v>
      </c>
      <c r="DB161" s="60"/>
      <c r="DC161" s="60">
        <v>10.411745602732751</v>
      </c>
      <c r="DD161" s="60">
        <v>11.00028107086397</v>
      </c>
      <c r="DE161" s="60">
        <v>11.088318504639894</v>
      </c>
      <c r="DF161" s="61">
        <v>10.71443275095741</v>
      </c>
      <c r="DQ161" s="64"/>
    </row>
    <row r="162" spans="1:121" x14ac:dyDescent="0.2">
      <c r="A162" s="51" t="s">
        <v>94</v>
      </c>
      <c r="B162" s="78" t="s">
        <v>105</v>
      </c>
      <c r="C162" s="53">
        <v>1998</v>
      </c>
      <c r="D162" s="54">
        <v>72167498980.839798</v>
      </c>
      <c r="E162" s="55">
        <f t="shared" si="233"/>
        <v>10.858341654755424</v>
      </c>
      <c r="F162" s="56">
        <f t="shared" si="427"/>
        <v>-0.14168146343551768</v>
      </c>
      <c r="G162" s="58">
        <v>9539</v>
      </c>
      <c r="H162" s="58">
        <v>5391</v>
      </c>
      <c r="I162" s="11">
        <v>57644</v>
      </c>
      <c r="J162" s="59">
        <v>73256</v>
      </c>
      <c r="K162" s="118">
        <v>231755120</v>
      </c>
      <c r="L162" s="118">
        <v>36613520</v>
      </c>
      <c r="M162" s="118">
        <v>1155493376</v>
      </c>
      <c r="N162" s="118">
        <v>1005172800</v>
      </c>
      <c r="O162" s="118">
        <v>1677780</v>
      </c>
      <c r="P162" s="118"/>
      <c r="Q162" s="118">
        <v>292889280</v>
      </c>
      <c r="R162" s="118">
        <v>12442125312</v>
      </c>
      <c r="S162" s="118">
        <v>2315305216</v>
      </c>
      <c r="T162" s="120">
        <v>375295072</v>
      </c>
      <c r="U162" s="60">
        <v>-0.14806187193502943</v>
      </c>
      <c r="V162" s="60">
        <v>-9.5930023328322012E-2</v>
      </c>
      <c r="W162" s="60">
        <v>-5.7784948593647689E-2</v>
      </c>
      <c r="X162" s="60">
        <v>0.33674616870611107</v>
      </c>
      <c r="Y162" s="60">
        <v>0.21788658231020097</v>
      </c>
      <c r="Z162" s="60"/>
      <c r="AA162" s="60">
        <v>-0.19376862958357149</v>
      </c>
      <c r="AB162" s="60">
        <v>-9.5151714815749466E-2</v>
      </c>
      <c r="AC162" s="60">
        <v>-1.8155701002930735E-2</v>
      </c>
      <c r="AD162" s="61">
        <v>-0.14480590206558785</v>
      </c>
      <c r="AO162" s="60">
        <v>-1.250763628075541</v>
      </c>
      <c r="AP162" s="60">
        <v>-1.364127836113969</v>
      </c>
      <c r="AQ162" s="60">
        <v>1.3769876052680985E-2</v>
      </c>
      <c r="AR162" s="60">
        <v>0.12141402046344396</v>
      </c>
      <c r="AS162" s="60">
        <v>-1.7510713499438726</v>
      </c>
      <c r="AT162" s="60"/>
      <c r="AU162" s="60">
        <v>-1.0105439125863587</v>
      </c>
      <c r="AV162" s="60">
        <v>7.4782608779312199E-2</v>
      </c>
      <c r="AW162" s="60">
        <v>0.19732545163224202</v>
      </c>
      <c r="AX162" s="61">
        <v>-0.42361946463804223</v>
      </c>
      <c r="AY162" s="39"/>
      <c r="AZ162" s="39"/>
      <c r="BA162" s="39"/>
      <c r="BB162" s="39"/>
      <c r="BC162" s="39"/>
      <c r="BD162" s="39"/>
      <c r="BE162" s="39"/>
      <c r="BF162" s="39"/>
      <c r="BG162" s="39"/>
      <c r="BH162" s="40"/>
      <c r="BI162" s="62">
        <v>0.93629338502801607</v>
      </c>
      <c r="BJ162" s="63">
        <v>0.97998811710057254</v>
      </c>
      <c r="BK162" s="63">
        <v>0.42171033408006231</v>
      </c>
      <c r="BL162" s="63">
        <v>0.35670490026369855</v>
      </c>
      <c r="BM162" s="63">
        <v>0.98571156928259041</v>
      </c>
      <c r="BN162" s="63"/>
      <c r="BO162" s="63">
        <v>0.97649385772527275</v>
      </c>
      <c r="BP162" s="63">
        <v>0.24338387450791971</v>
      </c>
      <c r="BQ162" s="63">
        <v>0.19021709346840676</v>
      </c>
      <c r="BR162" s="61">
        <v>0.77629301475483259</v>
      </c>
      <c r="CC162" s="35">
        <v>3.9707726090229675E-3</v>
      </c>
      <c r="CD162" s="35">
        <v>2.5367042309253887E-4</v>
      </c>
      <c r="CE162" s="35">
        <v>1.5668138854508414E-2</v>
      </c>
      <c r="CF162" s="35">
        <v>1.4080540337573996E-2</v>
      </c>
      <c r="CG162" s="35">
        <v>1.1624207736819619E-5</v>
      </c>
      <c r="CI162" s="35">
        <v>2.0292325779348473E-3</v>
      </c>
      <c r="CJ162" s="35">
        <v>0.18386931001595441</v>
      </c>
      <c r="CK162" s="35">
        <v>2.384998284132761E-2</v>
      </c>
      <c r="CL162" s="38">
        <v>2.6001668153945549E-3</v>
      </c>
      <c r="CW162" s="60">
        <v>10.232959840717655</v>
      </c>
      <c r="CX162" s="60">
        <v>10.17627773669844</v>
      </c>
      <c r="CY162" s="60">
        <v>10.865226592781765</v>
      </c>
      <c r="CZ162" s="60">
        <v>10.919048664987146</v>
      </c>
      <c r="DA162" s="60">
        <v>9.9828059797834889</v>
      </c>
      <c r="DB162" s="60"/>
      <c r="DC162" s="60">
        <v>10.353069698462246</v>
      </c>
      <c r="DD162" s="60">
        <v>10.89573295914508</v>
      </c>
      <c r="DE162" s="60">
        <v>10.957004380571545</v>
      </c>
      <c r="DF162" s="61">
        <v>10.646531922436402</v>
      </c>
      <c r="DQ162" s="64"/>
    </row>
    <row r="163" spans="1:121" x14ac:dyDescent="0.2">
      <c r="A163" s="51" t="s">
        <v>94</v>
      </c>
      <c r="B163" s="78" t="s">
        <v>105</v>
      </c>
      <c r="C163" s="53">
        <v>1999</v>
      </c>
      <c r="D163" s="54">
        <v>79148421052.631577</v>
      </c>
      <c r="E163" s="55">
        <f t="shared" si="233"/>
        <v>10.898442255459029</v>
      </c>
      <c r="F163" s="56">
        <f t="shared" si="427"/>
        <v>4.0100600703604883E-2</v>
      </c>
      <c r="G163" s="58">
        <v>9214</v>
      </c>
      <c r="H163" s="58">
        <v>6716</v>
      </c>
      <c r="I163" s="11">
        <v>67841</v>
      </c>
      <c r="J163" s="59">
        <v>84621</v>
      </c>
      <c r="K163" s="118">
        <v>212836414</v>
      </c>
      <c r="L163" s="118">
        <v>38135534</v>
      </c>
      <c r="M163" s="118">
        <v>1296998808</v>
      </c>
      <c r="N163" s="118">
        <v>1231109755</v>
      </c>
      <c r="O163" s="118">
        <v>1315206</v>
      </c>
      <c r="P163" s="118"/>
      <c r="Q163" s="118">
        <v>234281995</v>
      </c>
      <c r="R163" s="118">
        <v>13973388884</v>
      </c>
      <c r="S163" s="118">
        <v>2757812794</v>
      </c>
      <c r="T163" s="120">
        <v>385002219</v>
      </c>
      <c r="U163" s="60">
        <v>6.4093535518864098E-2</v>
      </c>
      <c r="V163" s="60">
        <v>6.5881277802974036E-2</v>
      </c>
      <c r="W163" s="60">
        <v>3.8992371414422911E-2</v>
      </c>
      <c r="X163" s="60">
        <v>-4.6849216173953767E-2</v>
      </c>
      <c r="Y163" s="60">
        <v>0.39167516905040678</v>
      </c>
      <c r="Z163" s="60"/>
      <c r="AA163" s="60">
        <v>5.5077613825804173E-2</v>
      </c>
      <c r="AB163" s="60">
        <v>1.8116663938409383E-2</v>
      </c>
      <c r="AC163" s="60">
        <v>-2.2952010147593627E-2</v>
      </c>
      <c r="AD163" s="61">
        <v>8.0143472018739725E-2</v>
      </c>
      <c r="AE163" s="97">
        <f t="shared" ref="AE163:AF163" si="428">STDEV(U154:U163)</f>
        <v>6.5348645829073168E-2</v>
      </c>
      <c r="AF163" s="98">
        <f t="shared" si="428"/>
        <v>0.15476068638375873</v>
      </c>
      <c r="AG163" s="98">
        <f t="shared" ref="AG163:AG181" si="429">STDEV(W154:W163)</f>
        <v>5.3024714647709754E-2</v>
      </c>
      <c r="AH163" s="98">
        <f t="shared" ref="AH163:AH181" si="430">STDEV(X154:X163)</f>
        <v>0.1109508739674671</v>
      </c>
      <c r="AI163" s="98">
        <f t="shared" ref="AI163:AI181" si="431">STDEV(Y154:Y163)</f>
        <v>0.12814285151109989</v>
      </c>
      <c r="AJ163" s="98"/>
      <c r="AK163" s="98">
        <f t="shared" ref="AK163:AK181" si="432">STDEV(AA154:AA163)</f>
        <v>7.7722894656429634E-2</v>
      </c>
      <c r="AL163" s="98">
        <f t="shared" ref="AL163:AL181" si="433">STDEV(AB154:AB163)</f>
        <v>3.0831245326470181E-2</v>
      </c>
      <c r="AM163" s="98">
        <f t="shared" ref="AM163:AM181" si="434">STDEV(AC154:AC163)</f>
        <v>2.0097937105344039E-2</v>
      </c>
      <c r="AN163" s="40">
        <f t="shared" ref="AN163:AN181" si="435">STDEV(AD154:AD163)</f>
        <v>0.10389766525865991</v>
      </c>
      <c r="AO163" s="60">
        <v>-1.2356844237774549</v>
      </c>
      <c r="AP163" s="60">
        <v>-1.352239946029675</v>
      </c>
      <c r="AQ163" s="60">
        <v>3.4235081683540614E-2</v>
      </c>
      <c r="AR163" s="60">
        <v>0.24768997180911612</v>
      </c>
      <c r="AS163" s="60">
        <v>-1.7357492396052532</v>
      </c>
      <c r="AT163" s="60"/>
      <c r="AU163" s="60">
        <v>-1.0153028437449514</v>
      </c>
      <c r="AV163" s="60">
        <v>3.7491340529934192E-2</v>
      </c>
      <c r="AW163" s="60">
        <v>0.20422830728073471</v>
      </c>
      <c r="AX163" s="61">
        <v>-0.44080770452002405</v>
      </c>
      <c r="AY163" s="39">
        <f t="shared" ref="AY163:AZ163" si="436">STDEV(AO154:AO163)</f>
        <v>7.047597562642284E-2</v>
      </c>
      <c r="AZ163" s="39">
        <f t="shared" si="436"/>
        <v>4.2676509057764878E-2</v>
      </c>
      <c r="BA163" s="39">
        <f t="shared" ref="BA163:BA181" si="437">STDEV(AQ154:AQ163)</f>
        <v>3.0670806544351677E-2</v>
      </c>
      <c r="BB163" s="39">
        <f t="shared" ref="BB163:BB181" si="438">STDEV(AR154:AR163)</f>
        <v>8.1759537085549602E-2</v>
      </c>
      <c r="BC163" s="39">
        <f t="shared" ref="BC163:BC181" si="439">STDEV(AS154:AS163)</f>
        <v>2.6825861619236176E-2</v>
      </c>
      <c r="BD163" s="39"/>
      <c r="BE163" s="39">
        <f t="shared" ref="BE163:BE181" si="440">STDEV(AU154:AU163)</f>
        <v>7.9132541600615419E-2</v>
      </c>
      <c r="BF163" s="39">
        <f t="shared" ref="BF163:BF181" si="441">STDEV(AV154:AV163)</f>
        <v>4.5944376915024711E-2</v>
      </c>
      <c r="BG163" s="39">
        <f t="shared" ref="BG163:BG181" si="442">STDEV(AW154:AW163)</f>
        <v>4.5589456582682097E-2</v>
      </c>
      <c r="BH163" s="39">
        <f t="shared" ref="BH163:BH181" si="443">STDEV(AX154:AX163)</f>
        <v>0.13229121835761901</v>
      </c>
      <c r="BI163" s="62">
        <v>0.96067660550458711</v>
      </c>
      <c r="BJ163" s="63">
        <v>0.97692128279883383</v>
      </c>
      <c r="BK163" s="63">
        <v>0.40357434589965097</v>
      </c>
      <c r="BL163" s="63">
        <v>0.36840516987575811</v>
      </c>
      <c r="BM163" s="63">
        <v>0.9863302406631187</v>
      </c>
      <c r="BN163" s="63"/>
      <c r="BO163" s="63">
        <v>0.97696685559676255</v>
      </c>
      <c r="BP163" s="63">
        <v>0.20007425953708211</v>
      </c>
      <c r="BQ163" s="63">
        <v>0.22576767719121696</v>
      </c>
      <c r="BR163" s="61">
        <v>0.75272976851562989</v>
      </c>
      <c r="BS163" s="39">
        <f t="shared" ref="BS163:BS183" si="444">AVERAGE(U154:U163)</f>
        <v>-1.9337492171882752E-2</v>
      </c>
      <c r="BT163" s="39">
        <f t="shared" ref="BT163:BT183" si="445">AVERAGE(V154:V163)</f>
        <v>9.6582728359950742E-2</v>
      </c>
      <c r="BU163" s="39">
        <f t="shared" ref="BU163:BU183" si="446">AVERAGE(W154:W163)</f>
        <v>1.2241986595278875E-2</v>
      </c>
      <c r="BV163" s="39">
        <f t="shared" ref="BV163:BV183" si="447">AVERAGE(X154:X163)</f>
        <v>5.1472548107694485E-2</v>
      </c>
      <c r="BW163" s="39">
        <f t="shared" ref="BW163:BW183" si="448">AVERAGE(Y154:Y163)</f>
        <v>9.4698624183410823E-2</v>
      </c>
      <c r="BX163" s="39"/>
      <c r="BY163" s="39">
        <f t="shared" ref="BY163:BY183" si="449">AVERAGE(AA154:AA163)</f>
        <v>-1.6055392588627738E-2</v>
      </c>
      <c r="BZ163" s="39">
        <f t="shared" ref="BZ163:BZ183" si="450">AVERAGE(AB154:AB163)</f>
        <v>-2.08384029049721E-2</v>
      </c>
      <c r="CA163" s="39">
        <f t="shared" ref="CA163:CA183" si="451">AVERAGE(AC154:AC163)</f>
        <v>2.1037452363256159E-3</v>
      </c>
      <c r="CB163" s="40">
        <f t="shared" ref="CB163:CB183" si="452">AVERAGE(AD154:AD163)</f>
        <v>3.6220127153471934E-2</v>
      </c>
      <c r="CC163" s="35">
        <v>1.3445398604886223E-3</v>
      </c>
      <c r="CD163" s="35">
        <v>2.4091152731044939E-4</v>
      </c>
      <c r="CE163" s="35">
        <v>1.6829971268166398E-2</v>
      </c>
      <c r="CF163" s="35">
        <v>1.2548275899996244E-2</v>
      </c>
      <c r="CG163" s="35">
        <v>8.3084790732933469E-6</v>
      </c>
      <c r="CI163" s="35">
        <v>1.4800168587330931E-3</v>
      </c>
      <c r="CJ163" s="35">
        <v>0.19828691485570019</v>
      </c>
      <c r="CK163" s="35">
        <v>2.579779420727291E-2</v>
      </c>
      <c r="CL163" s="38">
        <v>2.4321535027463392E-3</v>
      </c>
      <c r="CM163" s="39">
        <f t="shared" ref="CM163:CM180" si="453">AVERAGE(CW154:CW163)</f>
        <v>10.242237051352479</v>
      </c>
      <c r="CN163" s="39">
        <f t="shared" ref="CN163:CN183" si="454">AVERAGE(CX154:CX163)</f>
        <v>10.208177151088213</v>
      </c>
      <c r="CO163" s="39">
        <f t="shared" ref="CO163:CO183" si="455">AVERAGE(CY154:CY163)</f>
        <v>10.852545364004705</v>
      </c>
      <c r="CP163" s="39">
        <f t="shared" ref="CP163:CP183" si="456">AVERAGE(CZ154:CZ163)</f>
        <v>11.014083442796881</v>
      </c>
      <c r="CQ163" s="39">
        <f t="shared" ref="CQ163:CQ183" si="457">AVERAGE(DA154:DA163)</f>
        <v>9.9928834029882658</v>
      </c>
      <c r="CR163" s="39"/>
      <c r="CS163" s="39">
        <f t="shared" ref="CS163:CS183" si="458">AVERAGE(DC154:DC163)</f>
        <v>10.303991251197139</v>
      </c>
      <c r="CT163" s="39">
        <f t="shared" ref="CT163:CT183" si="459">AVERAGE(DD154:DD163)</f>
        <v>10.844629977709957</v>
      </c>
      <c r="CU163" s="39">
        <f t="shared" ref="CU163:CU183" si="460">AVERAGE(DE154:DE163)</f>
        <v>10.979316372629302</v>
      </c>
      <c r="CV163" s="40">
        <f t="shared" ref="CV163:CV183" si="461">AVERAGE(DF154:DF163)</f>
        <v>10.533142339727414</v>
      </c>
      <c r="CW163" s="60">
        <v>10.280600043570303</v>
      </c>
      <c r="CX163" s="60">
        <v>10.222322282444193</v>
      </c>
      <c r="CY163" s="60">
        <v>10.9155597963008</v>
      </c>
      <c r="CZ163" s="60">
        <v>11.022287241363587</v>
      </c>
      <c r="DA163" s="60">
        <v>10.030567635656404</v>
      </c>
      <c r="DB163" s="60"/>
      <c r="DC163" s="60">
        <v>10.390790833586554</v>
      </c>
      <c r="DD163" s="60">
        <v>10.917187925723997</v>
      </c>
      <c r="DE163" s="60">
        <v>11.000556409099396</v>
      </c>
      <c r="DF163" s="61">
        <v>10.678038403199018</v>
      </c>
      <c r="DG163" s="39">
        <f t="shared" ref="DG163:DG183" si="462">AVERAGE(CW154:CW163)</f>
        <v>10.242237051352479</v>
      </c>
      <c r="DH163" s="39">
        <f t="shared" ref="DH163:DH183" si="463">AVERAGE(CX154:CX163)</f>
        <v>10.208177151088213</v>
      </c>
      <c r="DI163" s="39">
        <f t="shared" ref="DI163:DI183" si="464">AVERAGE(CY154:CY163)</f>
        <v>10.852545364004705</v>
      </c>
      <c r="DJ163" s="39">
        <f t="shared" ref="DJ163:DJ183" si="465">AVERAGE(CZ154:CZ163)</f>
        <v>11.014083442796881</v>
      </c>
      <c r="DK163" s="39">
        <f t="shared" ref="DK163:DK183" si="466">AVERAGE(DA154:DA163)</f>
        <v>9.9928834029882658</v>
      </c>
      <c r="DL163" s="39"/>
      <c r="DM163" s="39">
        <f t="shared" ref="DM163:DM183" si="467">AVERAGE(DC154:DC163)</f>
        <v>10.303991251197139</v>
      </c>
      <c r="DN163" s="39">
        <f t="shared" ref="DN163:DN183" si="468">AVERAGE(DD154:DD163)</f>
        <v>10.844629977709957</v>
      </c>
      <c r="DO163" s="39">
        <f t="shared" ref="DO163:DO183" si="469">AVERAGE(DE154:DE163)</f>
        <v>10.979316372629302</v>
      </c>
      <c r="DP163" s="40">
        <f t="shared" ref="DP163:DP183" si="470">AVERAGE(DF154:DF163)</f>
        <v>10.533142339727414</v>
      </c>
      <c r="DQ163" s="64"/>
    </row>
    <row r="164" spans="1:121" x14ac:dyDescent="0.2">
      <c r="A164" s="51" t="s">
        <v>94</v>
      </c>
      <c r="B164" s="78" t="s">
        <v>105</v>
      </c>
      <c r="C164" s="53">
        <v>2000</v>
      </c>
      <c r="D164" s="54">
        <v>93789736842.10527</v>
      </c>
      <c r="E164" s="55">
        <f t="shared" si="233"/>
        <v>10.97215531730547</v>
      </c>
      <c r="F164" s="56">
        <f t="shared" si="427"/>
        <v>7.3713061846440553E-2</v>
      </c>
      <c r="G164" s="58">
        <v>8015</v>
      </c>
      <c r="H164" s="58">
        <v>10470</v>
      </c>
      <c r="I164" s="11">
        <v>78930</v>
      </c>
      <c r="J164" s="59">
        <v>98229</v>
      </c>
      <c r="K164" s="118">
        <v>253878356</v>
      </c>
      <c r="L164" s="118">
        <v>71333343</v>
      </c>
      <c r="M164" s="118">
        <v>1725881441</v>
      </c>
      <c r="N164" s="118">
        <v>1706413866</v>
      </c>
      <c r="O164" s="118">
        <v>1654357</v>
      </c>
      <c r="P164" s="118"/>
      <c r="Q164" s="118">
        <v>231144964</v>
      </c>
      <c r="R164" s="118">
        <v>18045932852</v>
      </c>
      <c r="S164" s="118">
        <v>3548687245</v>
      </c>
      <c r="T164" s="120">
        <v>475208284</v>
      </c>
      <c r="U164" s="60">
        <v>-2.2163825005772186E-2</v>
      </c>
      <c r="V164" s="60">
        <v>-2.6809507187203874E-2</v>
      </c>
      <c r="W164" s="60">
        <v>3.4953680030782808E-2</v>
      </c>
      <c r="X164" s="60">
        <v>1.3696927530580272E-2</v>
      </c>
      <c r="Y164" s="60">
        <v>4.5818419651091347E-3</v>
      </c>
      <c r="Z164" s="60"/>
      <c r="AA164" s="60">
        <v>-3.943549276919911E-2</v>
      </c>
      <c r="AB164" s="60">
        <v>8.2860313746223602E-3</v>
      </c>
      <c r="AC164" s="60">
        <v>2.6723870596299881E-2</v>
      </c>
      <c r="AD164" s="61">
        <v>-2.2657449990701739E-2</v>
      </c>
      <c r="AE164" s="97">
        <f t="shared" ref="AE164:AF164" si="471">STDEV(U155:U164)</f>
        <v>6.154620492572653E-2</v>
      </c>
      <c r="AF164" s="98">
        <f t="shared" si="471"/>
        <v>0.15103716974961606</v>
      </c>
      <c r="AG164" s="98">
        <f t="shared" si="429"/>
        <v>5.3206555165090673E-2</v>
      </c>
      <c r="AH164" s="98">
        <f t="shared" si="430"/>
        <v>0.10792605722117579</v>
      </c>
      <c r="AI164" s="98">
        <f t="shared" si="431"/>
        <v>0.12966025010388313</v>
      </c>
      <c r="AJ164" s="98"/>
      <c r="AK164" s="98">
        <f t="shared" si="432"/>
        <v>7.5493582206729831E-2</v>
      </c>
      <c r="AL164" s="98">
        <f t="shared" si="433"/>
        <v>3.1895314203824604E-2</v>
      </c>
      <c r="AM164" s="98">
        <f t="shared" si="434"/>
        <v>2.1474673412899967E-2</v>
      </c>
      <c r="AN164" s="40">
        <f t="shared" si="435"/>
        <v>0.10174862584416072</v>
      </c>
      <c r="AO164" s="60">
        <v>-1.1939205958527754</v>
      </c>
      <c r="AP164" s="60">
        <v>-1.4093830046828337</v>
      </c>
      <c r="AQ164" s="60">
        <v>-4.95871387677429E-2</v>
      </c>
      <c r="AR164" s="60">
        <v>0.24538392902026906</v>
      </c>
      <c r="AS164" s="60">
        <v>-1.7338085699726857</v>
      </c>
      <c r="AT164" s="60"/>
      <c r="AU164" s="60">
        <v>-1.3037645059691823</v>
      </c>
      <c r="AV164" s="60">
        <v>1.0452716002937734E-2</v>
      </c>
      <c r="AW164" s="60">
        <v>0.12956507181567289</v>
      </c>
      <c r="AX164" s="61">
        <v>-0.47838342730063843</v>
      </c>
      <c r="AY164" s="39">
        <f t="shared" ref="AY164:AZ164" si="472">STDEV(AO155:AO164)</f>
        <v>5.7439217548807146E-2</v>
      </c>
      <c r="AZ164" s="39">
        <f t="shared" si="472"/>
        <v>3.9542984895522611E-2</v>
      </c>
      <c r="BA164" s="39">
        <f t="shared" si="437"/>
        <v>2.7304723898697043E-2</v>
      </c>
      <c r="BB164" s="39">
        <f t="shared" si="438"/>
        <v>8.2668448731969491E-2</v>
      </c>
      <c r="BC164" s="39">
        <f t="shared" si="439"/>
        <v>2.7037832629808564E-2</v>
      </c>
      <c r="BD164" s="39"/>
      <c r="BE164" s="39">
        <f t="shared" si="440"/>
        <v>9.3639403990750533E-2</v>
      </c>
      <c r="BF164" s="39">
        <f t="shared" si="441"/>
        <v>3.8609263670973303E-2</v>
      </c>
      <c r="BG164" s="39">
        <f t="shared" si="442"/>
        <v>5.8887791576807236E-2</v>
      </c>
      <c r="BH164" s="39">
        <f t="shared" si="443"/>
        <v>0.12081232399202371</v>
      </c>
      <c r="BI164" s="62">
        <v>0.9538146712098069</v>
      </c>
      <c r="BJ164" s="63">
        <v>0.96401252785641145</v>
      </c>
      <c r="BK164" s="63">
        <v>0.43649262326953125</v>
      </c>
      <c r="BL164" s="63">
        <v>0.30933436002737852</v>
      </c>
      <c r="BM164" s="63">
        <v>0.98839273937438488</v>
      </c>
      <c r="BN164" s="63"/>
      <c r="BO164" s="63">
        <v>0.97562319101843786</v>
      </c>
      <c r="BP164" s="63">
        <v>0.20131083365461608</v>
      </c>
      <c r="BQ164" s="63">
        <v>0.23293578640126322</v>
      </c>
      <c r="BR164" s="61">
        <v>0.73991234296259489</v>
      </c>
      <c r="BS164" s="39">
        <f t="shared" si="444"/>
        <v>-1.3306019739734937E-2</v>
      </c>
      <c r="BT164" s="39">
        <f t="shared" si="445"/>
        <v>8.4243504805235278E-2</v>
      </c>
      <c r="BU164" s="39">
        <f t="shared" si="446"/>
        <v>1.5944516762442906E-2</v>
      </c>
      <c r="BV164" s="39">
        <f t="shared" si="447"/>
        <v>5.6160107905532095E-2</v>
      </c>
      <c r="BW164" s="39">
        <f t="shared" si="448"/>
        <v>9.2431518738215951E-2</v>
      </c>
      <c r="BX164" s="39"/>
      <c r="BY164" s="39">
        <f t="shared" si="449"/>
        <v>-1.2483135703848219E-2</v>
      </c>
      <c r="BZ164" s="39">
        <f t="shared" si="450"/>
        <v>-1.6946057725990431E-2</v>
      </c>
      <c r="CA164" s="39">
        <f t="shared" si="451"/>
        <v>4.9135014953180511E-3</v>
      </c>
      <c r="CB164" s="40">
        <f t="shared" si="452"/>
        <v>2.2817264806017333E-2</v>
      </c>
      <c r="CC164" s="35">
        <v>1.3534442282709643E-3</v>
      </c>
      <c r="CD164" s="35">
        <v>6.1304551988247496E-4</v>
      </c>
      <c r="CE164" s="35">
        <v>1.7431742906295376E-2</v>
      </c>
      <c r="CF164" s="35">
        <v>1.5071535265710836E-2</v>
      </c>
      <c r="CG164" s="35">
        <v>8.8194991035378683E-6</v>
      </c>
      <c r="CI164" s="35">
        <v>1.2322508399246915E-3</v>
      </c>
      <c r="CJ164" s="35">
        <v>0.22644618994938559</v>
      </c>
      <c r="CK164" s="35">
        <v>3.0013209155441083E-2</v>
      </c>
      <c r="CL164" s="38">
        <v>9.1716053011374338E-3</v>
      </c>
      <c r="CM164" s="39">
        <f t="shared" si="453"/>
        <v>10.270241453864214</v>
      </c>
      <c r="CN164" s="39">
        <f t="shared" si="454"/>
        <v>10.215587984072695</v>
      </c>
      <c r="CO164" s="39">
        <f t="shared" si="455"/>
        <v>10.879928844014819</v>
      </c>
      <c r="CP164" s="39">
        <f t="shared" si="456"/>
        <v>11.040089505050245</v>
      </c>
      <c r="CQ164" s="39">
        <f t="shared" si="457"/>
        <v>10.024359087959578</v>
      </c>
      <c r="CR164" s="39"/>
      <c r="CS164" s="39">
        <f t="shared" si="458"/>
        <v>10.321079830579677</v>
      </c>
      <c r="CT164" s="39">
        <f t="shared" si="459"/>
        <v>10.882281569280448</v>
      </c>
      <c r="CU164" s="39">
        <f t="shared" si="460"/>
        <v>11.004267183456527</v>
      </c>
      <c r="CV164" s="40">
        <f t="shared" si="461"/>
        <v>10.583703081366863</v>
      </c>
      <c r="CW164" s="60">
        <v>10.375195019379081</v>
      </c>
      <c r="CX164" s="60">
        <v>10.267463814964053</v>
      </c>
      <c r="CY164" s="60">
        <v>10.947361747921597</v>
      </c>
      <c r="CZ164" s="60">
        <v>11.094847281815603</v>
      </c>
      <c r="DA164" s="60">
        <v>10.105251032319128</v>
      </c>
      <c r="DB164" s="60"/>
      <c r="DC164" s="60">
        <v>10.32027306432088</v>
      </c>
      <c r="DD164" s="60">
        <v>10.977381675306939</v>
      </c>
      <c r="DE164" s="60">
        <v>11.036937853213306</v>
      </c>
      <c r="DF164" s="61">
        <v>10.732963603655151</v>
      </c>
      <c r="DG164" s="39">
        <f t="shared" si="462"/>
        <v>10.270241453864214</v>
      </c>
      <c r="DH164" s="39">
        <f t="shared" si="463"/>
        <v>10.215587984072695</v>
      </c>
      <c r="DI164" s="39">
        <f t="shared" si="464"/>
        <v>10.879928844014819</v>
      </c>
      <c r="DJ164" s="39">
        <f t="shared" si="465"/>
        <v>11.040089505050245</v>
      </c>
      <c r="DK164" s="39">
        <f t="shared" si="466"/>
        <v>10.024359087959578</v>
      </c>
      <c r="DL164" s="39"/>
      <c r="DM164" s="39">
        <f t="shared" si="467"/>
        <v>10.321079830579677</v>
      </c>
      <c r="DN164" s="39">
        <f t="shared" si="468"/>
        <v>10.882281569280448</v>
      </c>
      <c r="DO164" s="39">
        <f t="shared" si="469"/>
        <v>11.004267183456527</v>
      </c>
      <c r="DP164" s="40">
        <f t="shared" si="470"/>
        <v>10.583703081366863</v>
      </c>
      <c r="DQ164" s="64"/>
    </row>
    <row r="165" spans="1:121" x14ac:dyDescent="0.2">
      <c r="A165" s="51" t="s">
        <v>94</v>
      </c>
      <c r="B165" s="78" t="s">
        <v>105</v>
      </c>
      <c r="C165" s="53">
        <v>2001</v>
      </c>
      <c r="D165" s="54">
        <v>92783947368.421051</v>
      </c>
      <c r="E165" s="55">
        <f t="shared" ref="E165:E228" si="473">LOG(D165)</f>
        <v>10.967472845051205</v>
      </c>
      <c r="F165" s="56">
        <f t="shared" si="427"/>
        <v>-4.68247225426488E-3</v>
      </c>
      <c r="G165" s="58">
        <v>7190</v>
      </c>
      <c r="H165" s="58">
        <v>9455</v>
      </c>
      <c r="I165" s="11">
        <v>70416</v>
      </c>
      <c r="J165" s="59">
        <v>87969</v>
      </c>
      <c r="K165" s="118">
        <v>272957113</v>
      </c>
      <c r="L165" s="118">
        <v>60266702</v>
      </c>
      <c r="M165" s="118">
        <v>1287504569</v>
      </c>
      <c r="N165" s="118">
        <v>1563111678</v>
      </c>
      <c r="O165" s="118">
        <v>1711965</v>
      </c>
      <c r="P165" s="118"/>
      <c r="Q165" s="118">
        <v>197011641</v>
      </c>
      <c r="R165" s="118">
        <v>14912904178</v>
      </c>
      <c r="S165" s="118">
        <v>3359949583</v>
      </c>
      <c r="T165" s="120">
        <v>473848869</v>
      </c>
      <c r="U165" s="60">
        <v>4.2865332793530775E-3</v>
      </c>
      <c r="V165" s="60">
        <v>-6.1573921467914516E-3</v>
      </c>
      <c r="W165" s="60">
        <v>4.2380447297424961E-2</v>
      </c>
      <c r="X165" s="60">
        <v>6.3918344841139785E-2</v>
      </c>
      <c r="Y165" s="60">
        <v>-1.0542179653192374E-2</v>
      </c>
      <c r="Z165" s="60"/>
      <c r="AA165" s="60">
        <v>3.0706710329372361E-2</v>
      </c>
      <c r="AB165" s="60">
        <v>1.5959497905291165E-2</v>
      </c>
      <c r="AC165" s="60">
        <v>4.4217289725565934E-2</v>
      </c>
      <c r="AD165" s="61">
        <v>1.3276027647771471E-2</v>
      </c>
      <c r="AE165" s="97">
        <f t="shared" ref="AE165:AF165" si="474">STDEV(U156:U165)</f>
        <v>5.9026423138261619E-2</v>
      </c>
      <c r="AF165" s="98">
        <f t="shared" si="474"/>
        <v>0.13467391926750624</v>
      </c>
      <c r="AG165" s="98">
        <f t="shared" si="429"/>
        <v>4.203126816146302E-2</v>
      </c>
      <c r="AH165" s="98">
        <f t="shared" si="430"/>
        <v>0.10746825206366632</v>
      </c>
      <c r="AI165" s="98">
        <f t="shared" si="431"/>
        <v>0.13343962797112938</v>
      </c>
      <c r="AJ165" s="98"/>
      <c r="AK165" s="98">
        <f t="shared" si="432"/>
        <v>7.3147561156775009E-2</v>
      </c>
      <c r="AL165" s="98">
        <f t="shared" si="433"/>
        <v>3.3183969436418277E-2</v>
      </c>
      <c r="AM165" s="98">
        <f t="shared" si="434"/>
        <v>2.4095255568877736E-2</v>
      </c>
      <c r="AN165" s="40">
        <f t="shared" si="435"/>
        <v>6.2689987873592298E-2</v>
      </c>
      <c r="AO165" s="60">
        <v>-1.219200248642041</v>
      </c>
      <c r="AP165" s="60">
        <v>-1.3671534589389971</v>
      </c>
      <c r="AQ165" s="60">
        <v>-7.0278975341659944E-2</v>
      </c>
      <c r="AR165" s="60">
        <v>0.23785861478617676</v>
      </c>
      <c r="AS165" s="60">
        <v>-1.7198385444613642</v>
      </c>
      <c r="AT165" s="60"/>
      <c r="AU165" s="60">
        <v>-1.3364956116909923</v>
      </c>
      <c r="AV165" s="60">
        <v>-1.4220964253301105E-2</v>
      </c>
      <c r="AW165" s="60">
        <v>0.11278006077724356</v>
      </c>
      <c r="AX165" s="61">
        <v>-0.45312171510725818</v>
      </c>
      <c r="AY165" s="39">
        <f t="shared" ref="AY165:AZ165" si="475">STDEV(AO156:AO165)</f>
        <v>4.455641891231004E-2</v>
      </c>
      <c r="AZ165" s="39">
        <f t="shared" si="475"/>
        <v>4.0064157873699192E-2</v>
      </c>
      <c r="BA165" s="39">
        <f t="shared" si="437"/>
        <v>3.1079783689235793E-2</v>
      </c>
      <c r="BB165" s="39">
        <f t="shared" si="438"/>
        <v>8.237266821714169E-2</v>
      </c>
      <c r="BC165" s="39">
        <f t="shared" si="439"/>
        <v>2.3101102737884387E-2</v>
      </c>
      <c r="BD165" s="39"/>
      <c r="BE165" s="39">
        <f t="shared" si="440"/>
        <v>0.10799778912855124</v>
      </c>
      <c r="BF165" s="39">
        <f t="shared" si="441"/>
        <v>3.7395959101182187E-2</v>
      </c>
      <c r="BG165" s="39">
        <f t="shared" si="442"/>
        <v>6.6870389938283523E-2</v>
      </c>
      <c r="BH165" s="39">
        <f t="shared" si="443"/>
        <v>0.12251132674478631</v>
      </c>
      <c r="BI165" s="62">
        <v>0.91210470586951065</v>
      </c>
      <c r="BJ165" s="63">
        <v>0.95647654494852963</v>
      </c>
      <c r="BK165" s="63">
        <v>0.45782099418077071</v>
      </c>
      <c r="BL165" s="63">
        <v>0.31619761921144979</v>
      </c>
      <c r="BM165" s="63">
        <v>0.98609113253066638</v>
      </c>
      <c r="BN165" s="63"/>
      <c r="BO165" s="63">
        <v>0.96384248342134693</v>
      </c>
      <c r="BP165" s="63">
        <v>0.17750333778371161</v>
      </c>
      <c r="BQ165" s="63">
        <v>0.22299378175327095</v>
      </c>
      <c r="BR165" s="61">
        <v>0.70288743470747006</v>
      </c>
      <c r="BS165" s="39">
        <f t="shared" si="444"/>
        <v>-1.6942684234849546E-2</v>
      </c>
      <c r="BT165" s="39">
        <f t="shared" si="445"/>
        <v>5.4810786076909944E-2</v>
      </c>
      <c r="BU165" s="39">
        <f t="shared" si="446"/>
        <v>8.7116221497972376E-3</v>
      </c>
      <c r="BV165" s="39">
        <f t="shared" si="447"/>
        <v>5.3938728554058055E-2</v>
      </c>
      <c r="BW165" s="39">
        <f t="shared" si="448"/>
        <v>8.5575605570491931E-2</v>
      </c>
      <c r="BX165" s="39"/>
      <c r="BY165" s="39">
        <f t="shared" si="449"/>
        <v>-1.5186074813477543E-2</v>
      </c>
      <c r="BZ165" s="39">
        <f t="shared" si="450"/>
        <v>-1.251003412382477E-2</v>
      </c>
      <c r="CA165" s="39">
        <f t="shared" si="451"/>
        <v>1.0217507826158611E-2</v>
      </c>
      <c r="CB165" s="40">
        <f t="shared" si="452"/>
        <v>-9.902586581580497E-4</v>
      </c>
      <c r="CC165" s="35">
        <v>3.5268042382012423E-3</v>
      </c>
      <c r="CD165" s="35">
        <v>3.9728080068061357E-4</v>
      </c>
      <c r="CE165" s="35">
        <v>1.3981048325832489E-2</v>
      </c>
      <c r="CF165" s="35">
        <v>1.3966118572576673E-2</v>
      </c>
      <c r="CG165" s="35">
        <v>9.2255451969629495E-6</v>
      </c>
      <c r="CI165" s="35">
        <v>1.0616687831663258E-3</v>
      </c>
      <c r="CJ165" s="35">
        <v>0.19796977352695794</v>
      </c>
      <c r="CK165" s="35">
        <v>2.9422929121373995E-2</v>
      </c>
      <c r="CL165" s="38">
        <v>7.7121794224038458E-3</v>
      </c>
      <c r="CM165" s="39">
        <f t="shared" si="453"/>
        <v>10.293035709575268</v>
      </c>
      <c r="CN165" s="39">
        <f t="shared" si="454"/>
        <v>10.223177776462585</v>
      </c>
      <c r="CO165" s="39">
        <f t="shared" si="455"/>
        <v>10.90287916450526</v>
      </c>
      <c r="CP165" s="39">
        <f t="shared" si="456"/>
        <v>11.060817548056599</v>
      </c>
      <c r="CQ165" s="39">
        <f t="shared" si="457"/>
        <v>10.049939782635077</v>
      </c>
      <c r="CR165" s="39"/>
      <c r="CS165" s="39">
        <f t="shared" si="458"/>
        <v>10.33344627189347</v>
      </c>
      <c r="CT165" s="39">
        <f t="shared" si="459"/>
        <v>10.910860240708828</v>
      </c>
      <c r="CU165" s="39">
        <f t="shared" si="460"/>
        <v>11.02246707709665</v>
      </c>
      <c r="CV165" s="40">
        <f t="shared" si="461"/>
        <v>10.624077349620517</v>
      </c>
      <c r="CW165" s="60">
        <v>10.357872720730185</v>
      </c>
      <c r="CX165" s="60">
        <v>10.283896115581706</v>
      </c>
      <c r="CY165" s="60">
        <v>10.932333357380376</v>
      </c>
      <c r="CZ165" s="60">
        <v>11.086402152444293</v>
      </c>
      <c r="DA165" s="60">
        <v>10.107553572820523</v>
      </c>
      <c r="DB165" s="60"/>
      <c r="DC165" s="60">
        <v>10.299225039205709</v>
      </c>
      <c r="DD165" s="60">
        <v>10.960362362924554</v>
      </c>
      <c r="DE165" s="60">
        <v>11.023862875439827</v>
      </c>
      <c r="DF165" s="61">
        <v>10.740911987497576</v>
      </c>
      <c r="DG165" s="39">
        <f t="shared" si="462"/>
        <v>10.293035709575268</v>
      </c>
      <c r="DH165" s="39">
        <f t="shared" si="463"/>
        <v>10.223177776462585</v>
      </c>
      <c r="DI165" s="39">
        <f t="shared" si="464"/>
        <v>10.90287916450526</v>
      </c>
      <c r="DJ165" s="39">
        <f t="shared" si="465"/>
        <v>11.060817548056599</v>
      </c>
      <c r="DK165" s="39">
        <f t="shared" si="466"/>
        <v>10.049939782635077</v>
      </c>
      <c r="DL165" s="39"/>
      <c r="DM165" s="39">
        <f t="shared" si="467"/>
        <v>10.33344627189347</v>
      </c>
      <c r="DN165" s="39">
        <f t="shared" si="468"/>
        <v>10.910860240708828</v>
      </c>
      <c r="DO165" s="39">
        <f t="shared" si="469"/>
        <v>11.02246707709665</v>
      </c>
      <c r="DP165" s="40">
        <f t="shared" si="470"/>
        <v>10.624077349620517</v>
      </c>
      <c r="DQ165" s="64"/>
    </row>
    <row r="166" spans="1:121" x14ac:dyDescent="0.2">
      <c r="A166" s="51" t="s">
        <v>94</v>
      </c>
      <c r="B166" s="78" t="s">
        <v>105</v>
      </c>
      <c r="C166" s="53">
        <v>2002</v>
      </c>
      <c r="D166" s="54">
        <v>100845526315.78947</v>
      </c>
      <c r="E166" s="55">
        <f t="shared" si="473"/>
        <v>11.003656636912087</v>
      </c>
      <c r="F166" s="56">
        <f t="shared" si="427"/>
        <v>3.6183791860882053E-2</v>
      </c>
      <c r="G166" s="58">
        <v>9134</v>
      </c>
      <c r="H166" s="58">
        <v>8930</v>
      </c>
      <c r="I166" s="11">
        <v>74833</v>
      </c>
      <c r="J166" s="59">
        <v>94061</v>
      </c>
      <c r="K166" s="118">
        <v>257209685</v>
      </c>
      <c r="L166" s="118">
        <v>54953280</v>
      </c>
      <c r="M166" s="118">
        <v>1334910497</v>
      </c>
      <c r="N166" s="118">
        <v>1801526526</v>
      </c>
      <c r="O166" s="118">
        <v>2921752</v>
      </c>
      <c r="P166" s="118"/>
      <c r="Q166" s="118">
        <v>239217243</v>
      </c>
      <c r="R166" s="118">
        <v>15964090187</v>
      </c>
      <c r="S166" s="118">
        <v>3972624013</v>
      </c>
      <c r="T166" s="120">
        <v>664556634</v>
      </c>
      <c r="U166" s="60">
        <v>1.7616587753651602E-3</v>
      </c>
      <c r="V166" s="60">
        <v>-4.8637852275232873E-3</v>
      </c>
      <c r="W166" s="60">
        <v>3.2859216941454328E-3</v>
      </c>
      <c r="X166" s="60">
        <v>-4.4255036100999234E-2</v>
      </c>
      <c r="Y166" s="60">
        <v>1.2772770533684419E-2</v>
      </c>
      <c r="Z166" s="60"/>
      <c r="AA166" s="60">
        <v>-7.2201484162492668E-3</v>
      </c>
      <c r="AB166" s="60">
        <v>-3.7961598652508366E-4</v>
      </c>
      <c r="AC166" s="60">
        <v>-1.6402163378314683E-2</v>
      </c>
      <c r="AD166" s="61">
        <v>8.875023847251029E-3</v>
      </c>
      <c r="AE166" s="97">
        <f t="shared" ref="AE166:AF166" si="476">STDEV(U157:U166)</f>
        <v>5.9307220788275418E-2</v>
      </c>
      <c r="AF166" s="98">
        <f t="shared" si="476"/>
        <v>0.11600859729058531</v>
      </c>
      <c r="AG166" s="98">
        <f t="shared" si="429"/>
        <v>4.0317158123872841E-2</v>
      </c>
      <c r="AH166" s="98">
        <f t="shared" si="430"/>
        <v>0.1116547216562114</v>
      </c>
      <c r="AI166" s="98">
        <f t="shared" si="431"/>
        <v>0.13355445051702064</v>
      </c>
      <c r="AJ166" s="98"/>
      <c r="AK166" s="98">
        <f t="shared" si="432"/>
        <v>7.3138683862668488E-2</v>
      </c>
      <c r="AL166" s="98">
        <f t="shared" si="433"/>
        <v>3.2794162965704782E-2</v>
      </c>
      <c r="AM166" s="98">
        <f t="shared" si="434"/>
        <v>2.4143479210685763E-2</v>
      </c>
      <c r="AN166" s="40">
        <f t="shared" si="435"/>
        <v>5.9871777260794498E-2</v>
      </c>
      <c r="AO166" s="60">
        <v>-1.2369962896103956</v>
      </c>
      <c r="AP166" s="60">
        <v>-1.3718042873181382</v>
      </c>
      <c r="AQ166" s="60">
        <v>-7.7791497313246083E-2</v>
      </c>
      <c r="AR166" s="60">
        <v>0.28784676884120586</v>
      </c>
      <c r="AS166" s="60">
        <v>-1.7585941281752309</v>
      </c>
      <c r="AT166" s="60"/>
      <c r="AU166" s="60">
        <v>-1.1211145587642406</v>
      </c>
      <c r="AV166" s="60">
        <v>-3.7337688518359613E-2</v>
      </c>
      <c r="AW166" s="60">
        <v>0.12442212850553602</v>
      </c>
      <c r="AX166" s="61">
        <v>-0.45879387255955351</v>
      </c>
      <c r="AY166" s="39">
        <f t="shared" ref="AY166:AZ166" si="477">STDEV(AO157:AO166)</f>
        <v>3.2604038826342753E-2</v>
      </c>
      <c r="AZ166" s="39">
        <f t="shared" si="477"/>
        <v>3.948751710328105E-2</v>
      </c>
      <c r="BA166" s="39">
        <f t="shared" si="437"/>
        <v>3.4672999510306245E-2</v>
      </c>
      <c r="BB166" s="39">
        <f t="shared" si="438"/>
        <v>8.1357859259895596E-2</v>
      </c>
      <c r="BC166" s="39">
        <f t="shared" si="439"/>
        <v>2.5517667527616063E-2</v>
      </c>
      <c r="BD166" s="39"/>
      <c r="BE166" s="39">
        <f t="shared" si="440"/>
        <v>0.10653795674739587</v>
      </c>
      <c r="BF166" s="39">
        <f t="shared" si="441"/>
        <v>3.4941574958184091E-2</v>
      </c>
      <c r="BG166" s="39">
        <f t="shared" si="442"/>
        <v>7.032702129015217E-2</v>
      </c>
      <c r="BH166" s="39">
        <f t="shared" si="443"/>
        <v>0.10406527881892631</v>
      </c>
      <c r="BI166" s="62">
        <v>0.91381197385513946</v>
      </c>
      <c r="BJ166" s="63">
        <v>0.94798091348558089</v>
      </c>
      <c r="BK166" s="63">
        <v>0.44699812019896495</v>
      </c>
      <c r="BL166" s="63">
        <v>0.35216378314526814</v>
      </c>
      <c r="BM166" s="63">
        <v>0.98447468260528603</v>
      </c>
      <c r="BN166" s="63"/>
      <c r="BO166" s="63">
        <v>0.95695125468704934</v>
      </c>
      <c r="BP166" s="63">
        <v>0.17668469882045995</v>
      </c>
      <c r="BQ166" s="63">
        <v>0.20798056348623967</v>
      </c>
      <c r="BR166" s="61">
        <v>0.68942013415547954</v>
      </c>
      <c r="BS166" s="39">
        <f t="shared" si="444"/>
        <v>-1.4826713175003278E-2</v>
      </c>
      <c r="BT166" s="39">
        <f t="shared" si="445"/>
        <v>2.9081559665157332E-2</v>
      </c>
      <c r="BU166" s="39">
        <f t="shared" si="446"/>
        <v>1.1652365058269099E-2</v>
      </c>
      <c r="BV166" s="39">
        <f t="shared" si="447"/>
        <v>4.7163773680999908E-2</v>
      </c>
      <c r="BW166" s="39">
        <f t="shared" si="448"/>
        <v>8.5383319379971567E-2</v>
      </c>
      <c r="BX166" s="39"/>
      <c r="BY166" s="39">
        <f t="shared" si="449"/>
        <v>-1.5256053849373058E-2</v>
      </c>
      <c r="BZ166" s="39">
        <f t="shared" si="450"/>
        <v>-1.3229451262853933E-2</v>
      </c>
      <c r="CA166" s="39">
        <f t="shared" si="451"/>
        <v>5.4172171515628146E-3</v>
      </c>
      <c r="CB166" s="40">
        <f t="shared" si="452"/>
        <v>-5.4845860159557615E-3</v>
      </c>
      <c r="CC166" s="35">
        <v>1.2348404130633013E-2</v>
      </c>
      <c r="CD166" s="35">
        <v>3.8338127016021442E-4</v>
      </c>
      <c r="CE166" s="35">
        <v>1.6419708288427915E-2</v>
      </c>
      <c r="CF166" s="35">
        <v>1.4119528868233044E-2</v>
      </c>
      <c r="CG166" s="35">
        <v>1.4486274734938533E-5</v>
      </c>
      <c r="CI166" s="35">
        <v>1.1860577843131627E-3</v>
      </c>
      <c r="CJ166" s="35">
        <v>0.19697043195748945</v>
      </c>
      <c r="CK166" s="35">
        <v>3.0244235326982179E-2</v>
      </c>
      <c r="CL166" s="38">
        <v>8.2537097239772442E-3</v>
      </c>
      <c r="CM166" s="39">
        <f t="shared" si="453"/>
        <v>10.311870140610234</v>
      </c>
      <c r="CN166" s="39">
        <f t="shared" si="454"/>
        <v>10.232635448141629</v>
      </c>
      <c r="CO166" s="39">
        <f t="shared" si="455"/>
        <v>10.921691207964413</v>
      </c>
      <c r="CP166" s="39">
        <f t="shared" si="456"/>
        <v>11.081606298026664</v>
      </c>
      <c r="CQ166" s="39">
        <f t="shared" si="457"/>
        <v>10.071159822310701</v>
      </c>
      <c r="CR166" s="39"/>
      <c r="CS166" s="39">
        <f t="shared" si="458"/>
        <v>10.355215793524744</v>
      </c>
      <c r="CT166" s="39">
        <f t="shared" si="459"/>
        <v>10.934900344390691</v>
      </c>
      <c r="CU166" s="39">
        <f t="shared" si="460"/>
        <v>11.038095105132196</v>
      </c>
      <c r="CV166" s="40">
        <f t="shared" si="461"/>
        <v>10.663189905378118</v>
      </c>
      <c r="CW166" s="60">
        <v>10.385158492106889</v>
      </c>
      <c r="CX166" s="60">
        <v>10.317754493253018</v>
      </c>
      <c r="CY166" s="60">
        <v>10.964760888255464</v>
      </c>
      <c r="CZ166" s="60">
        <v>11.14758002133269</v>
      </c>
      <c r="DA166" s="60">
        <v>10.124359572824471</v>
      </c>
      <c r="DB166" s="60"/>
      <c r="DC166" s="60">
        <v>10.443099357529967</v>
      </c>
      <c r="DD166" s="60">
        <v>10.984987792652907</v>
      </c>
      <c r="DE166" s="60">
        <v>11.065867701164855</v>
      </c>
      <c r="DF166" s="61">
        <v>10.77425970063231</v>
      </c>
      <c r="DG166" s="39">
        <f t="shared" si="462"/>
        <v>10.311870140610234</v>
      </c>
      <c r="DH166" s="39">
        <f t="shared" si="463"/>
        <v>10.232635448141629</v>
      </c>
      <c r="DI166" s="39">
        <f t="shared" si="464"/>
        <v>10.921691207964413</v>
      </c>
      <c r="DJ166" s="39">
        <f t="shared" si="465"/>
        <v>11.081606298026664</v>
      </c>
      <c r="DK166" s="39">
        <f t="shared" si="466"/>
        <v>10.071159822310701</v>
      </c>
      <c r="DL166" s="39"/>
      <c r="DM166" s="39">
        <f t="shared" si="467"/>
        <v>10.355215793524744</v>
      </c>
      <c r="DN166" s="39">
        <f t="shared" si="468"/>
        <v>10.934900344390691</v>
      </c>
      <c r="DO166" s="39">
        <f t="shared" si="469"/>
        <v>11.038095105132196</v>
      </c>
      <c r="DP166" s="40">
        <f t="shared" si="470"/>
        <v>10.663189905378118</v>
      </c>
      <c r="DQ166" s="64"/>
    </row>
    <row r="167" spans="1:121" x14ac:dyDescent="0.2">
      <c r="A167" s="51" t="s">
        <v>94</v>
      </c>
      <c r="B167" s="78" t="s">
        <v>105</v>
      </c>
      <c r="C167" s="53">
        <v>2003</v>
      </c>
      <c r="D167" s="54">
        <v>110202368421.05264</v>
      </c>
      <c r="E167" s="55">
        <f t="shared" si="473"/>
        <v>11.042190928282924</v>
      </c>
      <c r="F167" s="56">
        <f t="shared" si="427"/>
        <v>3.8534291370837082E-2</v>
      </c>
      <c r="G167" s="58">
        <v>11511</v>
      </c>
      <c r="H167" s="58">
        <v>11498</v>
      </c>
      <c r="I167" s="11">
        <v>80352</v>
      </c>
      <c r="J167" s="59">
        <v>104706</v>
      </c>
      <c r="K167" s="118">
        <v>317740698</v>
      </c>
      <c r="L167" s="118">
        <v>64769249</v>
      </c>
      <c r="M167" s="118">
        <v>1436678180</v>
      </c>
      <c r="N167" s="118">
        <v>2129149856.9999998</v>
      </c>
      <c r="O167" s="118">
        <v>2997084</v>
      </c>
      <c r="P167" s="118"/>
      <c r="Q167" s="118">
        <v>140229927</v>
      </c>
      <c r="R167" s="118">
        <v>16522635091</v>
      </c>
      <c r="S167" s="118">
        <v>4615311732</v>
      </c>
      <c r="T167" s="120">
        <v>827152435</v>
      </c>
      <c r="U167" s="60">
        <v>-1.1544175364715081E-2</v>
      </c>
      <c r="V167" s="60">
        <v>3.2287956536087847E-3</v>
      </c>
      <c r="W167" s="60">
        <v>2.2445873323467591E-2</v>
      </c>
      <c r="X167" s="60">
        <v>-3.4801080104891025E-2</v>
      </c>
      <c r="Y167" s="60">
        <v>0.1262403800858718</v>
      </c>
      <c r="Z167" s="60"/>
      <c r="AA167" s="60">
        <v>-3.3429799395579801E-2</v>
      </c>
      <c r="AB167" s="60">
        <v>-1.1779456917432762E-2</v>
      </c>
      <c r="AC167" s="60">
        <v>-1.4688650269107928E-2</v>
      </c>
      <c r="AD167" s="61">
        <v>7.4005914883197299E-3</v>
      </c>
      <c r="AE167" s="97">
        <f t="shared" ref="AE167:AF167" si="478">STDEV(U158:U167)</f>
        <v>5.9282260759885498E-2</v>
      </c>
      <c r="AF167" s="98">
        <f t="shared" si="478"/>
        <v>5.3764301686563105E-2</v>
      </c>
      <c r="AG167" s="98">
        <f t="shared" si="429"/>
        <v>4.0349555664640019E-2</v>
      </c>
      <c r="AH167" s="98">
        <f t="shared" si="430"/>
        <v>0.114075161195845</v>
      </c>
      <c r="AI167" s="98">
        <f t="shared" si="431"/>
        <v>0.13007638217310399</v>
      </c>
      <c r="AJ167" s="98"/>
      <c r="AK167" s="98">
        <f t="shared" si="432"/>
        <v>7.3170783155716221E-2</v>
      </c>
      <c r="AL167" s="98">
        <f t="shared" si="433"/>
        <v>3.2756305704149391E-2</v>
      </c>
      <c r="AM167" s="98">
        <f t="shared" si="434"/>
        <v>2.4750237823232202E-2</v>
      </c>
      <c r="AN167" s="40">
        <f t="shared" si="435"/>
        <v>5.94583981270565E-2</v>
      </c>
      <c r="AO167" s="60">
        <v>-1.2254636837452466</v>
      </c>
      <c r="AP167" s="60">
        <v>-1.3739684229592299</v>
      </c>
      <c r="AQ167" s="60">
        <v>-0.10247630723975121</v>
      </c>
      <c r="AR167" s="60">
        <v>0.32845622940908292</v>
      </c>
      <c r="AS167" s="60">
        <v>-1.7361254078420902</v>
      </c>
      <c r="AT167" s="60"/>
      <c r="AU167" s="60">
        <v>-1.0888323652143566</v>
      </c>
      <c r="AV167" s="60">
        <v>-5.2538924707292267E-2</v>
      </c>
      <c r="AW167" s="60">
        <v>0.14045387247426433</v>
      </c>
      <c r="AX167" s="61">
        <v>-0.44501684286081833</v>
      </c>
      <c r="AY167" s="39">
        <f t="shared" ref="AY167:AZ167" si="479">STDEV(AO158:AO167)</f>
        <v>3.1291942254024541E-2</v>
      </c>
      <c r="AZ167" s="39">
        <f t="shared" si="479"/>
        <v>4.0070391727497011E-2</v>
      </c>
      <c r="BA167" s="39">
        <f t="shared" si="437"/>
        <v>4.2261146641809827E-2</v>
      </c>
      <c r="BB167" s="39">
        <f t="shared" si="438"/>
        <v>7.7615024463669635E-2</v>
      </c>
      <c r="BC167" s="39">
        <f t="shared" si="439"/>
        <v>2.3997894423955488E-2</v>
      </c>
      <c r="BD167" s="39"/>
      <c r="BE167" s="39">
        <f t="shared" si="440"/>
        <v>0.10802466509954964</v>
      </c>
      <c r="BF167" s="39">
        <f t="shared" si="441"/>
        <v>3.636032432437241E-2</v>
      </c>
      <c r="BG167" s="39">
        <f t="shared" si="442"/>
        <v>6.7177194123944142E-2</v>
      </c>
      <c r="BH167" s="39">
        <f t="shared" si="443"/>
        <v>9.0757229281836924E-2</v>
      </c>
      <c r="BI167" s="62">
        <v>0.90925252229054221</v>
      </c>
      <c r="BJ167" s="63">
        <v>0.94798921590653784</v>
      </c>
      <c r="BK167" s="63">
        <v>0.47733384419989072</v>
      </c>
      <c r="BL167" s="63">
        <v>0.36454914876728234</v>
      </c>
      <c r="BM167" s="63">
        <v>0.98400624518045332</v>
      </c>
      <c r="BN167" s="63"/>
      <c r="BO167" s="63">
        <v>0.9645123362323168</v>
      </c>
      <c r="BP167" s="63">
        <v>0.25065757649050674</v>
      </c>
      <c r="BQ167" s="63">
        <v>0.17523644814354428</v>
      </c>
      <c r="BR167" s="61">
        <v>0.66783068359296782</v>
      </c>
      <c r="BS167" s="39">
        <f t="shared" si="444"/>
        <v>-1.5103827879424539E-2</v>
      </c>
      <c r="BT167" s="39">
        <f t="shared" si="445"/>
        <v>-2.766635373760895E-3</v>
      </c>
      <c r="BU167" s="39">
        <f t="shared" si="446"/>
        <v>1.1768154152512311E-2</v>
      </c>
      <c r="BV167" s="39">
        <f t="shared" si="447"/>
        <v>4.3001798258225678E-2</v>
      </c>
      <c r="BW167" s="39">
        <f t="shared" si="448"/>
        <v>9.8521879320649666E-2</v>
      </c>
      <c r="BX167" s="39"/>
      <c r="BY167" s="39">
        <f t="shared" si="449"/>
        <v>-1.8439674230218275E-2</v>
      </c>
      <c r="BZ167" s="39">
        <f t="shared" si="450"/>
        <v>-1.3567114932373428E-2</v>
      </c>
      <c r="CA167" s="39">
        <f t="shared" si="451"/>
        <v>4.5452358534839084E-3</v>
      </c>
      <c r="CB167" s="40">
        <f t="shared" si="452"/>
        <v>-1.9876724746072938E-3</v>
      </c>
      <c r="CC167" s="35">
        <v>1.3085669714850248E-2</v>
      </c>
      <c r="CD167" s="35">
        <v>5.1306897320426207E-4</v>
      </c>
      <c r="CE167" s="35">
        <v>2.0664728617276376E-2</v>
      </c>
      <c r="CF167" s="35">
        <v>1.4694524732294347E-2</v>
      </c>
      <c r="CG167" s="35">
        <v>1.3598092504459497E-5</v>
      </c>
      <c r="CI167" s="35">
        <v>6.3623826333849924E-4</v>
      </c>
      <c r="CJ167" s="35">
        <v>0.19327446760505862</v>
      </c>
      <c r="CK167" s="35">
        <v>3.3669027442361818E-2</v>
      </c>
      <c r="CL167" s="38">
        <v>9.4900528024928835E-3</v>
      </c>
      <c r="CM167" s="39">
        <f t="shared" si="453"/>
        <v>10.332877026079652</v>
      </c>
      <c r="CN167" s="39">
        <f t="shared" si="454"/>
        <v>10.256698493776064</v>
      </c>
      <c r="CO167" s="39">
        <f t="shared" si="455"/>
        <v>10.93988444721492</v>
      </c>
      <c r="CP167" s="39">
        <f t="shared" si="456"/>
        <v>11.101044797139325</v>
      </c>
      <c r="CQ167" s="39">
        <f t="shared" si="457"/>
        <v>10.091147221242547</v>
      </c>
      <c r="CR167" s="39"/>
      <c r="CS167" s="39">
        <f t="shared" si="458"/>
        <v>10.378163113690652</v>
      </c>
      <c r="CT167" s="39">
        <f t="shared" si="459"/>
        <v>10.956097983486464</v>
      </c>
      <c r="CU167" s="39">
        <f t="shared" si="460"/>
        <v>11.052556415138215</v>
      </c>
      <c r="CV167" s="40">
        <f t="shared" si="461"/>
        <v>10.697891184503346</v>
      </c>
      <c r="CW167" s="60">
        <v>10.429459086410301</v>
      </c>
      <c r="CX167" s="60">
        <v>10.355206716803309</v>
      </c>
      <c r="CY167" s="60">
        <v>10.990952774663048</v>
      </c>
      <c r="CZ167" s="60">
        <v>11.206419042987466</v>
      </c>
      <c r="DA167" s="60">
        <v>10.17412822436188</v>
      </c>
      <c r="DB167" s="60"/>
      <c r="DC167" s="60">
        <v>10.497774745675745</v>
      </c>
      <c r="DD167" s="60">
        <v>11.015921465929278</v>
      </c>
      <c r="DE167" s="60">
        <v>11.112417864520056</v>
      </c>
      <c r="DF167" s="61">
        <v>10.819682506852516</v>
      </c>
      <c r="DG167" s="39">
        <f t="shared" si="462"/>
        <v>10.332877026079652</v>
      </c>
      <c r="DH167" s="39">
        <f t="shared" si="463"/>
        <v>10.256698493776064</v>
      </c>
      <c r="DI167" s="39">
        <f t="shared" si="464"/>
        <v>10.93988444721492</v>
      </c>
      <c r="DJ167" s="39">
        <f t="shared" si="465"/>
        <v>11.101044797139325</v>
      </c>
      <c r="DK167" s="39">
        <f t="shared" si="466"/>
        <v>10.091147221242547</v>
      </c>
      <c r="DL167" s="39"/>
      <c r="DM167" s="39">
        <f t="shared" si="467"/>
        <v>10.378163113690652</v>
      </c>
      <c r="DN167" s="39">
        <f t="shared" si="468"/>
        <v>10.956097983486464</v>
      </c>
      <c r="DO167" s="39">
        <f t="shared" si="469"/>
        <v>11.052556415138215</v>
      </c>
      <c r="DP167" s="40">
        <f t="shared" si="470"/>
        <v>10.697891184503346</v>
      </c>
      <c r="DQ167" s="64"/>
    </row>
    <row r="168" spans="1:121" x14ac:dyDescent="0.2">
      <c r="A168" s="51" t="s">
        <v>94</v>
      </c>
      <c r="B168" s="78" t="s">
        <v>105</v>
      </c>
      <c r="C168" s="53">
        <v>2004</v>
      </c>
      <c r="D168" s="54">
        <v>124749473684.21053</v>
      </c>
      <c r="E168" s="55">
        <f t="shared" si="473"/>
        <v>11.096038722018672</v>
      </c>
      <c r="F168" s="56">
        <f t="shared" si="427"/>
        <v>5.3847793735748439E-2</v>
      </c>
      <c r="G168" s="58">
        <v>13170</v>
      </c>
      <c r="H168" s="58">
        <v>16094</v>
      </c>
      <c r="I168" s="11">
        <v>95635</v>
      </c>
      <c r="J168" s="59">
        <v>126646</v>
      </c>
      <c r="K168" s="118">
        <v>318125507</v>
      </c>
      <c r="L168" s="118">
        <v>83540327</v>
      </c>
      <c r="M168" s="118">
        <v>1943262273</v>
      </c>
      <c r="N168" s="118">
        <v>3062934855</v>
      </c>
      <c r="O168" s="118">
        <v>2478522</v>
      </c>
      <c r="P168" s="118"/>
      <c r="Q168" s="118">
        <v>149602002</v>
      </c>
      <c r="R168" s="118">
        <v>18931037132</v>
      </c>
      <c r="S168" s="118">
        <v>6026434842</v>
      </c>
      <c r="T168" s="120">
        <v>1140208029</v>
      </c>
      <c r="U168" s="60">
        <v>-1.3463884631758183E-2</v>
      </c>
      <c r="V168" s="60">
        <v>7.572770545938301E-3</v>
      </c>
      <c r="W168" s="60">
        <v>1.3891866385036478E-2</v>
      </c>
      <c r="X168" s="60">
        <v>1.8589015595393832E-2</v>
      </c>
      <c r="Y168" s="60">
        <v>8.5392796639593982E-4</v>
      </c>
      <c r="Z168" s="60"/>
      <c r="AA168" s="60">
        <v>-2.4100067816613585E-2</v>
      </c>
      <c r="AB168" s="60">
        <v>-1.321176423938436E-2</v>
      </c>
      <c r="AC168" s="60">
        <v>-1.3850906944390395E-2</v>
      </c>
      <c r="AD168" s="61">
        <v>6.299785668332003E-3</v>
      </c>
      <c r="AE168" s="97">
        <f t="shared" ref="AE168:AF168" si="480">STDEV(U159:U168)</f>
        <v>5.5511288215629243E-2</v>
      </c>
      <c r="AF168" s="98">
        <f t="shared" si="480"/>
        <v>4.7602935948866582E-2</v>
      </c>
      <c r="AG168" s="98">
        <f t="shared" si="429"/>
        <v>3.1137671486031863E-2</v>
      </c>
      <c r="AH168" s="98">
        <f t="shared" si="430"/>
        <v>0.11122648174906996</v>
      </c>
      <c r="AI168" s="98">
        <f t="shared" si="431"/>
        <v>0.12460740976249787</v>
      </c>
      <c r="AJ168" s="98"/>
      <c r="AK168" s="98">
        <f t="shared" si="432"/>
        <v>7.1713328909806653E-2</v>
      </c>
      <c r="AL168" s="98">
        <f t="shared" si="433"/>
        <v>3.204441570136584E-2</v>
      </c>
      <c r="AM168" s="98">
        <f t="shared" si="434"/>
        <v>2.4965983181959816E-2</v>
      </c>
      <c r="AN168" s="40">
        <f t="shared" si="435"/>
        <v>5.8187536576845618E-2</v>
      </c>
      <c r="AO168" s="60">
        <v>-1.1999352536717502</v>
      </c>
      <c r="AP168" s="60">
        <v>-1.368673719556238</v>
      </c>
      <c r="AQ168" s="60">
        <v>-0.11830584347731588</v>
      </c>
      <c r="AR168" s="60">
        <v>0.31361865558539392</v>
      </c>
      <c r="AS168" s="60">
        <v>-1.7219509104153623</v>
      </c>
      <c r="AT168" s="60"/>
      <c r="AU168" s="60">
        <v>-1.1487321861610322</v>
      </c>
      <c r="AV168" s="60">
        <v>-3.520684222574566E-2</v>
      </c>
      <c r="AW168" s="60">
        <v>0.14174559494502503</v>
      </c>
      <c r="AX168" s="61">
        <v>-0.43871649405018864</v>
      </c>
      <c r="AY168" s="39">
        <f t="shared" ref="AY168:AZ168" si="481">STDEV(AO159:AO168)</f>
        <v>3.4202600206831413E-2</v>
      </c>
      <c r="AZ168" s="39">
        <f t="shared" si="481"/>
        <v>3.9987482406875226E-2</v>
      </c>
      <c r="BA168" s="39">
        <f t="shared" si="437"/>
        <v>4.8760722861894305E-2</v>
      </c>
      <c r="BB168" s="39">
        <f t="shared" si="438"/>
        <v>7.2197149293724325E-2</v>
      </c>
      <c r="BC168" s="39">
        <f t="shared" si="439"/>
        <v>1.7851446738356903E-2</v>
      </c>
      <c r="BD168" s="39"/>
      <c r="BE168" s="39">
        <f t="shared" si="440"/>
        <v>0.10773484644303614</v>
      </c>
      <c r="BF168" s="39">
        <f t="shared" si="441"/>
        <v>3.7950745803242057E-2</v>
      </c>
      <c r="BG168" s="39">
        <f t="shared" si="442"/>
        <v>5.803409382402424E-2</v>
      </c>
      <c r="BH168" s="39">
        <f t="shared" si="443"/>
        <v>7.8193990969043101E-2</v>
      </c>
      <c r="BI168" s="62">
        <v>0.90992612165250597</v>
      </c>
      <c r="BJ168" s="63">
        <v>0.94328821729860013</v>
      </c>
      <c r="BK168" s="63">
        <v>0.51283315396778639</v>
      </c>
      <c r="BL168" s="63">
        <v>0.36208861625120942</v>
      </c>
      <c r="BM168" s="63">
        <v>0.98338700407057766</v>
      </c>
      <c r="BN168" s="63"/>
      <c r="BO168" s="63">
        <v>0.96820179688529551</v>
      </c>
      <c r="BP168" s="63">
        <v>0.26023493388833724</v>
      </c>
      <c r="BQ168" s="63">
        <v>0.17145369547856829</v>
      </c>
      <c r="BR168" s="61">
        <v>0.64348172479772225</v>
      </c>
      <c r="BS168" s="39">
        <f t="shared" si="444"/>
        <v>-9.0015956623652645E-3</v>
      </c>
      <c r="BT168" s="39">
        <f t="shared" si="445"/>
        <v>5.3832976669907495E-3</v>
      </c>
      <c r="BU168" s="39">
        <f t="shared" si="446"/>
        <v>1.9304050068145184E-2</v>
      </c>
      <c r="BV168" s="39">
        <f t="shared" si="447"/>
        <v>4.8361200398525386E-2</v>
      </c>
      <c r="BW168" s="39">
        <f t="shared" si="448"/>
        <v>0.1035280785002564</v>
      </c>
      <c r="BX168" s="39"/>
      <c r="BY168" s="39">
        <f t="shared" si="449"/>
        <v>-1.4765976363459049E-2</v>
      </c>
      <c r="BZ168" s="39">
        <f t="shared" si="450"/>
        <v>-1.1591772247453636E-2</v>
      </c>
      <c r="CA168" s="39">
        <f t="shared" si="451"/>
        <v>4.2582321598384262E-3</v>
      </c>
      <c r="CB168" s="40">
        <f t="shared" si="452"/>
        <v>2.3434967169960073E-3</v>
      </c>
      <c r="CC168" s="35">
        <v>5.7704325210358749E-3</v>
      </c>
      <c r="CD168" s="35">
        <v>4.7846360229114604E-4</v>
      </c>
      <c r="CE168" s="35">
        <v>1.8682336227133133E-2</v>
      </c>
      <c r="CF168" s="35">
        <v>1.8147868212582081E-2</v>
      </c>
      <c r="CG168" s="35">
        <v>9.9339978230052655E-6</v>
      </c>
      <c r="CI168" s="35">
        <v>5.9960975217699471E-4</v>
      </c>
      <c r="CJ168" s="35">
        <v>0.19439667327103385</v>
      </c>
      <c r="CK168" s="35">
        <v>3.9472663962539477E-2</v>
      </c>
      <c r="CL168" s="38">
        <v>1.1441551380461924E-2</v>
      </c>
      <c r="CM168" s="39">
        <f t="shared" si="453"/>
        <v>10.358310603802042</v>
      </c>
      <c r="CN168" s="39">
        <f t="shared" si="454"/>
        <v>10.281975797542799</v>
      </c>
      <c r="CO168" s="39">
        <f t="shared" si="455"/>
        <v>10.956758061978164</v>
      </c>
      <c r="CP168" s="39">
        <f t="shared" si="456"/>
        <v>11.120342670477205</v>
      </c>
      <c r="CQ168" s="39">
        <f t="shared" si="457"/>
        <v>10.111625215805738</v>
      </c>
      <c r="CR168" s="39"/>
      <c r="CS168" s="39">
        <f t="shared" si="458"/>
        <v>10.399743851996254</v>
      </c>
      <c r="CT168" s="39">
        <f t="shared" si="459"/>
        <v>10.976969331742167</v>
      </c>
      <c r="CU168" s="39">
        <f t="shared" si="460"/>
        <v>11.067326999668412</v>
      </c>
      <c r="CV168" s="40">
        <f t="shared" si="461"/>
        <v>10.731366428078941</v>
      </c>
      <c r="CW168" s="60">
        <v>10.496071095182797</v>
      </c>
      <c r="CX168" s="60">
        <v>10.411701862240553</v>
      </c>
      <c r="CY168" s="60">
        <v>11.036885800280015</v>
      </c>
      <c r="CZ168" s="60">
        <v>11.252848049811369</v>
      </c>
      <c r="DA168" s="60">
        <v>10.235063266810991</v>
      </c>
      <c r="DB168" s="60"/>
      <c r="DC168" s="60">
        <v>10.521672628938155</v>
      </c>
      <c r="DD168" s="60">
        <v>11.078435300905799</v>
      </c>
      <c r="DE168" s="60">
        <v>11.166911519491185</v>
      </c>
      <c r="DF168" s="61">
        <v>10.876680474993577</v>
      </c>
      <c r="DG168" s="39">
        <f t="shared" si="462"/>
        <v>10.358310603802042</v>
      </c>
      <c r="DH168" s="39">
        <f t="shared" si="463"/>
        <v>10.281975797542799</v>
      </c>
      <c r="DI168" s="39">
        <f t="shared" si="464"/>
        <v>10.956758061978164</v>
      </c>
      <c r="DJ168" s="39">
        <f t="shared" si="465"/>
        <v>11.120342670477205</v>
      </c>
      <c r="DK168" s="39">
        <f t="shared" si="466"/>
        <v>10.111625215805738</v>
      </c>
      <c r="DL168" s="39"/>
      <c r="DM168" s="39">
        <f t="shared" si="467"/>
        <v>10.399743851996254</v>
      </c>
      <c r="DN168" s="39">
        <f t="shared" si="468"/>
        <v>10.976969331742167</v>
      </c>
      <c r="DO168" s="39">
        <f t="shared" si="469"/>
        <v>11.067326999668412</v>
      </c>
      <c r="DP168" s="40">
        <f t="shared" si="470"/>
        <v>10.731366428078941</v>
      </c>
      <c r="DQ168" s="64"/>
    </row>
    <row r="169" spans="1:121" x14ac:dyDescent="0.2">
      <c r="A169" s="51" t="s">
        <v>94</v>
      </c>
      <c r="B169" s="78" t="s">
        <v>105</v>
      </c>
      <c r="C169" s="53">
        <v>2005</v>
      </c>
      <c r="D169" s="54">
        <v>143534102611.49692</v>
      </c>
      <c r="E169" s="55">
        <f t="shared" si="473"/>
        <v>11.156955098396924</v>
      </c>
      <c r="F169" s="56">
        <f t="shared" si="427"/>
        <v>6.0916376378251869E-2</v>
      </c>
      <c r="G169" s="58">
        <v>13341</v>
      </c>
      <c r="H169" s="58">
        <v>20577</v>
      </c>
      <c r="I169" s="11">
        <v>105572</v>
      </c>
      <c r="J169" s="59">
        <v>141626</v>
      </c>
      <c r="K169" s="118">
        <v>359820804</v>
      </c>
      <c r="L169" s="118">
        <v>109278750</v>
      </c>
      <c r="M169" s="118">
        <v>1985286544</v>
      </c>
      <c r="N169" s="118">
        <v>3312084872</v>
      </c>
      <c r="O169" s="118">
        <v>6248470</v>
      </c>
      <c r="P169" s="118"/>
      <c r="Q169" s="118">
        <v>245561693</v>
      </c>
      <c r="R169" s="118">
        <v>22078782553</v>
      </c>
      <c r="S169" s="118">
        <v>7592166747</v>
      </c>
      <c r="T169" s="120">
        <v>1159582445</v>
      </c>
      <c r="U169" s="60">
        <v>-4.9914488108484534E-3</v>
      </c>
      <c r="V169" s="60">
        <v>1.3578824600284367E-2</v>
      </c>
      <c r="W169" s="60">
        <v>-6.5220347472596529E-3</v>
      </c>
      <c r="X169" s="60">
        <v>3.6835964616065198E-2</v>
      </c>
      <c r="Y169" s="60">
        <v>-4.9297183109029419E-3</v>
      </c>
      <c r="Z169" s="60"/>
      <c r="AA169" s="60">
        <v>2.2409838821492445E-3</v>
      </c>
      <c r="AB169" s="60">
        <v>-5.0321209647974929E-3</v>
      </c>
      <c r="AC169" s="60">
        <v>2.1386917707157949E-3</v>
      </c>
      <c r="AD169" s="61">
        <v>4.4025649857091231E-3</v>
      </c>
      <c r="AE169" s="97">
        <f t="shared" ref="AE169:AF169" si="482">STDEV(U160:U169)</f>
        <v>5.5510655161067388E-2</v>
      </c>
      <c r="AF169" s="98">
        <f t="shared" si="482"/>
        <v>4.7666605643404705E-2</v>
      </c>
      <c r="AG169" s="98">
        <f t="shared" si="429"/>
        <v>3.2062483912766074E-2</v>
      </c>
      <c r="AH169" s="98">
        <f t="shared" si="430"/>
        <v>0.11123311093672289</v>
      </c>
      <c r="AI169" s="98">
        <f t="shared" si="431"/>
        <v>0.12901829095296335</v>
      </c>
      <c r="AJ169" s="98"/>
      <c r="AK169" s="98">
        <f t="shared" si="432"/>
        <v>7.1859154570080366E-2</v>
      </c>
      <c r="AL169" s="98">
        <f t="shared" si="433"/>
        <v>3.2051334200676379E-2</v>
      </c>
      <c r="AM169" s="98">
        <f t="shared" si="434"/>
        <v>2.4665064899524105E-2</v>
      </c>
      <c r="AN169" s="40">
        <f t="shared" si="435"/>
        <v>5.7750163127949818E-2</v>
      </c>
      <c r="AO169" s="60">
        <v>-1.1777982728632264</v>
      </c>
      <c r="AP169" s="60">
        <v>-1.3580941809263098</v>
      </c>
      <c r="AQ169" s="60">
        <v>-0.12587010513352936</v>
      </c>
      <c r="AR169" s="60">
        <v>0.2992113840677959</v>
      </c>
      <c r="AS169" s="60">
        <v>-1.7199090558634875</v>
      </c>
      <c r="AT169" s="60"/>
      <c r="AU169" s="60">
        <v>-1.1327440291491957</v>
      </c>
      <c r="AV169" s="60">
        <v>-5.0398356362345353E-2</v>
      </c>
      <c r="AW169" s="60">
        <v>0.12023807039597401</v>
      </c>
      <c r="AX169" s="61">
        <v>-0.39628194546287077</v>
      </c>
      <c r="AY169" s="39">
        <f t="shared" ref="AY169:AZ169" si="483">STDEV(AO160:AO169)</f>
        <v>3.7544728379601829E-2</v>
      </c>
      <c r="AZ169" s="39">
        <f t="shared" si="483"/>
        <v>4.0967609327476673E-2</v>
      </c>
      <c r="BA169" s="39">
        <f t="shared" si="437"/>
        <v>5.408606228895535E-2</v>
      </c>
      <c r="BB169" s="39">
        <f t="shared" si="438"/>
        <v>6.7674659024583375E-2</v>
      </c>
      <c r="BC169" s="39">
        <f t="shared" si="439"/>
        <v>1.4733505514387788E-2</v>
      </c>
      <c r="BD169" s="39"/>
      <c r="BE169" s="39">
        <f t="shared" si="440"/>
        <v>0.10777446633066977</v>
      </c>
      <c r="BF169" s="39">
        <f t="shared" si="441"/>
        <v>4.0686203344410372E-2</v>
      </c>
      <c r="BG169" s="39">
        <f t="shared" si="442"/>
        <v>4.7266681826789225E-2</v>
      </c>
      <c r="BH169" s="39">
        <f t="shared" si="443"/>
        <v>6.7347184967595314E-2</v>
      </c>
      <c r="BI169" s="62">
        <v>0.90611665257819107</v>
      </c>
      <c r="BJ169" s="63">
        <v>0.94313077847952564</v>
      </c>
      <c r="BK169" s="63">
        <v>0.53752440111329225</v>
      </c>
      <c r="BL169" s="63">
        <v>0.34361522513143966</v>
      </c>
      <c r="BM169" s="63">
        <v>0.98108722103826862</v>
      </c>
      <c r="BN169" s="63"/>
      <c r="BO169" s="63">
        <v>0.95934031168759715</v>
      </c>
      <c r="BP169" s="63">
        <v>0.26475523533768769</v>
      </c>
      <c r="BQ169" s="63">
        <v>0.1591332029363087</v>
      </c>
      <c r="BR169" s="61">
        <v>0.61578233793689818</v>
      </c>
      <c r="BS169" s="39">
        <f t="shared" si="444"/>
        <v>-8.2646747421714628E-3</v>
      </c>
      <c r="BT169" s="39">
        <f t="shared" si="445"/>
        <v>6.3708431435910203E-3</v>
      </c>
      <c r="BU169" s="39">
        <f t="shared" si="446"/>
        <v>1.7810714478492584E-2</v>
      </c>
      <c r="BV169" s="39">
        <f t="shared" si="447"/>
        <v>4.8301944443936852E-2</v>
      </c>
      <c r="BW169" s="39">
        <f t="shared" si="448"/>
        <v>9.6052518789573951E-2</v>
      </c>
      <c r="BX169" s="39"/>
      <c r="BY169" s="39">
        <f t="shared" si="449"/>
        <v>-1.4042929340406133E-2</v>
      </c>
      <c r="BZ169" s="39">
        <f t="shared" si="450"/>
        <v>-1.0430347578558669E-2</v>
      </c>
      <c r="CA169" s="39">
        <f t="shared" si="451"/>
        <v>2.9434623493128529E-3</v>
      </c>
      <c r="CB169" s="40">
        <f t="shared" si="452"/>
        <v>4.8523086112792766E-4</v>
      </c>
      <c r="CC169" s="35">
        <v>1.2534331474309114E-3</v>
      </c>
      <c r="CD169" s="35">
        <v>4.7565029488392586E-4</v>
      </c>
      <c r="CE169" s="35">
        <v>1.8361186081714317E-2</v>
      </c>
      <c r="CF169" s="35">
        <v>1.753915610602539E-2</v>
      </c>
      <c r="CG169" s="35">
        <v>2.1766499690016888E-5</v>
      </c>
      <c r="CI169" s="35">
        <v>8.554123672778332E-4</v>
      </c>
      <c r="CJ169" s="35">
        <v>0.19649831248346375</v>
      </c>
      <c r="CK169" s="35">
        <v>4.1461404494808965E-2</v>
      </c>
      <c r="CL169" s="38">
        <v>1.2960748164150455E-2</v>
      </c>
      <c r="CM169" s="39">
        <f t="shared" si="453"/>
        <v>10.383957206458547</v>
      </c>
      <c r="CN169" s="39">
        <f t="shared" si="454"/>
        <v>10.305533577748374</v>
      </c>
      <c r="CO169" s="39">
        <f t="shared" si="455"/>
        <v>10.972382712217019</v>
      </c>
      <c r="CP169" s="39">
        <f t="shared" si="456"/>
        <v>11.138319503823981</v>
      </c>
      <c r="CQ169" s="39">
        <f t="shared" si="457"/>
        <v>10.131608563670625</v>
      </c>
      <c r="CR169" s="39"/>
      <c r="CS169" s="39">
        <f t="shared" si="458"/>
        <v>10.422909304252567</v>
      </c>
      <c r="CT169" s="39">
        <f t="shared" si="459"/>
        <v>10.995569990651394</v>
      </c>
      <c r="CU169" s="39">
        <f t="shared" si="460"/>
        <v>11.080206801451016</v>
      </c>
      <c r="CV169" s="40">
        <f t="shared" si="461"/>
        <v>10.764013930262504</v>
      </c>
      <c r="CW169" s="60">
        <v>10.56805596196531</v>
      </c>
      <c r="CX169" s="60">
        <v>10.47790800793377</v>
      </c>
      <c r="CY169" s="60">
        <v>11.09402004583016</v>
      </c>
      <c r="CZ169" s="60">
        <v>11.306560790430822</v>
      </c>
      <c r="DA169" s="60">
        <v>10.29700057046518</v>
      </c>
      <c r="DB169" s="60"/>
      <c r="DC169" s="60">
        <v>10.590583083822327</v>
      </c>
      <c r="DD169" s="60">
        <v>11.131755920215753</v>
      </c>
      <c r="DE169" s="60">
        <v>11.217074133594911</v>
      </c>
      <c r="DF169" s="61">
        <v>10.958814125665489</v>
      </c>
      <c r="DG169" s="39">
        <f t="shared" si="462"/>
        <v>10.383957206458547</v>
      </c>
      <c r="DH169" s="39">
        <f t="shared" si="463"/>
        <v>10.305533577748374</v>
      </c>
      <c r="DI169" s="39">
        <f t="shared" si="464"/>
        <v>10.972382712217019</v>
      </c>
      <c r="DJ169" s="39">
        <f t="shared" si="465"/>
        <v>11.138319503823981</v>
      </c>
      <c r="DK169" s="39">
        <f t="shared" si="466"/>
        <v>10.131608563670625</v>
      </c>
      <c r="DL169" s="39"/>
      <c r="DM169" s="39">
        <f t="shared" si="467"/>
        <v>10.422909304252567</v>
      </c>
      <c r="DN169" s="39">
        <f t="shared" si="468"/>
        <v>10.995569990651394</v>
      </c>
      <c r="DO169" s="39">
        <f t="shared" si="469"/>
        <v>11.080206801451016</v>
      </c>
      <c r="DP169" s="40">
        <f t="shared" si="470"/>
        <v>10.764013930262504</v>
      </c>
      <c r="DQ169" s="64"/>
    </row>
    <row r="170" spans="1:121" x14ac:dyDescent="0.2">
      <c r="A170" s="51" t="s">
        <v>94</v>
      </c>
      <c r="B170" s="78" t="s">
        <v>105</v>
      </c>
      <c r="C170" s="53">
        <v>2006</v>
      </c>
      <c r="D170" s="54">
        <v>162691238209.47604</v>
      </c>
      <c r="E170" s="55">
        <f t="shared" si="473"/>
        <v>11.211364164493469</v>
      </c>
      <c r="F170" s="56">
        <f t="shared" si="427"/>
        <v>5.4409066096544834E-2</v>
      </c>
      <c r="G170" s="58">
        <v>15573</v>
      </c>
      <c r="H170" s="58">
        <v>24206</v>
      </c>
      <c r="I170" s="11">
        <v>117906</v>
      </c>
      <c r="J170" s="59">
        <v>160749</v>
      </c>
      <c r="K170" s="118">
        <v>345836301</v>
      </c>
      <c r="L170" s="118">
        <v>108332966</v>
      </c>
      <c r="M170" s="118">
        <v>2175269639</v>
      </c>
      <c r="N170" s="118">
        <v>4069163363</v>
      </c>
      <c r="O170" s="118">
        <v>5671041</v>
      </c>
      <c r="P170" s="118"/>
      <c r="Q170" s="118">
        <v>165293421</v>
      </c>
      <c r="R170" s="118">
        <v>24757812004</v>
      </c>
      <c r="S170" s="118">
        <v>8499268062.000001</v>
      </c>
      <c r="T170" s="120">
        <v>1760287099</v>
      </c>
      <c r="U170" s="60">
        <v>-6.502040918191232E-3</v>
      </c>
      <c r="V170" s="60">
        <v>1.6822348190225878E-2</v>
      </c>
      <c r="W170" s="60">
        <v>-1.6969515391919376E-2</v>
      </c>
      <c r="X170" s="60">
        <v>-1.1250175709847099E-2</v>
      </c>
      <c r="Y170" s="60">
        <v>-2.0499902157053995E-3</v>
      </c>
      <c r="Z170" s="60"/>
      <c r="AA170" s="60">
        <v>6.6361559748561699E-2</v>
      </c>
      <c r="AB170" s="60">
        <v>-6.4745224274765922E-3</v>
      </c>
      <c r="AC170" s="60">
        <v>-1.2350166345295177E-2</v>
      </c>
      <c r="AD170" s="61">
        <v>1.7472144541807566E-2</v>
      </c>
      <c r="AE170" s="97">
        <f t="shared" ref="AE170:AF170" si="484">STDEV(U161:U170)</f>
        <v>5.3121235914541008E-2</v>
      </c>
      <c r="AF170" s="98">
        <f t="shared" si="484"/>
        <v>4.2475054112355949E-2</v>
      </c>
      <c r="AG170" s="98">
        <f t="shared" si="429"/>
        <v>3.1762955145179357E-2</v>
      </c>
      <c r="AH170" s="98">
        <f t="shared" si="430"/>
        <v>0.11270831233597513</v>
      </c>
      <c r="AI170" s="98">
        <f t="shared" si="431"/>
        <v>0.13266848296586506</v>
      </c>
      <c r="AJ170" s="98"/>
      <c r="AK170" s="98">
        <f t="shared" si="432"/>
        <v>7.2699196544316141E-2</v>
      </c>
      <c r="AL170" s="98">
        <f t="shared" si="433"/>
        <v>3.2022814088431863E-2</v>
      </c>
      <c r="AM170" s="98">
        <f t="shared" si="434"/>
        <v>2.5089039032659691E-2</v>
      </c>
      <c r="AN170" s="40">
        <f t="shared" si="435"/>
        <v>5.6459423786803908E-2</v>
      </c>
      <c r="AO170" s="60">
        <v>-1.1517741292803567</v>
      </c>
      <c r="AP170" s="60">
        <v>-1.3495553025387022</v>
      </c>
      <c r="AQ170" s="60">
        <v>-0.10533361780503903</v>
      </c>
      <c r="AR170" s="60">
        <v>0.35041737642306181</v>
      </c>
      <c r="AS170" s="60">
        <v>-1.6729121598287406</v>
      </c>
      <c r="AT170" s="60"/>
      <c r="AU170" s="60">
        <v>-1.0477472220803268</v>
      </c>
      <c r="AV170" s="60">
        <v>-3.9256596176500125E-2</v>
      </c>
      <c r="AW170" s="60">
        <v>0.13451551646160631</v>
      </c>
      <c r="AX170" s="61">
        <v>-0.38938145319785633</v>
      </c>
      <c r="AY170" s="39">
        <f t="shared" ref="AY170:AZ170" si="485">STDEV(AO161:AO170)</f>
        <v>3.8149843929569036E-2</v>
      </c>
      <c r="AZ170" s="39">
        <f t="shared" si="485"/>
        <v>3.4214855619126697E-2</v>
      </c>
      <c r="BA170" s="39">
        <f t="shared" si="437"/>
        <v>5.527774970076782E-2</v>
      </c>
      <c r="BB170" s="39">
        <f t="shared" si="438"/>
        <v>6.7351700701302142E-2</v>
      </c>
      <c r="BC170" s="39">
        <f t="shared" si="439"/>
        <v>2.5029959897405356E-2</v>
      </c>
      <c r="BD170" s="39"/>
      <c r="BE170" s="39">
        <f t="shared" si="440"/>
        <v>0.1108828830435209</v>
      </c>
      <c r="BF170" s="39">
        <f t="shared" si="441"/>
        <v>4.1722940973732588E-2</v>
      </c>
      <c r="BG170" s="39">
        <f t="shared" si="442"/>
        <v>3.2653962874811079E-2</v>
      </c>
      <c r="BH170" s="39">
        <f t="shared" si="443"/>
        <v>5.0627264271027761E-2</v>
      </c>
      <c r="BI170" s="62">
        <v>0.89117201650978417</v>
      </c>
      <c r="BJ170" s="63">
        <v>0.93732706563448287</v>
      </c>
      <c r="BK170" s="63">
        <v>0.53237669281654887</v>
      </c>
      <c r="BL170" s="63">
        <v>0.33643615008551664</v>
      </c>
      <c r="BM170" s="63">
        <v>0.97558636647672781</v>
      </c>
      <c r="BN170" s="63"/>
      <c r="BO170" s="63">
        <v>0.95400150041140308</v>
      </c>
      <c r="BP170" s="63">
        <v>0.28167913518712029</v>
      </c>
      <c r="BQ170" s="63">
        <v>0.14217598314461685</v>
      </c>
      <c r="BR170" s="61">
        <v>0.58839835473015079</v>
      </c>
      <c r="BS170" s="39">
        <f t="shared" si="444"/>
        <v>-1.2715616000829178E-2</v>
      </c>
      <c r="BT170" s="39">
        <f t="shared" si="445"/>
        <v>1.0606581304050788E-3</v>
      </c>
      <c r="BU170" s="39">
        <f t="shared" si="446"/>
        <v>1.1248670999400323E-2</v>
      </c>
      <c r="BV170" s="39">
        <f t="shared" si="447"/>
        <v>4.1378083115422237E-2</v>
      </c>
      <c r="BW170" s="39">
        <f t="shared" si="448"/>
        <v>8.5957360137609351E-2</v>
      </c>
      <c r="BX170" s="39"/>
      <c r="BY170" s="39">
        <f t="shared" si="449"/>
        <v>-1.3328366122518115E-2</v>
      </c>
      <c r="BZ170" s="39">
        <f t="shared" si="450"/>
        <v>-1.0598781636072419E-2</v>
      </c>
      <c r="CA170" s="39">
        <f t="shared" si="451"/>
        <v>1.0980419483255011E-3</v>
      </c>
      <c r="CB170" s="40">
        <f t="shared" si="452"/>
        <v>-1.7712891118244478E-3</v>
      </c>
      <c r="CC170" s="35">
        <v>2.8105724899427668E-3</v>
      </c>
      <c r="CD170" s="35">
        <v>4.4456356119143927E-4</v>
      </c>
      <c r="CE170" s="35">
        <v>1.6953126000863853E-2</v>
      </c>
      <c r="CF170" s="35">
        <v>1.8143593050668108E-2</v>
      </c>
      <c r="CG170" s="35">
        <v>1.742884577686399E-5</v>
      </c>
      <c r="CI170" s="35">
        <v>5.0799730464640472E-4</v>
      </c>
      <c r="CJ170" s="35">
        <v>0.19685109408381612</v>
      </c>
      <c r="CK170" s="35">
        <v>4.1148419311030839E-2</v>
      </c>
      <c r="CL170" s="38">
        <v>1.4574878645506339E-2</v>
      </c>
      <c r="CM170" s="39">
        <f t="shared" si="453"/>
        <v>10.411875118969887</v>
      </c>
      <c r="CN170" s="39">
        <f t="shared" si="454"/>
        <v>10.331762368411818</v>
      </c>
      <c r="CO170" s="39">
        <f t="shared" si="455"/>
        <v>10.989261899841106</v>
      </c>
      <c r="CP170" s="39">
        <f t="shared" si="456"/>
        <v>11.158955205128915</v>
      </c>
      <c r="CQ170" s="39">
        <f t="shared" si="457"/>
        <v>10.155279742503639</v>
      </c>
      <c r="CR170" s="39"/>
      <c r="CS170" s="39">
        <f t="shared" si="458"/>
        <v>10.451572460772763</v>
      </c>
      <c r="CT170" s="39">
        <f t="shared" si="459"/>
        <v>11.01537823400735</v>
      </c>
      <c r="CU170" s="39">
        <f t="shared" si="460"/>
        <v>11.094757316445923</v>
      </c>
      <c r="CV170" s="40">
        <f t="shared" si="461"/>
        <v>10.795898891378398</v>
      </c>
      <c r="CW170" s="60">
        <v>10.63547709985329</v>
      </c>
      <c r="CX170" s="60">
        <v>10.536586513224119</v>
      </c>
      <c r="CY170" s="60">
        <v>11.158697355590949</v>
      </c>
      <c r="CZ170" s="60">
        <v>11.386572852705001</v>
      </c>
      <c r="DA170" s="60">
        <v>10.374908084579099</v>
      </c>
      <c r="DB170" s="60"/>
      <c r="DC170" s="60">
        <v>10.687490553453305</v>
      </c>
      <c r="DD170" s="60">
        <v>11.191735866405219</v>
      </c>
      <c r="DE170" s="60">
        <v>11.278621922724273</v>
      </c>
      <c r="DF170" s="61">
        <v>11.016673437894541</v>
      </c>
      <c r="DG170" s="39">
        <f t="shared" si="462"/>
        <v>10.411875118969887</v>
      </c>
      <c r="DH170" s="39">
        <f t="shared" si="463"/>
        <v>10.331762368411818</v>
      </c>
      <c r="DI170" s="39">
        <f t="shared" si="464"/>
        <v>10.989261899841106</v>
      </c>
      <c r="DJ170" s="39">
        <f t="shared" si="465"/>
        <v>11.158955205128915</v>
      </c>
      <c r="DK170" s="39">
        <f t="shared" si="466"/>
        <v>10.155279742503639</v>
      </c>
      <c r="DL170" s="39"/>
      <c r="DM170" s="39">
        <f t="shared" si="467"/>
        <v>10.451572460772763</v>
      </c>
      <c r="DN170" s="39">
        <f t="shared" si="468"/>
        <v>11.01537823400735</v>
      </c>
      <c r="DO170" s="39">
        <f t="shared" si="469"/>
        <v>11.094757316445923</v>
      </c>
      <c r="DP170" s="40">
        <f t="shared" si="470"/>
        <v>10.795898891378398</v>
      </c>
      <c r="DQ170" s="64"/>
    </row>
    <row r="171" spans="1:121" x14ac:dyDescent="0.2">
      <c r="A171" s="51" t="s">
        <v>94</v>
      </c>
      <c r="B171" s="78" t="s">
        <v>105</v>
      </c>
      <c r="C171" s="53">
        <v>2007</v>
      </c>
      <c r="D171" s="54">
        <v>193547824063.29996</v>
      </c>
      <c r="E171" s="55">
        <f t="shared" si="473"/>
        <v>11.286788293182157</v>
      </c>
      <c r="F171" s="56">
        <f t="shared" si="427"/>
        <v>7.5424128688688086E-2</v>
      </c>
      <c r="G171" s="58">
        <v>20549</v>
      </c>
      <c r="H171" s="58">
        <v>28118</v>
      </c>
      <c r="I171" s="11">
        <v>124740</v>
      </c>
      <c r="J171" s="59">
        <v>175966</v>
      </c>
      <c r="K171" s="118">
        <v>402437031</v>
      </c>
      <c r="L171" s="118">
        <v>134124184.00000001</v>
      </c>
      <c r="M171" s="118">
        <v>2541005273</v>
      </c>
      <c r="N171" s="118">
        <v>5148242072</v>
      </c>
      <c r="O171" s="118">
        <v>9298446</v>
      </c>
      <c r="P171" s="118"/>
      <c r="Q171" s="118">
        <v>209858654</v>
      </c>
      <c r="R171" s="118">
        <v>25590474681</v>
      </c>
      <c r="S171" s="118">
        <v>8612231066</v>
      </c>
      <c r="T171" s="120">
        <v>2324838153</v>
      </c>
      <c r="U171" s="60">
        <v>5.3278796698705833E-3</v>
      </c>
      <c r="V171" s="60">
        <v>2.2316636011739277E-2</v>
      </c>
      <c r="W171" s="60">
        <v>-1.852776955206803E-2</v>
      </c>
      <c r="X171" s="60">
        <v>2.690982989919144E-2</v>
      </c>
      <c r="Y171" s="60">
        <v>7.7970635100834684E-3</v>
      </c>
      <c r="Z171" s="60"/>
      <c r="AA171" s="60">
        <v>2.8342769914205646E-2</v>
      </c>
      <c r="AB171" s="60">
        <v>5.258840323905889E-3</v>
      </c>
      <c r="AC171" s="60">
        <v>-4.1504832052150276E-2</v>
      </c>
      <c r="AD171" s="61">
        <v>3.074363042569761E-2</v>
      </c>
      <c r="AE171" s="97">
        <f t="shared" ref="AE171:AF171" si="486">STDEV(U162:U171)</f>
        <v>5.2946804485411399E-2</v>
      </c>
      <c r="AF171" s="98">
        <f t="shared" si="486"/>
        <v>4.1304439884100264E-2</v>
      </c>
      <c r="AG171" s="98">
        <f t="shared" si="429"/>
        <v>3.152337642798448E-2</v>
      </c>
      <c r="AH171" s="98">
        <f t="shared" si="430"/>
        <v>0.11188377194215617</v>
      </c>
      <c r="AI171" s="98">
        <f t="shared" si="431"/>
        <v>0.13408529399637303</v>
      </c>
      <c r="AJ171" s="98"/>
      <c r="AK171" s="98">
        <f t="shared" si="432"/>
        <v>7.3569999535677458E-2</v>
      </c>
      <c r="AL171" s="98">
        <f t="shared" si="433"/>
        <v>3.2320100328966254E-2</v>
      </c>
      <c r="AM171" s="98">
        <f t="shared" si="434"/>
        <v>2.5023527871562697E-2</v>
      </c>
      <c r="AN171" s="40">
        <f t="shared" si="435"/>
        <v>5.7275413993643443E-2</v>
      </c>
      <c r="AO171" s="60">
        <v>-1.198733957131271</v>
      </c>
      <c r="AP171" s="60">
        <v>-1.350312963226532</v>
      </c>
      <c r="AQ171" s="60">
        <v>-9.3718324010247045E-2</v>
      </c>
      <c r="AR171" s="60">
        <v>0.34891328792709508</v>
      </c>
      <c r="AS171" s="60">
        <v>-1.6611515577704505</v>
      </c>
      <c r="AT171" s="60"/>
      <c r="AU171" s="60">
        <v>-0.88135685893770344</v>
      </c>
      <c r="AV171" s="60">
        <v>-2.9249047268748996E-2</v>
      </c>
      <c r="AW171" s="60">
        <v>0.1330724561651575</v>
      </c>
      <c r="AX171" s="61">
        <v>-0.3979663978053658</v>
      </c>
      <c r="AY171" s="39">
        <f t="shared" ref="AY171:AZ171" si="487">STDEV(AO162:AO171)</f>
        <v>3.0328643814433648E-2</v>
      </c>
      <c r="AZ171" s="39">
        <f t="shared" si="487"/>
        <v>1.7501695738208384E-2</v>
      </c>
      <c r="BA171" s="39">
        <f t="shared" si="437"/>
        <v>5.4444993444449495E-2</v>
      </c>
      <c r="BB171" s="39">
        <f t="shared" si="438"/>
        <v>6.8918077160887228E-2</v>
      </c>
      <c r="BC171" s="39">
        <f t="shared" si="439"/>
        <v>3.1314849902809923E-2</v>
      </c>
      <c r="BD171" s="39"/>
      <c r="BE171" s="39">
        <f t="shared" si="440"/>
        <v>0.13598542220518531</v>
      </c>
      <c r="BF171" s="39">
        <f t="shared" si="441"/>
        <v>4.1905380827805136E-2</v>
      </c>
      <c r="BG171" s="39">
        <f t="shared" si="442"/>
        <v>3.1320524874777315E-2</v>
      </c>
      <c r="BH171" s="39">
        <f t="shared" si="443"/>
        <v>2.9679377073505098E-2</v>
      </c>
      <c r="BI171" s="62">
        <v>0.90403737869893375</v>
      </c>
      <c r="BJ171" s="63">
        <v>0.94356692992102364</v>
      </c>
      <c r="BK171" s="63">
        <v>0.54397346664782364</v>
      </c>
      <c r="BL171" s="63">
        <v>0.31637293820306894</v>
      </c>
      <c r="BM171" s="63">
        <v>0.98031533899790269</v>
      </c>
      <c r="BN171" s="63"/>
      <c r="BO171" s="63">
        <v>0.95164060827904884</v>
      </c>
      <c r="BP171" s="63">
        <v>0.28444644562925808</v>
      </c>
      <c r="BQ171" s="63">
        <v>9.4857094347745682E-2</v>
      </c>
      <c r="BR171" s="61">
        <v>0.55763894765440236</v>
      </c>
      <c r="BS171" s="39">
        <f t="shared" si="444"/>
        <v>-1.3125763942286164E-2</v>
      </c>
      <c r="BT171" s="39">
        <f t="shared" si="445"/>
        <v>-4.3600550850699806E-4</v>
      </c>
      <c r="BU171" s="39">
        <f t="shared" si="446"/>
        <v>5.6145891860385436E-3</v>
      </c>
      <c r="BV171" s="39">
        <f t="shared" si="447"/>
        <v>3.5954074309879049E-2</v>
      </c>
      <c r="BW171" s="39">
        <f t="shared" si="448"/>
        <v>7.4428584724195182E-2</v>
      </c>
      <c r="BX171" s="39"/>
      <c r="BY171" s="39">
        <f t="shared" si="449"/>
        <v>-1.1522450028112013E-2</v>
      </c>
      <c r="BZ171" s="39">
        <f t="shared" si="450"/>
        <v>-8.4408161809136958E-3</v>
      </c>
      <c r="CA171" s="39">
        <f t="shared" si="451"/>
        <v>-6.6824578047201214E-3</v>
      </c>
      <c r="CB171" s="40">
        <f t="shared" si="452"/>
        <v>1.1498885673386639E-4</v>
      </c>
      <c r="CC171" s="35">
        <v>3.5402751936928298E-3</v>
      </c>
      <c r="CD171" s="35">
        <v>4.4053285418965129E-4</v>
      </c>
      <c r="CE171" s="35">
        <v>1.4599599960809621E-2</v>
      </c>
      <c r="CF171" s="35">
        <v>1.9194927987329781E-2</v>
      </c>
      <c r="CG171" s="35">
        <v>2.4021055377401032E-5</v>
      </c>
      <c r="CI171" s="35">
        <v>5.4213643324495752E-4</v>
      </c>
      <c r="CJ171" s="35">
        <v>0.17358604418746343</v>
      </c>
      <c r="CK171" s="35">
        <v>3.7143402771582831E-2</v>
      </c>
      <c r="CL171" s="38">
        <v>1.6049029324748835E-2</v>
      </c>
      <c r="CM171" s="39">
        <f t="shared" si="453"/>
        <v>10.444827067453232</v>
      </c>
      <c r="CN171" s="39">
        <f t="shared" si="454"/>
        <v>10.366074935471207</v>
      </c>
      <c r="CO171" s="39">
        <f t="shared" si="455"/>
        <v>11.014572749018122</v>
      </c>
      <c r="CP171" s="39">
        <f t="shared" si="456"/>
        <v>11.188381103502369</v>
      </c>
      <c r="CQ171" s="39">
        <f t="shared" si="457"/>
        <v>10.188785045391812</v>
      </c>
      <c r="CR171" s="39"/>
      <c r="CS171" s="39">
        <f t="shared" si="458"/>
        <v>10.495008886870819</v>
      </c>
      <c r="CT171" s="39">
        <f t="shared" si="459"/>
        <v>11.042566503875731</v>
      </c>
      <c r="CU171" s="39">
        <f t="shared" si="460"/>
        <v>11.121257918108409</v>
      </c>
      <c r="CV171" s="40">
        <f t="shared" si="461"/>
        <v>10.833236125710604</v>
      </c>
      <c r="CW171" s="60">
        <v>10.687421314616522</v>
      </c>
      <c r="CX171" s="60">
        <v>10.611631811568891</v>
      </c>
      <c r="CY171" s="60">
        <v>11.239929131177034</v>
      </c>
      <c r="CZ171" s="60">
        <v>11.461244937145704</v>
      </c>
      <c r="DA171" s="60">
        <v>10.456212514296933</v>
      </c>
      <c r="DB171" s="60"/>
      <c r="DC171" s="60">
        <v>10.846109863713306</v>
      </c>
      <c r="DD171" s="60">
        <v>11.272163769547783</v>
      </c>
      <c r="DE171" s="60">
        <v>11.353324521264735</v>
      </c>
      <c r="DF171" s="61">
        <v>11.087805094279474</v>
      </c>
      <c r="DG171" s="39">
        <f t="shared" si="462"/>
        <v>10.444827067453232</v>
      </c>
      <c r="DH171" s="39">
        <f t="shared" si="463"/>
        <v>10.366074935471207</v>
      </c>
      <c r="DI171" s="39">
        <f t="shared" si="464"/>
        <v>11.014572749018122</v>
      </c>
      <c r="DJ171" s="39">
        <f t="shared" si="465"/>
        <v>11.188381103502369</v>
      </c>
      <c r="DK171" s="39">
        <f t="shared" si="466"/>
        <v>10.188785045391812</v>
      </c>
      <c r="DL171" s="39"/>
      <c r="DM171" s="39">
        <f t="shared" si="467"/>
        <v>10.495008886870819</v>
      </c>
      <c r="DN171" s="39">
        <f t="shared" si="468"/>
        <v>11.042566503875731</v>
      </c>
      <c r="DO171" s="39">
        <f t="shared" si="469"/>
        <v>11.121257918108409</v>
      </c>
      <c r="DP171" s="40">
        <f t="shared" si="470"/>
        <v>10.833236125710604</v>
      </c>
      <c r="DQ171" s="64"/>
    </row>
    <row r="172" spans="1:121" x14ac:dyDescent="0.2">
      <c r="A172" s="51" t="s">
        <v>94</v>
      </c>
      <c r="B172" s="78" t="s">
        <v>105</v>
      </c>
      <c r="C172" s="53">
        <v>2008</v>
      </c>
      <c r="D172" s="54">
        <v>230813897715.6904</v>
      </c>
      <c r="E172" s="55">
        <f t="shared" si="473"/>
        <v>11.363261954914897</v>
      </c>
      <c r="F172" s="56">
        <f t="shared" si="427"/>
        <v>7.6473661732739728E-2</v>
      </c>
      <c r="G172" s="58">
        <v>27814</v>
      </c>
      <c r="H172" s="58">
        <v>40014</v>
      </c>
      <c r="I172" s="11">
        <v>129870</v>
      </c>
      <c r="J172" s="59">
        <v>199414</v>
      </c>
      <c r="K172" s="118">
        <v>449087962</v>
      </c>
      <c r="L172" s="118">
        <v>166000907</v>
      </c>
      <c r="M172" s="118">
        <v>2910951053</v>
      </c>
      <c r="N172" s="118">
        <v>6204965119</v>
      </c>
      <c r="O172" s="118">
        <v>8647948</v>
      </c>
      <c r="P172" s="118"/>
      <c r="Q172" s="118">
        <v>312271589</v>
      </c>
      <c r="R172" s="118">
        <v>29064212702</v>
      </c>
      <c r="S172" s="118">
        <v>9478651161</v>
      </c>
      <c r="T172" s="120">
        <v>2409722376</v>
      </c>
      <c r="U172" s="60">
        <v>-1.3916560083480412E-2</v>
      </c>
      <c r="V172" s="60">
        <v>1.589029880962789E-2</v>
      </c>
      <c r="W172" s="60">
        <v>-2.3135843919812604E-3</v>
      </c>
      <c r="X172" s="60">
        <v>3.7618488569362896E-2</v>
      </c>
      <c r="Y172" s="60">
        <v>-2.6187655465500725E-2</v>
      </c>
      <c r="Z172" s="60"/>
      <c r="AA172" s="60">
        <v>1.3910288492900824E-2</v>
      </c>
      <c r="AB172" s="60">
        <v>-1.3847401938838932E-2</v>
      </c>
      <c r="AC172" s="60">
        <v>2.3027312280242129E-2</v>
      </c>
      <c r="AD172" s="61">
        <v>2.3040541446640361E-2</v>
      </c>
      <c r="AE172" s="97">
        <f t="shared" ref="AE172:AF172" si="488">STDEV(U163:U172)</f>
        <v>2.4091613561754342E-2</v>
      </c>
      <c r="AF172" s="98">
        <f t="shared" si="488"/>
        <v>2.4155912817148215E-2</v>
      </c>
      <c r="AG172" s="98">
        <f t="shared" si="429"/>
        <v>2.2801453837053714E-2</v>
      </c>
      <c r="AH172" s="98">
        <f t="shared" si="430"/>
        <v>3.8356449750546577E-2</v>
      </c>
      <c r="AI172" s="98">
        <f t="shared" si="431"/>
        <v>0.12710275893447145</v>
      </c>
      <c r="AJ172" s="98"/>
      <c r="AK172" s="98">
        <f t="shared" si="432"/>
        <v>3.6259871314799318E-2</v>
      </c>
      <c r="AL172" s="98">
        <f t="shared" si="433"/>
        <v>1.1788469251906854E-2</v>
      </c>
      <c r="AM172" s="98">
        <f t="shared" si="434"/>
        <v>2.6282701524762354E-2</v>
      </c>
      <c r="AN172" s="40">
        <f t="shared" si="435"/>
        <v>2.6311237373563331E-2</v>
      </c>
      <c r="AO172" s="60">
        <v>-1.2051076402362817</v>
      </c>
      <c r="AP172" s="60">
        <v>-1.3482412956296859</v>
      </c>
      <c r="AQ172" s="60">
        <v>-0.10408733870261955</v>
      </c>
      <c r="AR172" s="60">
        <v>0.34450287346736985</v>
      </c>
      <c r="AS172" s="60">
        <v>-1.6271497071769918</v>
      </c>
      <c r="AT172" s="60"/>
      <c r="AU172" s="60">
        <v>-0.86040850405142422</v>
      </c>
      <c r="AV172" s="60">
        <v>-7.6329713501959162E-2</v>
      </c>
      <c r="AW172" s="60">
        <v>0.1012022423019836</v>
      </c>
      <c r="AX172" s="61">
        <v>-0.36705551646208079</v>
      </c>
      <c r="AY172" s="39">
        <f t="shared" ref="AY172:AZ172" si="489">STDEV(AO163:AO172)</f>
        <v>2.6548514214675956E-2</v>
      </c>
      <c r="AZ172" s="39">
        <f t="shared" si="489"/>
        <v>1.843997462136469E-2</v>
      </c>
      <c r="BA172" s="39">
        <f t="shared" si="437"/>
        <v>4.6599098385311573E-2</v>
      </c>
      <c r="BB172" s="39">
        <f t="shared" si="438"/>
        <v>4.4269077201512942E-2</v>
      </c>
      <c r="BC172" s="39">
        <f t="shared" si="439"/>
        <v>4.1124534368503995E-2</v>
      </c>
      <c r="BD172" s="39"/>
      <c r="BE172" s="39">
        <f t="shared" si="440"/>
        <v>0.15498290721701255</v>
      </c>
      <c r="BF172" s="39">
        <f t="shared" si="441"/>
        <v>3.2762188865035416E-2</v>
      </c>
      <c r="BG172" s="39">
        <f t="shared" si="442"/>
        <v>2.7610519897346388E-2</v>
      </c>
      <c r="BH172" s="39">
        <f t="shared" si="443"/>
        <v>3.6177078941043862E-2</v>
      </c>
      <c r="BI172" s="62">
        <v>0.89526683926706818</v>
      </c>
      <c r="BJ172" s="63">
        <v>0.9472521335279882</v>
      </c>
      <c r="BK172" s="63">
        <v>0.59977786005183265</v>
      </c>
      <c r="BL172" s="63">
        <v>0.27379800601734411</v>
      </c>
      <c r="BM172" s="63">
        <v>0.98599543155815783</v>
      </c>
      <c r="BN172" s="63"/>
      <c r="BO172" s="63">
        <v>0.92496703765463217</v>
      </c>
      <c r="BP172" s="63">
        <v>0.28776576945255677</v>
      </c>
      <c r="BQ172" s="63">
        <v>8.7467390612738338E-2</v>
      </c>
      <c r="BR172" s="61">
        <v>0.51812864604595976</v>
      </c>
      <c r="BS172" s="39">
        <f t="shared" si="444"/>
        <v>2.8876724286873711E-4</v>
      </c>
      <c r="BT172" s="39">
        <f t="shared" si="445"/>
        <v>1.0746026705287992E-2</v>
      </c>
      <c r="BU172" s="39">
        <f t="shared" si="446"/>
        <v>1.1161725606205186E-2</v>
      </c>
      <c r="BV172" s="39">
        <f t="shared" si="447"/>
        <v>6.0413062962042293E-3</v>
      </c>
      <c r="BW172" s="39">
        <f t="shared" si="448"/>
        <v>5.002116094662501E-2</v>
      </c>
      <c r="BX172" s="39"/>
      <c r="BY172" s="39">
        <f t="shared" si="449"/>
        <v>9.2454417795352177E-3</v>
      </c>
      <c r="BZ172" s="39">
        <f t="shared" si="450"/>
        <v>-3.1038489322264274E-4</v>
      </c>
      <c r="CA172" s="39">
        <f t="shared" si="451"/>
        <v>-2.5641564764028344E-3</v>
      </c>
      <c r="CB172" s="40">
        <f t="shared" si="452"/>
        <v>1.6899633207956687E-2</v>
      </c>
      <c r="CC172" s="35">
        <v>2.0359728157540889E-3</v>
      </c>
      <c r="CD172" s="35">
        <v>5.8623846775124647E-4</v>
      </c>
      <c r="CE172" s="35">
        <v>1.1695053441199383E-2</v>
      </c>
      <c r="CF172" s="35">
        <v>1.9745086933307218E-2</v>
      </c>
      <c r="CG172" s="35">
        <v>1.8733594652632835E-5</v>
      </c>
      <c r="CI172" s="35">
        <v>6.7645750990403262E-4</v>
      </c>
      <c r="CJ172" s="35">
        <v>0.16921574864655395</v>
      </c>
      <c r="CK172" s="35">
        <v>3.7320130234765443E-2</v>
      </c>
      <c r="CL172" s="38">
        <v>1.5461133134804319E-2</v>
      </c>
      <c r="CM172" s="39">
        <f t="shared" si="453"/>
        <v>10.497601896861145</v>
      </c>
      <c r="CN172" s="39">
        <f t="shared" si="454"/>
        <v>10.417361292511369</v>
      </c>
      <c r="CO172" s="39">
        <f t="shared" si="455"/>
        <v>11.059171918296304</v>
      </c>
      <c r="CP172" s="39">
        <f t="shared" si="456"/>
        <v>11.250027576168511</v>
      </c>
      <c r="CQ172" s="39">
        <f t="shared" si="457"/>
        <v>10.245473157546101</v>
      </c>
      <c r="CR172" s="39"/>
      <c r="CS172" s="39">
        <f t="shared" si="458"/>
        <v>10.553007687313514</v>
      </c>
      <c r="CT172" s="39">
        <f t="shared" si="459"/>
        <v>11.085502917777616</v>
      </c>
      <c r="CU172" s="39">
        <f t="shared" si="460"/>
        <v>11.166943787657843</v>
      </c>
      <c r="CV172" s="40">
        <f t="shared" si="461"/>
        <v>10.886556353135351</v>
      </c>
      <c r="CW172" s="60">
        <v>10.760708134796756</v>
      </c>
      <c r="CX172" s="60">
        <v>10.689141307100055</v>
      </c>
      <c r="CY172" s="60">
        <v>11.311218285563587</v>
      </c>
      <c r="CZ172" s="60">
        <v>11.535513391648582</v>
      </c>
      <c r="DA172" s="60">
        <v>10.549687101326402</v>
      </c>
      <c r="DB172" s="60"/>
      <c r="DC172" s="60">
        <v>10.933057702889185</v>
      </c>
      <c r="DD172" s="60">
        <v>11.325097098163917</v>
      </c>
      <c r="DE172" s="60">
        <v>11.413863076065889</v>
      </c>
      <c r="DF172" s="61">
        <v>11.179734196683857</v>
      </c>
      <c r="DG172" s="39">
        <f t="shared" si="462"/>
        <v>10.497601896861145</v>
      </c>
      <c r="DH172" s="39">
        <f t="shared" si="463"/>
        <v>10.417361292511369</v>
      </c>
      <c r="DI172" s="39">
        <f t="shared" si="464"/>
        <v>11.059171918296304</v>
      </c>
      <c r="DJ172" s="39">
        <f t="shared" si="465"/>
        <v>11.250027576168511</v>
      </c>
      <c r="DK172" s="39">
        <f t="shared" si="466"/>
        <v>10.245473157546101</v>
      </c>
      <c r="DL172" s="39"/>
      <c r="DM172" s="39">
        <f t="shared" si="467"/>
        <v>10.553007687313514</v>
      </c>
      <c r="DN172" s="39">
        <f t="shared" si="468"/>
        <v>11.085502917777616</v>
      </c>
      <c r="DO172" s="39">
        <f t="shared" si="469"/>
        <v>11.166943787657843</v>
      </c>
      <c r="DP172" s="40">
        <f t="shared" si="470"/>
        <v>10.886556353135351</v>
      </c>
      <c r="DQ172" s="64"/>
    </row>
    <row r="173" spans="1:121" x14ac:dyDescent="0.2">
      <c r="A173" s="51" t="s">
        <v>94</v>
      </c>
      <c r="B173" s="78" t="s">
        <v>105</v>
      </c>
      <c r="C173" s="53">
        <v>2009</v>
      </c>
      <c r="D173" s="54">
        <v>202257625195.06311</v>
      </c>
      <c r="E173" s="55">
        <f t="shared" si="473"/>
        <v>11.305904903672268</v>
      </c>
      <c r="F173" s="56">
        <f t="shared" si="427"/>
        <v>-5.7357051242629353E-2</v>
      </c>
      <c r="G173" s="58">
        <v>20861</v>
      </c>
      <c r="H173" s="58">
        <v>25618</v>
      </c>
      <c r="I173" s="11">
        <v>109404</v>
      </c>
      <c r="J173" s="59">
        <v>157244</v>
      </c>
      <c r="K173" s="118">
        <v>443429821</v>
      </c>
      <c r="L173" s="118">
        <v>153957358</v>
      </c>
      <c r="M173" s="118">
        <v>1977787447</v>
      </c>
      <c r="N173" s="118">
        <v>4913274325</v>
      </c>
      <c r="O173" s="118">
        <v>6852803</v>
      </c>
      <c r="P173" s="118"/>
      <c r="Q173" s="118">
        <v>211478257</v>
      </c>
      <c r="R173" s="118">
        <v>21931898495</v>
      </c>
      <c r="S173" s="118">
        <v>8481071625</v>
      </c>
      <c r="T173" s="120">
        <v>2319780238</v>
      </c>
      <c r="U173" s="60">
        <v>-1.2632206389742828E-2</v>
      </c>
      <c r="V173" s="60">
        <v>-1.1783272824021473E-2</v>
      </c>
      <c r="W173" s="60">
        <v>5.8988713552041716E-3</v>
      </c>
      <c r="X173" s="60">
        <v>6.9692475178610991E-3</v>
      </c>
      <c r="Y173" s="60">
        <v>-3.6634704237740401E-2</v>
      </c>
      <c r="Z173" s="60"/>
      <c r="AA173" s="60">
        <v>-2.4510756357759289E-2</v>
      </c>
      <c r="AB173" s="60">
        <v>-1.2621040919150506E-2</v>
      </c>
      <c r="AC173" s="60">
        <v>-7.4329774431836082E-3</v>
      </c>
      <c r="AD173" s="61">
        <v>8.458685642532604E-3</v>
      </c>
      <c r="AE173" s="97">
        <f t="shared" ref="AE173:AF173" si="490">STDEV(U164:U173)</f>
        <v>9.0115466288701873E-3</v>
      </c>
      <c r="AF173" s="98">
        <f t="shared" si="490"/>
        <v>1.5333580786170404E-2</v>
      </c>
      <c r="AG173" s="98">
        <f t="shared" si="429"/>
        <v>2.060957568137654E-2</v>
      </c>
      <c r="AH173" s="98">
        <f t="shared" si="430"/>
        <v>3.3590286528376166E-2</v>
      </c>
      <c r="AI173" s="98">
        <f t="shared" si="431"/>
        <v>4.4513225151696069E-2</v>
      </c>
      <c r="AJ173" s="98"/>
      <c r="AK173" s="98">
        <f t="shared" si="432"/>
        <v>3.3728435845490227E-2</v>
      </c>
      <c r="AL173" s="98">
        <f t="shared" si="433"/>
        <v>1.03721182818956E-2</v>
      </c>
      <c r="AM173" s="98">
        <f t="shared" si="434"/>
        <v>2.5388055804164485E-2</v>
      </c>
      <c r="AN173" s="40">
        <f t="shared" si="435"/>
        <v>1.4095414926885694E-2</v>
      </c>
      <c r="AO173" s="60">
        <v>-1.2752094173290214</v>
      </c>
      <c r="AP173" s="60">
        <v>-1.2887942396709082</v>
      </c>
      <c r="AQ173" s="60">
        <v>-6.0454641570300893E-2</v>
      </c>
      <c r="AR173" s="60">
        <v>0.42615100903211633</v>
      </c>
      <c r="AS173" s="60">
        <v>-1.5397793416447332</v>
      </c>
      <c r="AT173" s="60"/>
      <c r="AU173" s="60">
        <v>-0.68044790360604779</v>
      </c>
      <c r="AV173" s="60">
        <v>-1.7762395242828077E-2</v>
      </c>
      <c r="AW173" s="60">
        <v>0.14389800213393222</v>
      </c>
      <c r="AX173" s="61">
        <v>-0.2805389797556046</v>
      </c>
      <c r="AY173" s="39">
        <f t="shared" ref="AY173:AZ173" si="491">STDEV(AO164:AO173)</f>
        <v>3.3694033072535073E-2</v>
      </c>
      <c r="AZ173" s="39">
        <f t="shared" si="491"/>
        <v>3.0358928681755274E-2</v>
      </c>
      <c r="BA173" s="39">
        <f t="shared" si="437"/>
        <v>2.5229588582256435E-2</v>
      </c>
      <c r="BB173" s="39">
        <f t="shared" si="438"/>
        <v>5.5268533783751045E-2</v>
      </c>
      <c r="BC173" s="39">
        <f t="shared" si="439"/>
        <v>6.5988695992026267E-2</v>
      </c>
      <c r="BD173" s="39"/>
      <c r="BE173" s="39">
        <f t="shared" si="440"/>
        <v>0.20263874210765945</v>
      </c>
      <c r="BF173" s="39">
        <f t="shared" si="441"/>
        <v>2.3799568241210645E-2</v>
      </c>
      <c r="BG173" s="39">
        <f t="shared" si="442"/>
        <v>1.3702695356071123E-2</v>
      </c>
      <c r="BH173" s="39">
        <f t="shared" si="443"/>
        <v>5.8048994659829732E-2</v>
      </c>
      <c r="BI173" s="62">
        <v>0.90438690374838848</v>
      </c>
      <c r="BJ173" s="63">
        <v>0.939593657086224</v>
      </c>
      <c r="BK173" s="63">
        <v>0.60141557645134913</v>
      </c>
      <c r="BL173" s="63">
        <v>0.30683303839069664</v>
      </c>
      <c r="BM173" s="63">
        <v>0.98475018477924403</v>
      </c>
      <c r="BN173" s="63"/>
      <c r="BO173" s="63">
        <v>0.91046087391553698</v>
      </c>
      <c r="BP173" s="63">
        <v>0.28565173411758094</v>
      </c>
      <c r="BQ173" s="63">
        <v>7.5458720040301491E-2</v>
      </c>
      <c r="BR173" s="61">
        <v>0.46644116823737986</v>
      </c>
      <c r="BS173" s="39">
        <f t="shared" si="444"/>
        <v>-7.3838069479919555E-3</v>
      </c>
      <c r="BT173" s="39">
        <f t="shared" si="445"/>
        <v>2.9795716425884411E-3</v>
      </c>
      <c r="BU173" s="39">
        <f t="shared" si="446"/>
        <v>7.8523756002833126E-3</v>
      </c>
      <c r="BV173" s="39">
        <f t="shared" si="447"/>
        <v>1.1423152665385716E-2</v>
      </c>
      <c r="BW173" s="39">
        <f t="shared" si="448"/>
        <v>7.1901736178102919E-3</v>
      </c>
      <c r="BX173" s="39"/>
      <c r="BY173" s="39">
        <f t="shared" si="449"/>
        <v>1.2866047611788723E-3</v>
      </c>
      <c r="BZ173" s="39">
        <f t="shared" si="450"/>
        <v>-3.3841553789786317E-3</v>
      </c>
      <c r="CA173" s="39">
        <f t="shared" si="451"/>
        <v>-1.0122532059618327E-3</v>
      </c>
      <c r="CB173" s="40">
        <f t="shared" si="452"/>
        <v>9.7311545703359752E-3</v>
      </c>
      <c r="CC173" s="35">
        <v>6.3370808923830036E-3</v>
      </c>
      <c r="CD173" s="35">
        <v>5.8065726418252302E-4</v>
      </c>
      <c r="CE173" s="35">
        <v>8.7531995773165623E-3</v>
      </c>
      <c r="CF173" s="35">
        <v>1.84582318159318E-2</v>
      </c>
      <c r="CG173" s="35">
        <v>1.6940777865336248E-5</v>
      </c>
      <c r="CI173" s="35">
        <v>5.2279427486613727E-4</v>
      </c>
      <c r="CJ173" s="35">
        <v>0.13454087202136428</v>
      </c>
      <c r="CK173" s="35">
        <v>3.4568019155122032E-2</v>
      </c>
      <c r="CL173" s="38">
        <v>1.4106942026893676E-2</v>
      </c>
      <c r="CM173" s="39">
        <f t="shared" si="453"/>
        <v>10.536371912004888</v>
      </c>
      <c r="CN173" s="39">
        <f t="shared" si="454"/>
        <v>10.461279842650629</v>
      </c>
      <c r="CO173" s="39">
        <f t="shared" si="455"/>
        <v>11.095183696954935</v>
      </c>
      <c r="CP173" s="39">
        <f t="shared" si="456"/>
        <v>11.299696892850985</v>
      </c>
      <c r="CQ173" s="39">
        <f t="shared" si="457"/>
        <v>10.296017917265452</v>
      </c>
      <c r="CR173" s="39"/>
      <c r="CS173" s="39">
        <f t="shared" si="458"/>
        <v>10.610496699141782</v>
      </c>
      <c r="CT173" s="39">
        <f t="shared" si="459"/>
        <v>11.123486495810301</v>
      </c>
      <c r="CU173" s="39">
        <f t="shared" si="460"/>
        <v>11.204673537221828</v>
      </c>
      <c r="CV173" s="40">
        <f t="shared" si="461"/>
        <v>10.935316054194894</v>
      </c>
      <c r="CW173" s="60">
        <v>10.668300195007756</v>
      </c>
      <c r="CX173" s="60">
        <v>10.661507783836814</v>
      </c>
      <c r="CY173" s="60">
        <v>11.275677582887116</v>
      </c>
      <c r="CZ173" s="60">
        <v>11.518980408188327</v>
      </c>
      <c r="DA173" s="60">
        <v>10.536015232849902</v>
      </c>
      <c r="DB173" s="60"/>
      <c r="DC173" s="60">
        <v>10.965680951869244</v>
      </c>
      <c r="DD173" s="60">
        <v>11.297023706050854</v>
      </c>
      <c r="DE173" s="60">
        <v>11.377853904739233</v>
      </c>
      <c r="DF173" s="61">
        <v>11.165635413794465</v>
      </c>
      <c r="DG173" s="39">
        <f t="shared" si="462"/>
        <v>10.536371912004888</v>
      </c>
      <c r="DH173" s="39">
        <f t="shared" si="463"/>
        <v>10.461279842650629</v>
      </c>
      <c r="DI173" s="39">
        <f t="shared" si="464"/>
        <v>11.095183696954935</v>
      </c>
      <c r="DJ173" s="39">
        <f t="shared" si="465"/>
        <v>11.299696892850985</v>
      </c>
      <c r="DK173" s="39">
        <f t="shared" si="466"/>
        <v>10.296017917265452</v>
      </c>
      <c r="DL173" s="39"/>
      <c r="DM173" s="39">
        <f t="shared" si="467"/>
        <v>10.610496699141782</v>
      </c>
      <c r="DN173" s="39">
        <f t="shared" si="468"/>
        <v>11.123486495810301</v>
      </c>
      <c r="DO173" s="39">
        <f t="shared" si="469"/>
        <v>11.204673537221828</v>
      </c>
      <c r="DP173" s="40">
        <f t="shared" si="470"/>
        <v>10.935316054194894</v>
      </c>
      <c r="DQ173" s="64"/>
    </row>
    <row r="174" spans="1:121" x14ac:dyDescent="0.2">
      <c r="A174" s="51" t="s">
        <v>94</v>
      </c>
      <c r="B174" s="78" t="s">
        <v>105</v>
      </c>
      <c r="C174" s="53">
        <v>2010</v>
      </c>
      <c r="D174" s="54">
        <v>255016609232.87076</v>
      </c>
      <c r="E174" s="55">
        <f t="shared" si="473"/>
        <v>11.406568466956616</v>
      </c>
      <c r="F174" s="56">
        <f t="shared" si="427"/>
        <v>0.100663563284348</v>
      </c>
      <c r="G174" s="58">
        <v>28869</v>
      </c>
      <c r="H174" s="58">
        <v>35378</v>
      </c>
      <c r="I174" s="11">
        <v>133189</v>
      </c>
      <c r="J174" s="59">
        <v>198612</v>
      </c>
      <c r="K174" s="118">
        <v>449849988</v>
      </c>
      <c r="L174" s="118">
        <v>197572648</v>
      </c>
      <c r="M174" s="118">
        <v>3109385484</v>
      </c>
      <c r="N174" s="118">
        <v>5628911754</v>
      </c>
      <c r="O174" s="118">
        <v>15092440</v>
      </c>
      <c r="P174" s="118"/>
      <c r="Q174" s="118">
        <v>369510400</v>
      </c>
      <c r="R174" s="118">
        <v>26552829603</v>
      </c>
      <c r="S174" s="118">
        <v>10628482694</v>
      </c>
      <c r="T174" s="120">
        <v>3546393552</v>
      </c>
      <c r="U174" s="60">
        <v>1.1465698597017127E-2</v>
      </c>
      <c r="V174" s="60">
        <v>4.3753688809190283E-2</v>
      </c>
      <c r="W174" s="60">
        <v>1.5952182077936472E-2</v>
      </c>
      <c r="X174" s="60">
        <v>-1.8524695333329788E-2</v>
      </c>
      <c r="Y174" s="60">
        <v>2.6846999420304662E-2</v>
      </c>
      <c r="Z174" s="60"/>
      <c r="AA174" s="60">
        <v>3.9531946813771257E-2</v>
      </c>
      <c r="AB174" s="60">
        <v>1.1372648054357726E-2</v>
      </c>
      <c r="AC174" s="60">
        <v>4.9044940264009185E-3</v>
      </c>
      <c r="AD174" s="61">
        <v>7.2630610895767944E-2</v>
      </c>
      <c r="AE174" s="97">
        <f t="shared" ref="AE174:AF174" si="492">STDEV(U165:U174)</f>
        <v>9.1568565295610093E-3</v>
      </c>
      <c r="AF174" s="98">
        <f t="shared" si="492"/>
        <v>1.6307092007943346E-2</v>
      </c>
      <c r="AG174" s="98">
        <f t="shared" si="429"/>
        <v>1.8612456875834245E-2</v>
      </c>
      <c r="AH174" s="98">
        <f t="shared" si="430"/>
        <v>3.4869034959631215E-2</v>
      </c>
      <c r="AI174" s="98">
        <f t="shared" si="431"/>
        <v>4.4923216719221101E-2</v>
      </c>
      <c r="AJ174" s="98"/>
      <c r="AK174" s="98">
        <f t="shared" si="432"/>
        <v>3.2351022259766757E-2</v>
      </c>
      <c r="AL174" s="98">
        <f t="shared" si="433"/>
        <v>1.0795291192285532E-2</v>
      </c>
      <c r="AM174" s="98">
        <f t="shared" si="434"/>
        <v>2.361517217686241E-2</v>
      </c>
      <c r="AN174" s="40">
        <f t="shared" si="435"/>
        <v>2.0514127770129929E-2</v>
      </c>
      <c r="AO174" s="60">
        <v>-1.2696143078554325</v>
      </c>
      <c r="AP174" s="60">
        <v>-1.3557142548010805</v>
      </c>
      <c r="AQ174" s="60">
        <v>-8.7735928773156502E-2</v>
      </c>
      <c r="AR174" s="60">
        <v>0.47143264464116541</v>
      </c>
      <c r="AS174" s="60">
        <v>-1.5533709170331544</v>
      </c>
      <c r="AT174" s="60"/>
      <c r="AU174" s="60">
        <v>-0.69460687983160163</v>
      </c>
      <c r="AV174" s="60">
        <v>-2.6702286920077256E-2</v>
      </c>
      <c r="AW174" s="60">
        <v>0.12631938951360588</v>
      </c>
      <c r="AX174" s="61">
        <v>-0.342366076463124</v>
      </c>
      <c r="AY174" s="39">
        <f t="shared" ref="AY174:AZ174" si="493">STDEV(AO165:AO174)</f>
        <v>3.8268152761414979E-2</v>
      </c>
      <c r="AZ174" s="39">
        <f t="shared" si="493"/>
        <v>2.4576764472702767E-2</v>
      </c>
      <c r="BA174" s="39">
        <f t="shared" si="437"/>
        <v>2.0802988321138274E-2</v>
      </c>
      <c r="BB174" s="39">
        <f t="shared" si="438"/>
        <v>6.7118036263813727E-2</v>
      </c>
      <c r="BC174" s="39">
        <f t="shared" si="439"/>
        <v>7.6278904946777262E-2</v>
      </c>
      <c r="BD174" s="39"/>
      <c r="BE174" s="39">
        <f t="shared" si="440"/>
        <v>0.21258882975022456</v>
      </c>
      <c r="BF174" s="39">
        <f t="shared" si="441"/>
        <v>1.8327899722704856E-2</v>
      </c>
      <c r="BG174" s="39">
        <f t="shared" si="442"/>
        <v>1.3704926617583818E-2</v>
      </c>
      <c r="BH174" s="39">
        <f t="shared" si="443"/>
        <v>5.6291062556252471E-2</v>
      </c>
      <c r="BI174" s="62">
        <v>0.90854813294204384</v>
      </c>
      <c r="BJ174" s="63">
        <v>0.94375598144830797</v>
      </c>
      <c r="BK174" s="63">
        <v>0.58490332176499749</v>
      </c>
      <c r="BL174" s="63">
        <v>0.30498806086573454</v>
      </c>
      <c r="BM174" s="63">
        <v>0.97650705237624646</v>
      </c>
      <c r="BN174" s="63"/>
      <c r="BO174" s="63">
        <v>0.91587423349881558</v>
      </c>
      <c r="BP174" s="63">
        <v>0.30425865473523966</v>
      </c>
      <c r="BQ174" s="63">
        <v>9.6548257543669844E-2</v>
      </c>
      <c r="BR174" s="61">
        <v>0.46395593116459727</v>
      </c>
      <c r="BS174" s="39">
        <f t="shared" si="444"/>
        <v>-4.020854587713024E-3</v>
      </c>
      <c r="BT174" s="39">
        <f t="shared" si="445"/>
        <v>1.0035891242227857E-2</v>
      </c>
      <c r="BU174" s="39">
        <f t="shared" si="446"/>
        <v>5.9522258049986791E-3</v>
      </c>
      <c r="BV174" s="39">
        <f t="shared" si="447"/>
        <v>8.2009903789947106E-3</v>
      </c>
      <c r="BW174" s="39">
        <f t="shared" si="448"/>
        <v>9.4166893633298443E-3</v>
      </c>
      <c r="BX174" s="39"/>
      <c r="BY174" s="39">
        <f t="shared" si="449"/>
        <v>9.1833487194759086E-3</v>
      </c>
      <c r="BZ174" s="39">
        <f t="shared" si="450"/>
        <v>-3.075493711005095E-3</v>
      </c>
      <c r="CA174" s="39">
        <f t="shared" si="451"/>
        <v>-3.1941908629517291E-3</v>
      </c>
      <c r="CB174" s="40">
        <f t="shared" si="452"/>
        <v>1.9259960658982944E-2</v>
      </c>
      <c r="CC174" s="35">
        <v>5.710763137381311E-3</v>
      </c>
      <c r="CD174" s="35">
        <v>5.7275905802636046E-4</v>
      </c>
      <c r="CE174" s="35">
        <v>9.4474578861833917E-3</v>
      </c>
      <c r="CF174" s="35">
        <v>1.7235810024496874E-2</v>
      </c>
      <c r="CG174" s="35">
        <v>1.4262132024939924E-4</v>
      </c>
      <c r="CI174" s="35">
        <v>4.9311437935151562E-3</v>
      </c>
      <c r="CJ174" s="35">
        <v>0.1403965988884936</v>
      </c>
      <c r="CK174" s="35">
        <v>3.6327714655345338E-2</v>
      </c>
      <c r="CL174" s="38">
        <v>1.5980631256233637E-2</v>
      </c>
      <c r="CM174" s="39">
        <f t="shared" si="453"/>
        <v>10.576028541369871</v>
      </c>
      <c r="CN174" s="39">
        <f t="shared" si="454"/>
        <v>10.507404595109831</v>
      </c>
      <c r="CO174" s="39">
        <f t="shared" si="455"/>
        <v>11.136717572419778</v>
      </c>
      <c r="CP174" s="39">
        <f t="shared" si="456"/>
        <v>11.354440643597146</v>
      </c>
      <c r="CQ174" s="39">
        <f t="shared" si="457"/>
        <v>10.34848111487754</v>
      </c>
      <c r="CR174" s="39"/>
      <c r="CS174" s="39">
        <f t="shared" si="458"/>
        <v>10.684395895413775</v>
      </c>
      <c r="CT174" s="39">
        <f t="shared" si="459"/>
        <v>11.165070060629265</v>
      </c>
      <c r="CU174" s="39">
        <f t="shared" si="460"/>
        <v>11.247952568071838</v>
      </c>
      <c r="CV174" s="40">
        <f t="shared" si="461"/>
        <v>10.985558236701886</v>
      </c>
      <c r="CW174" s="60">
        <v>10.7717613130289</v>
      </c>
      <c r="CX174" s="60">
        <v>10.728711339556074</v>
      </c>
      <c r="CY174" s="60">
        <v>11.362700502570037</v>
      </c>
      <c r="CZ174" s="60">
        <v>11.642284789277198</v>
      </c>
      <c r="DA174" s="60">
        <v>10.629883008440039</v>
      </c>
      <c r="DB174" s="60"/>
      <c r="DC174" s="60">
        <v>11.059265027040816</v>
      </c>
      <c r="DD174" s="60">
        <v>11.393217323496577</v>
      </c>
      <c r="DE174" s="60">
        <v>11.469728161713419</v>
      </c>
      <c r="DF174" s="61">
        <v>11.235385428725053</v>
      </c>
      <c r="DG174" s="39">
        <f t="shared" si="462"/>
        <v>10.576028541369871</v>
      </c>
      <c r="DH174" s="39">
        <f t="shared" si="463"/>
        <v>10.507404595109831</v>
      </c>
      <c r="DI174" s="39">
        <f t="shared" si="464"/>
        <v>11.136717572419778</v>
      </c>
      <c r="DJ174" s="39">
        <f t="shared" si="465"/>
        <v>11.354440643597146</v>
      </c>
      <c r="DK174" s="39">
        <f t="shared" si="466"/>
        <v>10.34848111487754</v>
      </c>
      <c r="DL174" s="39"/>
      <c r="DM174" s="39">
        <f t="shared" si="467"/>
        <v>10.684395895413775</v>
      </c>
      <c r="DN174" s="39">
        <f t="shared" si="468"/>
        <v>11.165070060629265</v>
      </c>
      <c r="DO174" s="39">
        <f t="shared" si="469"/>
        <v>11.247952568071838</v>
      </c>
      <c r="DP174" s="40">
        <f t="shared" si="470"/>
        <v>10.985558236701886</v>
      </c>
      <c r="DQ174" s="64"/>
    </row>
    <row r="175" spans="1:121" x14ac:dyDescent="0.2">
      <c r="A175" s="51" t="s">
        <v>94</v>
      </c>
      <c r="B175" s="78" t="s">
        <v>105</v>
      </c>
      <c r="C175" s="53">
        <v>2011</v>
      </c>
      <c r="D175" s="54">
        <v>297951960784.31372</v>
      </c>
      <c r="E175" s="55">
        <f t="shared" si="473"/>
        <v>11.474146247807477</v>
      </c>
      <c r="F175" s="56">
        <f t="shared" si="427"/>
        <v>6.7577780850861302E-2</v>
      </c>
      <c r="G175" s="58">
        <v>38902</v>
      </c>
      <c r="H175" s="58">
        <v>45889</v>
      </c>
      <c r="I175" s="11">
        <v>140832</v>
      </c>
      <c r="J175" s="59">
        <v>228086</v>
      </c>
      <c r="K175" s="118">
        <v>544468937</v>
      </c>
      <c r="L175" s="118">
        <v>258250045</v>
      </c>
      <c r="M175" s="118">
        <v>3575616985</v>
      </c>
      <c r="N175" s="118">
        <v>6804684573</v>
      </c>
      <c r="O175" s="118">
        <v>13750805</v>
      </c>
      <c r="P175" s="118"/>
      <c r="Q175" s="118">
        <v>558967883</v>
      </c>
      <c r="R175" s="118">
        <v>28812576549</v>
      </c>
      <c r="S175" s="118">
        <v>11674034287</v>
      </c>
      <c r="T175" s="120">
        <v>3819048331</v>
      </c>
      <c r="U175" s="60">
        <v>-1.3048021753419625E-2</v>
      </c>
      <c r="V175" s="60">
        <v>8.7100348358215562E-3</v>
      </c>
      <c r="W175" s="60">
        <v>4.4711012367826264E-3</v>
      </c>
      <c r="X175" s="60">
        <v>6.7830268126232163E-3</v>
      </c>
      <c r="Y175" s="60">
        <v>8.8302966769440161E-3</v>
      </c>
      <c r="Z175" s="60"/>
      <c r="AA175" s="60">
        <v>2.0242442163084129E-2</v>
      </c>
      <c r="AB175" s="60">
        <v>-1.2967401282572011E-2</v>
      </c>
      <c r="AC175" s="60">
        <v>5.1733011461985168E-3</v>
      </c>
      <c r="AD175" s="61">
        <v>5.4515513667786397E-2</v>
      </c>
      <c r="AE175" s="97">
        <f t="shared" ref="AE175:AF175" si="494">STDEV(U166:U175)</f>
        <v>9.0496198052244063E-3</v>
      </c>
      <c r="AF175" s="98">
        <f t="shared" si="494"/>
        <v>1.5314200663236122E-2</v>
      </c>
      <c r="AG175" s="98">
        <f t="shared" si="429"/>
        <v>1.3537103397715052E-2</v>
      </c>
      <c r="AH175" s="98">
        <f t="shared" si="430"/>
        <v>2.8894038152719171E-2</v>
      </c>
      <c r="AI175" s="98">
        <f t="shared" si="431"/>
        <v>4.4381323303673503E-2</v>
      </c>
      <c r="AJ175" s="98"/>
      <c r="AK175" s="98">
        <f t="shared" si="432"/>
        <v>3.1740958700857393E-2</v>
      </c>
      <c r="AL175" s="98">
        <f t="shared" si="433"/>
        <v>8.8234988477462351E-3</v>
      </c>
      <c r="AM175" s="98">
        <f t="shared" si="434"/>
        <v>1.7284579958239388E-2</v>
      </c>
      <c r="AN175" s="40">
        <f t="shared" si="435"/>
        <v>2.3152974338510011E-2</v>
      </c>
      <c r="AO175" s="60">
        <v>-1.2063805297597838</v>
      </c>
      <c r="AP175" s="60">
        <v>-1.3659351240506172</v>
      </c>
      <c r="AQ175" s="60">
        <v>-0.1045279629625</v>
      </c>
      <c r="AR175" s="60">
        <v>0.47669018701544985</v>
      </c>
      <c r="AS175" s="60">
        <v>-1.5321328640849661</v>
      </c>
      <c r="AT175" s="60"/>
      <c r="AU175" s="60">
        <v>-0.7405628280590868</v>
      </c>
      <c r="AV175" s="60">
        <v>-2.7995755171772885E-2</v>
      </c>
      <c r="AW175" s="60">
        <v>9.5015895660983674E-2</v>
      </c>
      <c r="AX175" s="61">
        <v>-0.34208056546263421</v>
      </c>
      <c r="AY175" s="39">
        <f t="shared" ref="AY175:AZ175" si="495">STDEV(AO166:AO175)</f>
        <v>3.8363023392269616E-2</v>
      </c>
      <c r="AZ175" s="39">
        <f t="shared" si="495"/>
        <v>2.4502988834575377E-2</v>
      </c>
      <c r="BA175" s="39">
        <f t="shared" si="437"/>
        <v>1.9102855058968717E-2</v>
      </c>
      <c r="BB175" s="39">
        <f t="shared" si="438"/>
        <v>6.8871144010241414E-2</v>
      </c>
      <c r="BC175" s="39">
        <f t="shared" si="439"/>
        <v>8.5486272365636828E-2</v>
      </c>
      <c r="BD175" s="39"/>
      <c r="BE175" s="39">
        <f t="shared" si="440"/>
        <v>0.189858222688464</v>
      </c>
      <c r="BF175" s="39">
        <f t="shared" si="441"/>
        <v>1.6804834832583267E-2</v>
      </c>
      <c r="BG175" s="39">
        <f t="shared" si="442"/>
        <v>1.6701188772139972E-2</v>
      </c>
      <c r="BH175" s="39">
        <f t="shared" si="443"/>
        <v>5.4908755894990821E-2</v>
      </c>
      <c r="BI175" s="62">
        <v>0.88621124002810214</v>
      </c>
      <c r="BJ175" s="63">
        <v>0.93242471996251974</v>
      </c>
      <c r="BK175" s="63">
        <v>0.64252815757387183</v>
      </c>
      <c r="BL175" s="63">
        <v>0.27802763315515205</v>
      </c>
      <c r="BM175" s="63">
        <v>0.97205093018812205</v>
      </c>
      <c r="BN175" s="63"/>
      <c r="BO175" s="63">
        <v>0.91653604355227458</v>
      </c>
      <c r="BP175" s="63">
        <v>0.32568002271055491</v>
      </c>
      <c r="BQ175" s="63">
        <v>0.12570174543227519</v>
      </c>
      <c r="BR175" s="61">
        <v>0.39798825817250888</v>
      </c>
      <c r="BS175" s="39">
        <f t="shared" si="444"/>
        <v>-5.7543100909902946E-3</v>
      </c>
      <c r="BT175" s="39">
        <f t="shared" si="445"/>
        <v>1.1522633940489158E-2</v>
      </c>
      <c r="BU175" s="39">
        <f t="shared" si="446"/>
        <v>2.1612911989344454E-3</v>
      </c>
      <c r="BV175" s="39">
        <f t="shared" si="447"/>
        <v>2.4874585761430535E-3</v>
      </c>
      <c r="BW175" s="39">
        <f t="shared" si="448"/>
        <v>1.1353936996343484E-2</v>
      </c>
      <c r="BX175" s="39"/>
      <c r="BY175" s="39">
        <f t="shared" si="449"/>
        <v>8.1369219028470854E-3</v>
      </c>
      <c r="BZ175" s="39">
        <f t="shared" si="450"/>
        <v>-5.9681836297914128E-3</v>
      </c>
      <c r="CA175" s="39">
        <f t="shared" si="451"/>
        <v>-7.0985897208884711E-3</v>
      </c>
      <c r="CB175" s="40">
        <f t="shared" si="452"/>
        <v>2.3383909260984437E-2</v>
      </c>
      <c r="CC175" s="35">
        <v>1.0864210178358277E-2</v>
      </c>
      <c r="CD175" s="35">
        <v>6.7937716835555486E-4</v>
      </c>
      <c r="CE175" s="35">
        <v>8.3464156149767356E-3</v>
      </c>
      <c r="CF175" s="35">
        <v>1.7575998830391737E-2</v>
      </c>
      <c r="CG175" s="35">
        <v>5.1560105024906755E-5</v>
      </c>
      <c r="CI175" s="35">
        <v>2.6966078235776186E-3</v>
      </c>
      <c r="CJ175" s="35">
        <v>0.13963247874240994</v>
      </c>
      <c r="CK175" s="35">
        <v>3.6308506169573915E-2</v>
      </c>
      <c r="CL175" s="38">
        <v>1.6630241022191294E-2</v>
      </c>
      <c r="CM175" s="39">
        <f t="shared" si="453"/>
        <v>10.62733686758961</v>
      </c>
      <c r="CN175" s="39">
        <f t="shared" si="454"/>
        <v>10.558132852129877</v>
      </c>
      <c r="CO175" s="39">
        <f t="shared" si="455"/>
        <v>11.185672463314363</v>
      </c>
      <c r="CP175" s="39">
        <f t="shared" si="456"/>
        <v>11.417049562484236</v>
      </c>
      <c r="CQ175" s="39">
        <f t="shared" si="457"/>
        <v>10.40853373917199</v>
      </c>
      <c r="CR175" s="39"/>
      <c r="CS175" s="39">
        <f t="shared" si="458"/>
        <v>10.764859874871</v>
      </c>
      <c r="CT175" s="39">
        <f t="shared" si="459"/>
        <v>11.215048661358967</v>
      </c>
      <c r="CU175" s="39">
        <f t="shared" si="460"/>
        <v>11.297731700091653</v>
      </c>
      <c r="CV175" s="40">
        <f t="shared" si="461"/>
        <v>11.041777634459745</v>
      </c>
      <c r="CW175" s="60">
        <v>10.870955982927585</v>
      </c>
      <c r="CX175" s="60">
        <v>10.791178685782167</v>
      </c>
      <c r="CY175" s="60">
        <v>11.421882266326227</v>
      </c>
      <c r="CZ175" s="60">
        <v>11.712491341315202</v>
      </c>
      <c r="DA175" s="60">
        <v>10.708079815764993</v>
      </c>
      <c r="DB175" s="60"/>
      <c r="DC175" s="60">
        <v>11.103864833777934</v>
      </c>
      <c r="DD175" s="60">
        <v>11.46014837022159</v>
      </c>
      <c r="DE175" s="60">
        <v>11.521654195637968</v>
      </c>
      <c r="DF175" s="61">
        <v>11.30310596507616</v>
      </c>
      <c r="DG175" s="39">
        <f t="shared" si="462"/>
        <v>10.62733686758961</v>
      </c>
      <c r="DH175" s="39">
        <f t="shared" si="463"/>
        <v>10.558132852129877</v>
      </c>
      <c r="DI175" s="39">
        <f t="shared" si="464"/>
        <v>11.185672463314363</v>
      </c>
      <c r="DJ175" s="39">
        <f t="shared" si="465"/>
        <v>11.417049562484236</v>
      </c>
      <c r="DK175" s="39">
        <f t="shared" si="466"/>
        <v>10.40853373917199</v>
      </c>
      <c r="DL175" s="39"/>
      <c r="DM175" s="39">
        <f t="shared" si="467"/>
        <v>10.764859874871</v>
      </c>
      <c r="DN175" s="39">
        <f t="shared" si="468"/>
        <v>11.215048661358967</v>
      </c>
      <c r="DO175" s="39">
        <f t="shared" si="469"/>
        <v>11.297731700091653</v>
      </c>
      <c r="DP175" s="40">
        <f t="shared" si="470"/>
        <v>11.041777634459745</v>
      </c>
      <c r="DQ175" s="64"/>
    </row>
    <row r="176" spans="1:121" x14ac:dyDescent="0.2">
      <c r="A176" s="51" t="s">
        <v>94</v>
      </c>
      <c r="B176" s="78" t="s">
        <v>105</v>
      </c>
      <c r="C176" s="53">
        <v>2012</v>
      </c>
      <c r="D176" s="54">
        <v>314443149443.14941</v>
      </c>
      <c r="E176" s="55">
        <f t="shared" si="473"/>
        <v>11.497542137492148</v>
      </c>
      <c r="F176" s="56">
        <f t="shared" si="427"/>
        <v>2.3395889684671545E-2</v>
      </c>
      <c r="G176" s="58">
        <v>33911</v>
      </c>
      <c r="H176" s="58">
        <v>51696</v>
      </c>
      <c r="I176" s="11">
        <v>139991</v>
      </c>
      <c r="J176" s="59">
        <v>227538</v>
      </c>
      <c r="K176" s="118">
        <v>690796651</v>
      </c>
      <c r="L176" s="118">
        <v>249018510</v>
      </c>
      <c r="M176" s="118">
        <v>3390002951</v>
      </c>
      <c r="N176" s="118">
        <v>8937255991</v>
      </c>
      <c r="O176" s="118">
        <v>12899433</v>
      </c>
      <c r="P176" s="118"/>
      <c r="Q176" s="118">
        <v>704519373</v>
      </c>
      <c r="R176" s="118">
        <v>30931145663</v>
      </c>
      <c r="S176" s="118">
        <v>12182164743</v>
      </c>
      <c r="T176" s="120">
        <v>3821958082</v>
      </c>
      <c r="U176" s="60">
        <v>-6.7620329578380045E-3</v>
      </c>
      <c r="V176" s="60">
        <v>-6.3088502315866712E-3</v>
      </c>
      <c r="W176" s="60">
        <v>-1.5250749838983335E-2</v>
      </c>
      <c r="X176" s="60">
        <v>2.4684430572013749E-2</v>
      </c>
      <c r="Y176" s="60">
        <v>-6.5759579430166859E-3</v>
      </c>
      <c r="Z176" s="60"/>
      <c r="AA176" s="60">
        <v>1.9809620366913125</v>
      </c>
      <c r="AB176" s="60">
        <v>-6.7869128903709774E-3</v>
      </c>
      <c r="AC176" s="60">
        <v>4.1145750328227537E-3</v>
      </c>
      <c r="AD176" s="61">
        <v>4.7014225254704556E-4</v>
      </c>
      <c r="AE176" s="97">
        <f t="shared" ref="AE176:AF176" si="496">STDEV(U167:U176)</f>
        <v>8.6558968523844058E-3</v>
      </c>
      <c r="AF176" s="98">
        <f t="shared" si="496"/>
        <v>1.5491793350485582E-2</v>
      </c>
      <c r="AG176" s="98">
        <f t="shared" si="429"/>
        <v>1.4593880284430179E-2</v>
      </c>
      <c r="AH176" s="98">
        <f t="shared" si="430"/>
        <v>2.437295568079954E-2</v>
      </c>
      <c r="AI176" s="98">
        <f t="shared" si="431"/>
        <v>4.473296999135852E-2</v>
      </c>
      <c r="AJ176" s="98"/>
      <c r="AK176" s="98">
        <f t="shared" si="432"/>
        <v>0.62410679730196761</v>
      </c>
      <c r="AL176" s="98">
        <f t="shared" si="433"/>
        <v>8.6024548898231152E-3</v>
      </c>
      <c r="AM176" s="98">
        <f t="shared" si="434"/>
        <v>1.727520787617828E-2</v>
      </c>
      <c r="AN176" s="40">
        <f t="shared" si="435"/>
        <v>2.3879351251152668E-2</v>
      </c>
      <c r="AO176" s="60">
        <v>-1.2176941162372792</v>
      </c>
      <c r="AP176" s="60">
        <v>-1.3497284923946484</v>
      </c>
      <c r="AQ176" s="60">
        <v>-7.9372629867767941E-2</v>
      </c>
      <c r="AR176" s="60">
        <v>0.46523899542290259</v>
      </c>
      <c r="AS176" s="60">
        <v>-1.4892465501464933</v>
      </c>
      <c r="AT176" s="60"/>
      <c r="AU176" s="60">
        <v>-0.77118556863612397</v>
      </c>
      <c r="AV176" s="60">
        <v>-2.7591735170913623E-2</v>
      </c>
      <c r="AW176" s="60">
        <v>0.10185860319178808</v>
      </c>
      <c r="AX176" s="61">
        <v>-0.30491893212649401</v>
      </c>
      <c r="AY176" s="39">
        <f t="shared" ref="AY176:AZ176" si="497">STDEV(AO167:AO176)</f>
        <v>3.7594516341416195E-2</v>
      </c>
      <c r="AZ176" s="39">
        <f t="shared" si="497"/>
        <v>2.360970818329048E-2</v>
      </c>
      <c r="BA176" s="39">
        <f t="shared" si="437"/>
        <v>1.8922419443455282E-2</v>
      </c>
      <c r="BB176" s="39">
        <f t="shared" si="438"/>
        <v>6.9710074954140569E-2</v>
      </c>
      <c r="BC176" s="39">
        <f t="shared" si="439"/>
        <v>9.0559002055832227E-2</v>
      </c>
      <c r="BD176" s="39"/>
      <c r="BE176" s="39">
        <f t="shared" si="440"/>
        <v>0.18487980599664794</v>
      </c>
      <c r="BF176" s="39">
        <f t="shared" si="441"/>
        <v>1.7207631426919189E-2</v>
      </c>
      <c r="BG176" s="39">
        <f t="shared" si="442"/>
        <v>1.8390090721748326E-2</v>
      </c>
      <c r="BH176" s="39">
        <f t="shared" si="443"/>
        <v>5.373467029655616E-2</v>
      </c>
      <c r="BI176" s="62">
        <v>0.88391071718099767</v>
      </c>
      <c r="BJ176" s="63">
        <v>0.93402046087961388</v>
      </c>
      <c r="BK176" s="63">
        <v>0.62270014340019386</v>
      </c>
      <c r="BL176" s="63">
        <v>0.25638336087362595</v>
      </c>
      <c r="BM176" s="63">
        <v>0.97577118389619211</v>
      </c>
      <c r="BN176" s="63"/>
      <c r="BO176" s="63">
        <v>0.91670579277964592</v>
      </c>
      <c r="BP176" s="63">
        <v>0.30658043089580472</v>
      </c>
      <c r="BQ176" s="63">
        <v>0.14174718161193403</v>
      </c>
      <c r="BR176" s="61">
        <v>0.32603554274455004</v>
      </c>
      <c r="BS176" s="39">
        <f t="shared" si="444"/>
        <v>-6.6066792643106106E-3</v>
      </c>
      <c r="BT176" s="39">
        <f t="shared" si="445"/>
        <v>1.1378127440082819E-2</v>
      </c>
      <c r="BU176" s="39">
        <f t="shared" si="446"/>
        <v>3.0762404562156842E-4</v>
      </c>
      <c r="BV176" s="39">
        <f t="shared" si="447"/>
        <v>9.3814052434443521E-3</v>
      </c>
      <c r="BW176" s="39">
        <f t="shared" si="448"/>
        <v>9.4190641486733735E-3</v>
      </c>
      <c r="BX176" s="39"/>
      <c r="BY176" s="39">
        <f t="shared" si="449"/>
        <v>0.20695514041360327</v>
      </c>
      <c r="BZ176" s="39">
        <f t="shared" si="450"/>
        <v>-6.6089133201760021E-3</v>
      </c>
      <c r="CA176" s="39">
        <f t="shared" si="451"/>
        <v>-5.0469158797747269E-3</v>
      </c>
      <c r="CB176" s="40">
        <f t="shared" si="452"/>
        <v>2.2543421101514038E-2</v>
      </c>
      <c r="CC176" s="35">
        <v>3.4401096841760945E-3</v>
      </c>
      <c r="CD176" s="35">
        <v>6.8071089880471941E-4</v>
      </c>
      <c r="CE176" s="35">
        <v>7.3340136747144357E-3</v>
      </c>
      <c r="CF176" s="35">
        <v>2.035605980194612E-2</v>
      </c>
      <c r="CG176" s="35">
        <v>1.8960750308394736E-4</v>
      </c>
      <c r="CI176" s="35">
        <v>5.1341995726115631E-3</v>
      </c>
      <c r="CJ176" s="35">
        <v>0.13656121223960616</v>
      </c>
      <c r="CK176" s="35">
        <v>3.500098564309663E-2</v>
      </c>
      <c r="CL176" s="38">
        <v>2.0517993188907874E-2</v>
      </c>
      <c r="CM176" s="39">
        <f t="shared" si="453"/>
        <v>10.677690526316272</v>
      </c>
      <c r="CN176" s="39">
        <f t="shared" si="454"/>
        <v>10.608625191934058</v>
      </c>
      <c r="CO176" s="39">
        <f t="shared" si="455"/>
        <v>11.234981956744642</v>
      </c>
      <c r="CP176" s="39">
        <f t="shared" si="456"/>
        <v>11.475307723871328</v>
      </c>
      <c r="CQ176" s="39">
        <f t="shared" si="457"/>
        <v>10.471389668131431</v>
      </c>
      <c r="CR176" s="39"/>
      <c r="CS176" s="39">
        <f t="shared" si="458"/>
        <v>10.831744874435412</v>
      </c>
      <c r="CT176" s="39">
        <f t="shared" si="459"/>
        <v>11.264924509084345</v>
      </c>
      <c r="CU176" s="39">
        <f t="shared" si="460"/>
        <v>11.345992073883973</v>
      </c>
      <c r="CV176" s="40">
        <f t="shared" si="461"/>
        <v>11.098859931539403</v>
      </c>
      <c r="CW176" s="60">
        <v>10.888695079373509</v>
      </c>
      <c r="CX176" s="60">
        <v>10.822677891294823</v>
      </c>
      <c r="CY176" s="60">
        <v>11.457855822558265</v>
      </c>
      <c r="CZ176" s="60">
        <v>11.730161635203601</v>
      </c>
      <c r="DA176" s="60">
        <v>10.752918862418902</v>
      </c>
      <c r="DB176" s="60"/>
      <c r="DC176" s="60">
        <v>11.111949353174086</v>
      </c>
      <c r="DD176" s="60">
        <v>11.483746269906693</v>
      </c>
      <c r="DE176" s="60">
        <v>11.548471439088043</v>
      </c>
      <c r="DF176" s="61">
        <v>11.345082671428901</v>
      </c>
      <c r="DG176" s="39">
        <f t="shared" si="462"/>
        <v>10.677690526316272</v>
      </c>
      <c r="DH176" s="39">
        <f t="shared" si="463"/>
        <v>10.608625191934058</v>
      </c>
      <c r="DI176" s="39">
        <f t="shared" si="464"/>
        <v>11.234981956744642</v>
      </c>
      <c r="DJ176" s="39">
        <f t="shared" si="465"/>
        <v>11.475307723871328</v>
      </c>
      <c r="DK176" s="39">
        <f t="shared" si="466"/>
        <v>10.471389668131431</v>
      </c>
      <c r="DL176" s="39"/>
      <c r="DM176" s="39">
        <f t="shared" si="467"/>
        <v>10.831744874435412</v>
      </c>
      <c r="DN176" s="39">
        <f t="shared" si="468"/>
        <v>11.264924509084345</v>
      </c>
      <c r="DO176" s="39">
        <f t="shared" si="469"/>
        <v>11.345992073883973</v>
      </c>
      <c r="DP176" s="40">
        <f t="shared" si="470"/>
        <v>11.098859931539403</v>
      </c>
      <c r="DQ176" s="64"/>
    </row>
    <row r="177" spans="1:122" x14ac:dyDescent="0.2">
      <c r="A177" s="51" t="s">
        <v>94</v>
      </c>
      <c r="B177" s="78" t="s">
        <v>105</v>
      </c>
      <c r="C177" s="53">
        <v>2013</v>
      </c>
      <c r="D177" s="54">
        <v>323277158906.97894</v>
      </c>
      <c r="E177" s="55">
        <f t="shared" si="473"/>
        <v>11.509575020692314</v>
      </c>
      <c r="F177" s="56">
        <f t="shared" si="427"/>
        <v>1.2032883200165045E-2</v>
      </c>
      <c r="G177" s="58">
        <v>30044</v>
      </c>
      <c r="H177" s="58">
        <v>58369</v>
      </c>
      <c r="I177" s="11">
        <v>138430</v>
      </c>
      <c r="J177" s="59">
        <v>228331</v>
      </c>
      <c r="K177" s="118">
        <v>821038307</v>
      </c>
      <c r="L177" s="118">
        <v>235435475</v>
      </c>
      <c r="M177" s="118">
        <v>2962530137</v>
      </c>
      <c r="N177" s="118">
        <v>10500207198</v>
      </c>
      <c r="O177" s="118">
        <v>22868155</v>
      </c>
      <c r="P177" s="118"/>
      <c r="Q177" s="118">
        <v>716950672</v>
      </c>
      <c r="R177" s="118">
        <v>31778865871</v>
      </c>
      <c r="S177" s="118">
        <v>12660983976</v>
      </c>
      <c r="T177" s="120">
        <v>4227291007</v>
      </c>
      <c r="U177" s="60">
        <v>-7.8395260018465085E-3</v>
      </c>
      <c r="V177" s="60">
        <v>-1.0711173257985873E-2</v>
      </c>
      <c r="W177" s="60">
        <v>-6.0777701148131413E-3</v>
      </c>
      <c r="X177" s="60">
        <v>3.6803011231452576E-2</v>
      </c>
      <c r="Y177" s="60">
        <v>-1.6160348264339763E-2</v>
      </c>
      <c r="Z177" s="60"/>
      <c r="AA177" s="60">
        <v>0.16407714537714257</v>
      </c>
      <c r="AB177" s="60">
        <v>-7.8509806830219797E-3</v>
      </c>
      <c r="AC177" s="60">
        <v>-1.3622582356361046E-2</v>
      </c>
      <c r="AD177" s="61">
        <v>-5.0306816817413669E-3</v>
      </c>
      <c r="AE177" s="97">
        <f t="shared" ref="AE177:AF177" si="498">STDEV(U168:U177)</f>
        <v>8.4989512654903964E-3</v>
      </c>
      <c r="AF177" s="98">
        <f t="shared" si="498"/>
        <v>1.6872246357604821E-2</v>
      </c>
      <c r="AG177" s="98">
        <f t="shared" si="429"/>
        <v>1.2410315735096999E-2</v>
      </c>
      <c r="AH177" s="98">
        <f t="shared" si="430"/>
        <v>2.0092858298297933E-2</v>
      </c>
      <c r="AI177" s="98">
        <f t="shared" si="431"/>
        <v>1.8222809811574203E-2</v>
      </c>
      <c r="AJ177" s="98"/>
      <c r="AK177" s="98">
        <f t="shared" si="432"/>
        <v>0.61875649076681838</v>
      </c>
      <c r="AL177" s="98">
        <f t="shared" si="433"/>
        <v>8.4280285613162094E-3</v>
      </c>
      <c r="AM177" s="98">
        <f t="shared" si="434"/>
        <v>1.7212271552233007E-2</v>
      </c>
      <c r="AN177" s="40">
        <f t="shared" si="435"/>
        <v>2.505013405581288E-2</v>
      </c>
      <c r="AO177" s="60">
        <v>-1.2520445169339673</v>
      </c>
      <c r="AP177" s="60">
        <v>-1.3269323979538132</v>
      </c>
      <c r="AQ177" s="60">
        <v>-5.6405454645927833E-2</v>
      </c>
      <c r="AR177" s="60">
        <v>0.45066933989352798</v>
      </c>
      <c r="AS177" s="60">
        <v>-1.4310003061949015</v>
      </c>
      <c r="AT177" s="60"/>
      <c r="AU177" s="60">
        <v>-0.74483519672187448</v>
      </c>
      <c r="AV177" s="60">
        <v>-2.1622066877643675E-2</v>
      </c>
      <c r="AW177" s="60">
        <v>0.11401867665422216</v>
      </c>
      <c r="AX177" s="61">
        <v>-0.27601539135763709</v>
      </c>
      <c r="AY177" s="39">
        <f t="shared" ref="AY177:AZ177" si="499">STDEV(AO168:AO177)</f>
        <v>3.9483854391920363E-2</v>
      </c>
      <c r="AZ177" s="39">
        <f t="shared" si="499"/>
        <v>2.3185218517732867E-2</v>
      </c>
      <c r="BA177" s="39">
        <f t="shared" si="437"/>
        <v>2.2943616066346793E-2</v>
      </c>
      <c r="BB177" s="39">
        <f t="shared" si="438"/>
        <v>6.9902436330097031E-2</v>
      </c>
      <c r="BC177" s="39">
        <f t="shared" si="439"/>
        <v>0.10000712080802712</v>
      </c>
      <c r="BD177" s="39"/>
      <c r="BE177" s="39">
        <f t="shared" si="440"/>
        <v>0.17870449270034891</v>
      </c>
      <c r="BF177" s="39">
        <f t="shared" si="441"/>
        <v>1.7142994037841922E-2</v>
      </c>
      <c r="BG177" s="39">
        <f t="shared" si="442"/>
        <v>1.7619086107399522E-2</v>
      </c>
      <c r="BH177" s="39">
        <f t="shared" si="443"/>
        <v>5.424459988796642E-2</v>
      </c>
      <c r="BI177" s="62">
        <v>0.89838934347604871</v>
      </c>
      <c r="BJ177" s="63">
        <v>0.93695238662621227</v>
      </c>
      <c r="BK177" s="63">
        <v>0.59833560795568175</v>
      </c>
      <c r="BL177" s="63">
        <v>0.23122153995176242</v>
      </c>
      <c r="BM177" s="63">
        <v>0.97394132570090419</v>
      </c>
      <c r="BN177" s="63"/>
      <c r="BO177" s="63">
        <v>0.90286520512263946</v>
      </c>
      <c r="BP177" s="63">
        <v>0.29272402404706688</v>
      </c>
      <c r="BQ177" s="63">
        <v>0.17635212636482239</v>
      </c>
      <c r="BR177" s="61">
        <v>0.26477672575506989</v>
      </c>
      <c r="BS177" s="39">
        <f t="shared" si="444"/>
        <v>-6.2362143280237535E-3</v>
      </c>
      <c r="BT177" s="39">
        <f t="shared" si="445"/>
        <v>9.9841305489233537E-3</v>
      </c>
      <c r="BU177" s="39">
        <f t="shared" si="446"/>
        <v>-2.5447402982065048E-3</v>
      </c>
      <c r="BV177" s="39">
        <f t="shared" si="447"/>
        <v>1.654181437707871E-2</v>
      </c>
      <c r="BW177" s="39">
        <f t="shared" si="448"/>
        <v>-4.8210086863477832E-3</v>
      </c>
      <c r="BX177" s="39"/>
      <c r="BY177" s="39">
        <f t="shared" si="449"/>
        <v>0.22670583489087553</v>
      </c>
      <c r="BZ177" s="39">
        <f t="shared" si="450"/>
        <v>-6.2160656967349239E-3</v>
      </c>
      <c r="CA177" s="39">
        <f t="shared" si="451"/>
        <v>-4.9403090885000393E-3</v>
      </c>
      <c r="CB177" s="40">
        <f t="shared" si="452"/>
        <v>2.1300293784507929E-2</v>
      </c>
      <c r="CC177" s="35">
        <v>1.355409437256933E-2</v>
      </c>
      <c r="CD177" s="35">
        <v>7.2192506042153388E-4</v>
      </c>
      <c r="CE177" s="35">
        <v>7.0041077005129574E-3</v>
      </c>
      <c r="CF177" s="35">
        <v>2.2084818240273238E-2</v>
      </c>
      <c r="CG177" s="35">
        <v>2.2240542678131128E-4</v>
      </c>
      <c r="CI177" s="35">
        <v>3.2010493680095426E-3</v>
      </c>
      <c r="CJ177" s="35">
        <v>0.13351050316173901</v>
      </c>
      <c r="CK177" s="35">
        <v>3.5063881008761205E-2</v>
      </c>
      <c r="CL177" s="38">
        <v>2.1093752500949435E-2</v>
      </c>
      <c r="CM177" s="39">
        <f t="shared" si="453"/>
        <v>10.723099893897777</v>
      </c>
      <c r="CN177" s="39">
        <f t="shared" si="454"/>
        <v>10.657715402425268</v>
      </c>
      <c r="CO177" s="39">
        <f t="shared" si="455"/>
        <v>11.284023908615271</v>
      </c>
      <c r="CP177" s="39">
        <f t="shared" si="456"/>
        <v>11.528156788636489</v>
      </c>
      <c r="CQ177" s="39">
        <f t="shared" si="457"/>
        <v>10.533384332454728</v>
      </c>
      <c r="CR177" s="39"/>
      <c r="CS177" s="39">
        <f t="shared" si="458"/>
        <v>10.895683142100975</v>
      </c>
      <c r="CT177" s="39">
        <f t="shared" si="459"/>
        <v>11.313208761216767</v>
      </c>
      <c r="CU177" s="39">
        <f t="shared" si="460"/>
        <v>11.391408723333909</v>
      </c>
      <c r="CV177" s="40">
        <f t="shared" si="461"/>
        <v>11.1540484133555</v>
      </c>
      <c r="CW177" s="60">
        <v>10.88355276222533</v>
      </c>
      <c r="CX177" s="60">
        <v>10.846108821715408</v>
      </c>
      <c r="CY177" s="60">
        <v>11.481372293369351</v>
      </c>
      <c r="CZ177" s="60">
        <v>11.734909690639078</v>
      </c>
      <c r="DA177" s="60">
        <v>10.794074867594862</v>
      </c>
      <c r="DB177" s="60"/>
      <c r="DC177" s="60">
        <v>11.137157422331377</v>
      </c>
      <c r="DD177" s="60">
        <v>11.498763987253492</v>
      </c>
      <c r="DE177" s="60">
        <v>11.566584359019425</v>
      </c>
      <c r="DF177" s="61">
        <v>11.371567325013494</v>
      </c>
      <c r="DG177" s="39">
        <f t="shared" si="462"/>
        <v>10.723099893897777</v>
      </c>
      <c r="DH177" s="39">
        <f t="shared" si="463"/>
        <v>10.657715402425268</v>
      </c>
      <c r="DI177" s="39">
        <f t="shared" si="464"/>
        <v>11.284023908615271</v>
      </c>
      <c r="DJ177" s="39">
        <f t="shared" si="465"/>
        <v>11.528156788636489</v>
      </c>
      <c r="DK177" s="39">
        <f t="shared" si="466"/>
        <v>10.533384332454728</v>
      </c>
      <c r="DL177" s="39"/>
      <c r="DM177" s="39">
        <f t="shared" si="467"/>
        <v>10.895683142100975</v>
      </c>
      <c r="DN177" s="39">
        <f t="shared" si="468"/>
        <v>11.313208761216767</v>
      </c>
      <c r="DO177" s="39">
        <f t="shared" si="469"/>
        <v>11.391408723333909</v>
      </c>
      <c r="DP177" s="40">
        <f t="shared" si="470"/>
        <v>11.1540484133555</v>
      </c>
      <c r="DQ177" s="64"/>
    </row>
    <row r="178" spans="1:122" x14ac:dyDescent="0.2">
      <c r="A178" s="51" t="s">
        <v>94</v>
      </c>
      <c r="B178" s="78" t="s">
        <v>105</v>
      </c>
      <c r="C178" s="53">
        <v>2014</v>
      </c>
      <c r="D178" s="54">
        <v>338061963396.37628</v>
      </c>
      <c r="E178" s="55">
        <f t="shared" si="473"/>
        <v>11.528996309433793</v>
      </c>
      <c r="F178" s="56">
        <f t="shared" si="427"/>
        <v>1.942128874147997E-2</v>
      </c>
      <c r="G178" s="58">
        <v>30130</v>
      </c>
      <c r="H178" s="58">
        <v>58457</v>
      </c>
      <c r="I178" s="11">
        <v>144156</v>
      </c>
      <c r="J178" s="59">
        <v>233927</v>
      </c>
      <c r="K178" s="118">
        <v>858912944</v>
      </c>
      <c r="L178" s="118">
        <v>242931912</v>
      </c>
      <c r="M178" s="118">
        <v>3682066405</v>
      </c>
      <c r="N178" s="118">
        <v>9705608585</v>
      </c>
      <c r="O178" s="118">
        <v>24877697</v>
      </c>
      <c r="P178" s="118"/>
      <c r="Q178" s="118">
        <v>804977431</v>
      </c>
      <c r="R178" s="118">
        <v>33262665974</v>
      </c>
      <c r="S178" s="118">
        <v>12307656537</v>
      </c>
      <c r="T178" s="120">
        <v>4383742682</v>
      </c>
      <c r="U178" s="60">
        <v>-1.1145535567459675E-2</v>
      </c>
      <c r="V178" s="60">
        <v>-1.4996323089967234E-2</v>
      </c>
      <c r="W178" s="60">
        <v>3.0259718496914445E-3</v>
      </c>
      <c r="X178" s="60">
        <v>4.0324750879222826E-2</v>
      </c>
      <c r="Y178" s="60">
        <v>-5.319726930119284E-3</v>
      </c>
      <c r="Z178" s="60"/>
      <c r="AA178" s="60">
        <v>7.049244904634655E-3</v>
      </c>
      <c r="AB178" s="60">
        <v>-1.1148388095412187E-2</v>
      </c>
      <c r="AC178" s="60">
        <v>7.8473516943142752E-3</v>
      </c>
      <c r="AD178" s="61">
        <v>-1.2902305989375584E-2</v>
      </c>
      <c r="AE178" s="97">
        <f t="shared" ref="AE178:AF178" si="500">STDEV(U169:U178)</f>
        <v>8.3093942571895105E-3</v>
      </c>
      <c r="AF178" s="98">
        <f t="shared" si="500"/>
        <v>1.8646793833887433E-2</v>
      </c>
      <c r="AG178" s="98">
        <f t="shared" si="429"/>
        <v>1.1230946620699192E-2</v>
      </c>
      <c r="AH178" s="98">
        <f t="shared" si="430"/>
        <v>2.1467545034729363E-2</v>
      </c>
      <c r="AI178" s="98">
        <f t="shared" si="431"/>
        <v>1.8113437581760903E-2</v>
      </c>
      <c r="AJ178" s="98"/>
      <c r="AK178" s="98">
        <f t="shared" si="432"/>
        <v>0.61743058471897827</v>
      </c>
      <c r="AL178" s="98">
        <f t="shared" si="433"/>
        <v>8.2613372801459972E-3</v>
      </c>
      <c r="AM178" s="98">
        <f t="shared" si="434"/>
        <v>1.7331425213056719E-2</v>
      </c>
      <c r="AN178" s="40">
        <f t="shared" si="435"/>
        <v>2.6988708546504866E-2</v>
      </c>
      <c r="AO178" s="60">
        <v>-1.2960422961174149</v>
      </c>
      <c r="AP178" s="60">
        <v>-1.3062119469195039</v>
      </c>
      <c r="AQ178" s="60">
        <v>-5.5533796164240812E-2</v>
      </c>
      <c r="AR178" s="60">
        <v>0.42079109253316638</v>
      </c>
      <c r="AS178" s="60">
        <v>-1.4058228120176537</v>
      </c>
      <c r="AT178" s="60"/>
      <c r="AU178" s="60">
        <v>-0.75345718534151906</v>
      </c>
      <c r="AV178" s="60">
        <v>-3.0891016994525344E-2</v>
      </c>
      <c r="AW178" s="60">
        <v>8.0960167558659535E-2</v>
      </c>
      <c r="AX178" s="61">
        <v>-0.25900578040814892</v>
      </c>
      <c r="AY178" s="39">
        <f t="shared" ref="AY178:AZ178" si="501">STDEV(AO169:AO178)</f>
        <v>4.6386687068687718E-2</v>
      </c>
      <c r="AZ178" s="39">
        <f t="shared" si="501"/>
        <v>2.481395889865641E-2</v>
      </c>
      <c r="BA178" s="39">
        <f t="shared" si="437"/>
        <v>2.3990617827022821E-2</v>
      </c>
      <c r="BB178" s="39">
        <f t="shared" si="438"/>
        <v>6.4064576112689467E-2</v>
      </c>
      <c r="BC178" s="39">
        <f t="shared" si="439"/>
        <v>0.10519943623720039</v>
      </c>
      <c r="BD178" s="39"/>
      <c r="BE178" s="39">
        <f t="shared" si="440"/>
        <v>0.15198381358166071</v>
      </c>
      <c r="BF178" s="39">
        <f t="shared" si="441"/>
        <v>1.7197363949090473E-2</v>
      </c>
      <c r="BG178" s="39">
        <f t="shared" si="442"/>
        <v>2.0055813232652455E-2</v>
      </c>
      <c r="BH178" s="39">
        <f t="shared" si="443"/>
        <v>5.2632443134568004E-2</v>
      </c>
      <c r="BI178" s="62">
        <v>0.90923186437349657</v>
      </c>
      <c r="BJ178" s="63">
        <v>0.9383776420113551</v>
      </c>
      <c r="BK178" s="63">
        <v>0.57857222483084314</v>
      </c>
      <c r="BL178" s="63">
        <v>0.21492369947832871</v>
      </c>
      <c r="BM178" s="63">
        <v>0.97345607783962906</v>
      </c>
      <c r="BN178" s="63"/>
      <c r="BO178" s="63">
        <v>0.90464585540793874</v>
      </c>
      <c r="BP178" s="63">
        <v>0.27693610860843515</v>
      </c>
      <c r="BQ178" s="63">
        <v>0.17111374566797213</v>
      </c>
      <c r="BR178" s="61">
        <v>0.21629388979132824</v>
      </c>
      <c r="BS178" s="39">
        <f t="shared" si="444"/>
        <v>-6.0043794215939028E-3</v>
      </c>
      <c r="BT178" s="39">
        <f t="shared" si="445"/>
        <v>7.7272211853327997E-3</v>
      </c>
      <c r="BU178" s="39">
        <f t="shared" si="446"/>
        <v>-3.631329751741008E-3</v>
      </c>
      <c r="BV178" s="39">
        <f t="shared" si="447"/>
        <v>1.8715387905461612E-2</v>
      </c>
      <c r="BW178" s="39">
        <f t="shared" si="448"/>
        <v>-5.4383741759993056E-3</v>
      </c>
      <c r="BX178" s="39"/>
      <c r="BY178" s="39">
        <f t="shared" si="449"/>
        <v>0.22982076616300035</v>
      </c>
      <c r="BZ178" s="39">
        <f t="shared" si="450"/>
        <v>-6.0097280823377067E-3</v>
      </c>
      <c r="CA178" s="39">
        <f t="shared" si="451"/>
        <v>-2.7704832246295717E-3</v>
      </c>
      <c r="CB178" s="40">
        <f t="shared" si="452"/>
        <v>1.9380084618737171E-2</v>
      </c>
      <c r="CC178" s="35">
        <v>1.2102049568389343E-2</v>
      </c>
      <c r="CD178" s="35">
        <v>6.3745354724617075E-4</v>
      </c>
      <c r="CE178" s="35">
        <v>7.3972475349876098E-3</v>
      </c>
      <c r="CF178" s="35">
        <v>1.9816934899566506E-2</v>
      </c>
      <c r="CG178" s="35">
        <v>2.7870375328252484E-4</v>
      </c>
      <c r="CI178" s="35">
        <v>3.3334268192704805E-3</v>
      </c>
      <c r="CJ178" s="35">
        <v>0.12877610449030469</v>
      </c>
      <c r="CK178" s="35">
        <v>3.3871330215094989E-2</v>
      </c>
      <c r="CL178" s="38">
        <v>1.7026871482470278E-2</v>
      </c>
      <c r="CM178" s="39">
        <f t="shared" si="453"/>
        <v>10.761590300517005</v>
      </c>
      <c r="CN178" s="39">
        <f t="shared" si="454"/>
        <v>10.704134249798617</v>
      </c>
      <c r="CO178" s="39">
        <f t="shared" si="455"/>
        <v>11.330458269722438</v>
      </c>
      <c r="CP178" s="39">
        <f t="shared" si="456"/>
        <v>11.576811169225389</v>
      </c>
      <c r="CQ178" s="39">
        <f t="shared" si="457"/>
        <v>10.592486496116127</v>
      </c>
      <c r="CR178" s="39"/>
      <c r="CS178" s="39">
        <f t="shared" si="458"/>
        <v>10.958742650883462</v>
      </c>
      <c r="CT178" s="39">
        <f t="shared" si="459"/>
        <v>11.35672031121984</v>
      </c>
      <c r="CU178" s="39">
        <f t="shared" si="460"/>
        <v>11.431665210706102</v>
      </c>
      <c r="CV178" s="40">
        <f t="shared" si="461"/>
        <v>11.206329707779114</v>
      </c>
      <c r="CW178" s="60">
        <v>10.880975161375087</v>
      </c>
      <c r="CX178" s="60">
        <v>10.875890335974042</v>
      </c>
      <c r="CY178" s="60">
        <v>11.501229411351673</v>
      </c>
      <c r="CZ178" s="60">
        <v>11.739391855700376</v>
      </c>
      <c r="DA178" s="60">
        <v>10.826084903424967</v>
      </c>
      <c r="DB178" s="60"/>
      <c r="DC178" s="60">
        <v>11.152267716763035</v>
      </c>
      <c r="DD178" s="60">
        <v>11.513550800936532</v>
      </c>
      <c r="DE178" s="60">
        <v>11.569476393213122</v>
      </c>
      <c r="DF178" s="61">
        <v>11.399493419229719</v>
      </c>
      <c r="DG178" s="39">
        <f t="shared" si="462"/>
        <v>10.761590300517005</v>
      </c>
      <c r="DH178" s="39">
        <f t="shared" si="463"/>
        <v>10.704134249798617</v>
      </c>
      <c r="DI178" s="39">
        <f t="shared" si="464"/>
        <v>11.330458269722438</v>
      </c>
      <c r="DJ178" s="39">
        <f t="shared" si="465"/>
        <v>11.576811169225389</v>
      </c>
      <c r="DK178" s="39">
        <f t="shared" si="466"/>
        <v>10.592486496116127</v>
      </c>
      <c r="DL178" s="39"/>
      <c r="DM178" s="39">
        <f t="shared" si="467"/>
        <v>10.958742650883462</v>
      </c>
      <c r="DN178" s="39">
        <f t="shared" si="468"/>
        <v>11.35672031121984</v>
      </c>
      <c r="DO178" s="39">
        <f t="shared" si="469"/>
        <v>11.431665210706102</v>
      </c>
      <c r="DP178" s="40">
        <f t="shared" si="470"/>
        <v>11.206329707779114</v>
      </c>
      <c r="DQ178" s="64"/>
    </row>
    <row r="179" spans="1:122" x14ac:dyDescent="0.2">
      <c r="A179" s="51" t="s">
        <v>94</v>
      </c>
      <c r="B179" s="78" t="s">
        <v>105</v>
      </c>
      <c r="C179" s="53">
        <v>2015</v>
      </c>
      <c r="D179" s="54">
        <v>301354803994.36694</v>
      </c>
      <c r="E179" s="55">
        <f t="shared" si="473"/>
        <v>11.47907811908787</v>
      </c>
      <c r="F179" s="56">
        <f t="shared" si="427"/>
        <v>-4.9918190345923819E-2</v>
      </c>
      <c r="G179" s="58">
        <v>25386</v>
      </c>
      <c r="H179" s="58">
        <v>40821</v>
      </c>
      <c r="I179" s="11">
        <v>132949</v>
      </c>
      <c r="J179" s="59">
        <v>199952</v>
      </c>
      <c r="K179" s="118">
        <v>689674097</v>
      </c>
      <c r="L179" s="118">
        <v>235453414</v>
      </c>
      <c r="M179" s="118">
        <v>3383872686</v>
      </c>
      <c r="N179" s="118">
        <v>7469624032</v>
      </c>
      <c r="O179" s="118">
        <v>14908378</v>
      </c>
      <c r="P179" s="118"/>
      <c r="Q179" s="118">
        <v>786717781</v>
      </c>
      <c r="R179" s="118">
        <v>27842989314</v>
      </c>
      <c r="S179" s="118">
        <v>11403387980</v>
      </c>
      <c r="T179" s="120">
        <v>4465663743</v>
      </c>
      <c r="U179" s="60">
        <v>-4.0040869385652322E-2</v>
      </c>
      <c r="V179" s="60">
        <v>-7.3018792232196983E-2</v>
      </c>
      <c r="W179" s="60">
        <v>-6.4846611479681293E-2</v>
      </c>
      <c r="X179" s="60">
        <v>-2.3121628728839827E-2</v>
      </c>
      <c r="Y179" s="60">
        <v>-7.1000530470457512E-2</v>
      </c>
      <c r="Z179" s="60"/>
      <c r="AA179" s="60">
        <v>-8.0691713877123483E-3</v>
      </c>
      <c r="AB179" s="60">
        <v>-4.0108108140453402E-2</v>
      </c>
      <c r="AC179" s="60">
        <v>-5.2987994573299835E-2</v>
      </c>
      <c r="AD179" s="61">
        <v>-6.1030599275006203E-2</v>
      </c>
      <c r="AE179" s="97">
        <f t="shared" ref="AE179:AF179" si="502">STDEV(U170:U179)</f>
        <v>1.3564761244903165E-2</v>
      </c>
      <c r="AF179" s="98">
        <f t="shared" si="502"/>
        <v>3.1384867158027012E-2</v>
      </c>
      <c r="AG179" s="98">
        <f t="shared" si="429"/>
        <v>2.2444960767103457E-2</v>
      </c>
      <c r="AH179" s="98">
        <f t="shared" si="430"/>
        <v>2.406054577963648E-2</v>
      </c>
      <c r="AI179" s="98">
        <f t="shared" si="431"/>
        <v>2.7516605036278022E-2</v>
      </c>
      <c r="AJ179" s="98"/>
      <c r="AK179" s="98">
        <f t="shared" si="432"/>
        <v>0.61786129130812462</v>
      </c>
      <c r="AL179" s="98">
        <f t="shared" si="433"/>
        <v>1.355219769870772E-2</v>
      </c>
      <c r="AM179" s="98">
        <f t="shared" si="434"/>
        <v>2.3326684746667659E-2</v>
      </c>
      <c r="AN179" s="40">
        <f t="shared" si="435"/>
        <v>3.7071875521985764E-2</v>
      </c>
      <c r="AO179" s="60">
        <v>-1.3674663291886233</v>
      </c>
      <c r="AP179" s="60">
        <v>-1.2226020126731481</v>
      </c>
      <c r="AQ179" s="60">
        <v>7.2760371450559802E-3</v>
      </c>
      <c r="AR179" s="60">
        <v>0.45585150127848095</v>
      </c>
      <c r="AS179" s="60">
        <v>-1.3199207157546624</v>
      </c>
      <c r="AT179" s="60"/>
      <c r="AU179" s="60">
        <v>-0.6988203238178361</v>
      </c>
      <c r="AV179" s="60">
        <v>9.4784435093995256E-3</v>
      </c>
      <c r="AW179" s="60">
        <v>0.12438718514252045</v>
      </c>
      <c r="AX179" s="61">
        <v>-0.19297859852710175</v>
      </c>
      <c r="AY179" s="39">
        <f t="shared" ref="AY179:AZ179" si="503">STDEV(AO170:AO179)</f>
        <v>6.1302197624797036E-2</v>
      </c>
      <c r="AZ179" s="39">
        <f t="shared" si="503"/>
        <v>4.3649699509710808E-2</v>
      </c>
      <c r="BA179" s="39">
        <f t="shared" si="437"/>
        <v>3.4745410246481326E-2</v>
      </c>
      <c r="BB179" s="39">
        <f t="shared" si="438"/>
        <v>5.3493071761310483E-2</v>
      </c>
      <c r="BC179" s="39">
        <f t="shared" si="439"/>
        <v>0.11463387507152323</v>
      </c>
      <c r="BD179" s="39"/>
      <c r="BE179" s="39">
        <f t="shared" si="440"/>
        <v>0.11316406727342869</v>
      </c>
      <c r="BF179" s="39">
        <f t="shared" si="441"/>
        <v>2.1129456145226353E-2</v>
      </c>
      <c r="BG179" s="39">
        <f t="shared" si="442"/>
        <v>2.0215970463051906E-2</v>
      </c>
      <c r="BH179" s="39">
        <f t="shared" si="443"/>
        <v>6.4499002372427575E-2</v>
      </c>
      <c r="BI179" s="62">
        <v>0.93459683478345168</v>
      </c>
      <c r="BJ179" s="63">
        <v>0.91439561809932179</v>
      </c>
      <c r="BK179" s="63">
        <v>0.54484714756606989</v>
      </c>
      <c r="BL179" s="63">
        <v>0.23729868291095518</v>
      </c>
      <c r="BM179" s="63">
        <v>0.96423467007195307</v>
      </c>
      <c r="BN179" s="63"/>
      <c r="BO179" s="63">
        <v>0.89085584797119888</v>
      </c>
      <c r="BP179" s="63">
        <v>0.27876179200382928</v>
      </c>
      <c r="BQ179" s="63">
        <v>0.17165223940404864</v>
      </c>
      <c r="BR179" s="61">
        <v>0.10431830549394089</v>
      </c>
      <c r="BS179" s="39">
        <f t="shared" si="444"/>
        <v>-9.5093214790742901E-3</v>
      </c>
      <c r="BT179" s="39">
        <f t="shared" si="445"/>
        <v>-9.3254049791533509E-4</v>
      </c>
      <c r="BU179" s="39">
        <f t="shared" si="446"/>
        <v>-9.4637874249831715E-3</v>
      </c>
      <c r="BV179" s="39">
        <f t="shared" si="447"/>
        <v>1.2719628570971109E-2</v>
      </c>
      <c r="BW179" s="39">
        <f t="shared" si="448"/>
        <v>-1.2045455391954762E-2</v>
      </c>
      <c r="BX179" s="39"/>
      <c r="BY179" s="39">
        <f t="shared" si="449"/>
        <v>0.2287897506360142</v>
      </c>
      <c r="BZ179" s="39">
        <f t="shared" si="450"/>
        <v>-9.5173267999032977E-3</v>
      </c>
      <c r="CA179" s="39">
        <f t="shared" si="451"/>
        <v>-8.2831518590311352E-3</v>
      </c>
      <c r="CB179" s="40">
        <f t="shared" si="452"/>
        <v>1.2836768192665637E-2</v>
      </c>
      <c r="CC179" s="35">
        <v>1.2499012489244612E-2</v>
      </c>
      <c r="CD179" s="35">
        <v>7.9383536531717918E-4</v>
      </c>
      <c r="CE179" s="35">
        <v>7.5702323985287305E-3</v>
      </c>
      <c r="CF179" s="35">
        <v>1.6825565715249832E-2</v>
      </c>
      <c r="CG179" s="35">
        <v>2.3554289271090253E-4</v>
      </c>
      <c r="CI179" s="35">
        <v>2.6563907988649627E-3</v>
      </c>
      <c r="CJ179" s="35">
        <v>0.10897731136051941</v>
      </c>
      <c r="CK179" s="35">
        <v>3.1615445875225676E-2</v>
      </c>
      <c r="CL179" s="38">
        <v>1.6664787596884317E-2</v>
      </c>
      <c r="CM179" s="39">
        <f t="shared" si="453"/>
        <v>10.784319199769829</v>
      </c>
      <c r="CN179" s="39">
        <f t="shared" si="454"/>
        <v>10.743121160280371</v>
      </c>
      <c r="CO179" s="39">
        <f t="shared" si="455"/>
        <v>11.369327878905461</v>
      </c>
      <c r="CP179" s="39">
        <f t="shared" si="456"/>
        <v>11.616855477155019</v>
      </c>
      <c r="CQ179" s="39">
        <f t="shared" si="457"/>
        <v>10.644698215190664</v>
      </c>
      <c r="CR179" s="39"/>
      <c r="CS179" s="39">
        <f t="shared" si="458"/>
        <v>11.012651138219123</v>
      </c>
      <c r="CT179" s="39">
        <f t="shared" si="459"/>
        <v>11.391926453282522</v>
      </c>
      <c r="CU179" s="39">
        <f t="shared" si="460"/>
        <v>11.464084968512525</v>
      </c>
      <c r="CV179" s="40">
        <f t="shared" si="461"/>
        <v>11.248707177194996</v>
      </c>
      <c r="CW179" s="60">
        <v>10.795344954493558</v>
      </c>
      <c r="CX179" s="60">
        <v>10.867777112751295</v>
      </c>
      <c r="CY179" s="60">
        <v>11.482716137660397</v>
      </c>
      <c r="CZ179" s="60">
        <v>11.70700386972711</v>
      </c>
      <c r="DA179" s="60">
        <v>10.819117761210538</v>
      </c>
      <c r="DB179" s="60"/>
      <c r="DC179" s="60">
        <v>11.129667957178953</v>
      </c>
      <c r="DD179" s="60">
        <v>11.48381734084257</v>
      </c>
      <c r="DE179" s="60">
        <v>11.54127171165913</v>
      </c>
      <c r="DF179" s="61">
        <v>11.382588819824319</v>
      </c>
      <c r="DG179" s="39">
        <f t="shared" si="462"/>
        <v>10.784319199769829</v>
      </c>
      <c r="DH179" s="39">
        <f t="shared" si="463"/>
        <v>10.743121160280371</v>
      </c>
      <c r="DI179" s="39">
        <f t="shared" si="464"/>
        <v>11.369327878905461</v>
      </c>
      <c r="DJ179" s="39">
        <f t="shared" si="465"/>
        <v>11.616855477155019</v>
      </c>
      <c r="DK179" s="39">
        <f t="shared" si="466"/>
        <v>10.644698215190664</v>
      </c>
      <c r="DL179" s="39"/>
      <c r="DM179" s="39">
        <f t="shared" si="467"/>
        <v>11.012651138219123</v>
      </c>
      <c r="DN179" s="39">
        <f t="shared" si="468"/>
        <v>11.391926453282522</v>
      </c>
      <c r="DO179" s="39">
        <f t="shared" si="469"/>
        <v>11.464084968512525</v>
      </c>
      <c r="DP179" s="40">
        <f t="shared" si="470"/>
        <v>11.248707177194996</v>
      </c>
      <c r="DQ179" s="64"/>
    </row>
    <row r="180" spans="1:122" x14ac:dyDescent="0.2">
      <c r="A180" s="51" t="s">
        <v>94</v>
      </c>
      <c r="B180" s="78" t="s">
        <v>105</v>
      </c>
      <c r="C180" s="53">
        <v>2016</v>
      </c>
      <c r="D180" s="54">
        <v>301255380276.25775</v>
      </c>
      <c r="E180" s="55">
        <f t="shared" si="473"/>
        <v>11.478934811942839</v>
      </c>
      <c r="F180" s="56">
        <f t="shared" si="427"/>
        <v>-1.433071450307466E-4</v>
      </c>
      <c r="G180" s="58">
        <v>25544</v>
      </c>
      <c r="H180" s="58">
        <v>33823</v>
      </c>
      <c r="I180" s="11">
        <v>128831</v>
      </c>
      <c r="J180" s="59">
        <v>189743</v>
      </c>
      <c r="K180" s="118">
        <v>512029444</v>
      </c>
      <c r="L180" s="118">
        <v>284981856</v>
      </c>
      <c r="M180" s="118">
        <v>3288388948</v>
      </c>
      <c r="N180" s="118">
        <v>6665869404</v>
      </c>
      <c r="O180" s="118">
        <v>18549823</v>
      </c>
      <c r="P180" s="118"/>
      <c r="Q180" s="118">
        <v>945885285</v>
      </c>
      <c r="R180" s="118">
        <v>27581069045</v>
      </c>
      <c r="S180" s="118">
        <v>10628237217</v>
      </c>
      <c r="T180" s="120">
        <v>5730266198</v>
      </c>
      <c r="U180" s="60">
        <v>-2.5032820140680812E-2</v>
      </c>
      <c r="V180" s="60">
        <v>-2.7075916547112833E-2</v>
      </c>
      <c r="W180" s="60">
        <v>-8.306672769021306E-3</v>
      </c>
      <c r="X180" s="60">
        <v>-2.9430246704017282E-2</v>
      </c>
      <c r="Y180" s="60">
        <v>-2.7011655927156486E-2</v>
      </c>
      <c r="Z180" s="60"/>
      <c r="AA180" s="60">
        <v>4.5131820692474456E-3</v>
      </c>
      <c r="AB180" s="60">
        <v>-2.5007151750221834E-2</v>
      </c>
      <c r="AC180" s="60">
        <v>-1.3421206596691659E-2</v>
      </c>
      <c r="AD180" s="61">
        <v>-1.7738733420219699E-2</v>
      </c>
      <c r="AE180" s="97">
        <f t="shared" ref="AE180:AF180" si="504">STDEV(U171:U180)</f>
        <v>1.4351233106704768E-2</v>
      </c>
      <c r="AF180" s="98">
        <f t="shared" si="504"/>
        <v>3.1694064030578242E-2</v>
      </c>
      <c r="AG180" s="98">
        <f t="shared" si="429"/>
        <v>2.2289720730800766E-2</v>
      </c>
      <c r="AH180" s="98">
        <f t="shared" si="430"/>
        <v>2.6623293350053211E-2</v>
      </c>
      <c r="AI180" s="98">
        <f t="shared" si="431"/>
        <v>2.7641034980952033E-2</v>
      </c>
      <c r="AJ180" s="98"/>
      <c r="AK180" s="98">
        <f t="shared" si="432"/>
        <v>0.61997380925894729</v>
      </c>
      <c r="AL180" s="98">
        <f t="shared" si="433"/>
        <v>1.4334452459275069E-2</v>
      </c>
      <c r="AM180" s="98">
        <f t="shared" si="434"/>
        <v>2.3349880509728669E-2</v>
      </c>
      <c r="AN180" s="40">
        <f t="shared" si="435"/>
        <v>3.8236558400384542E-2</v>
      </c>
      <c r="AO180" s="60">
        <v>-1.4219974176365131</v>
      </c>
      <c r="AP180" s="60">
        <v>-1.1775412956037545</v>
      </c>
      <c r="AQ180" s="60">
        <v>2.4347437489442569E-2</v>
      </c>
      <c r="AR180" s="60">
        <v>0.49042395066299882</v>
      </c>
      <c r="AS180" s="60">
        <v>-1.2771965216769647</v>
      </c>
      <c r="AT180" s="60"/>
      <c r="AU180" s="60">
        <v>-0.69041722135122008</v>
      </c>
      <c r="AV180" s="60">
        <v>2.4534193646406521E-2</v>
      </c>
      <c r="AW180" s="60">
        <v>0.13740009870021908</v>
      </c>
      <c r="AX180" s="61">
        <v>-0.16659627129560661</v>
      </c>
      <c r="AY180" s="39">
        <f t="shared" ref="AY180:AZ180" si="505">STDEV(AO171:AO180)</f>
        <v>7.4306727551265703E-2</v>
      </c>
      <c r="AZ180" s="39">
        <f t="shared" si="505"/>
        <v>6.3080631551073379E-2</v>
      </c>
      <c r="BA180" s="39">
        <f t="shared" si="437"/>
        <v>4.4560993056066249E-2</v>
      </c>
      <c r="BB180" s="39">
        <f t="shared" si="438"/>
        <v>5.1221457255534633E-2</v>
      </c>
      <c r="BC180" s="39">
        <f t="shared" si="439"/>
        <v>0.12505632466027367</v>
      </c>
      <c r="BD180" s="39"/>
      <c r="BE180" s="39">
        <f t="shared" si="440"/>
        <v>6.9976679114107043E-2</v>
      </c>
      <c r="BF180" s="39">
        <f t="shared" si="441"/>
        <v>2.6552592685379427E-2</v>
      </c>
      <c r="BG180" s="39">
        <f t="shared" si="442"/>
        <v>2.0535114582200788E-2</v>
      </c>
      <c r="BH180" s="39">
        <f t="shared" si="443"/>
        <v>7.384041203570911E-2</v>
      </c>
      <c r="BI180" s="62">
        <v>0.94200433670061356</v>
      </c>
      <c r="BJ180" s="63">
        <v>0.89243388785458333</v>
      </c>
      <c r="BK180" s="63">
        <v>0.53655487175752281</v>
      </c>
      <c r="BL180" s="63">
        <v>0.23064149859529132</v>
      </c>
      <c r="BM180" s="63">
        <v>0.95471369363053382</v>
      </c>
      <c r="BN180" s="63"/>
      <c r="BO180" s="63">
        <v>0.87617946759006615</v>
      </c>
      <c r="BP180" s="63">
        <v>0.28985014147751736</v>
      </c>
      <c r="BQ180" s="63">
        <v>0.17206286361695353</v>
      </c>
      <c r="BR180" s="61">
        <v>0.12477478953057948</v>
      </c>
      <c r="BS180" s="39">
        <f t="shared" si="444"/>
        <v>-1.1362399401323248E-2</v>
      </c>
      <c r="BT180" s="39">
        <f t="shared" si="445"/>
        <v>-5.3223669716492058E-3</v>
      </c>
      <c r="BU180" s="39">
        <f t="shared" si="446"/>
        <v>-8.5975031626933651E-3</v>
      </c>
      <c r="BV180" s="39">
        <f t="shared" si="447"/>
        <v>1.0901621471554091E-2</v>
      </c>
      <c r="BW180" s="39">
        <f t="shared" si="448"/>
        <v>-1.4541621963099872E-2</v>
      </c>
      <c r="BX180" s="39"/>
      <c r="BY180" s="39">
        <f t="shared" si="449"/>
        <v>0.22260491286808276</v>
      </c>
      <c r="BZ180" s="39">
        <f t="shared" si="450"/>
        <v>-1.1370589732177822E-2</v>
      </c>
      <c r="CA180" s="39">
        <f t="shared" si="451"/>
        <v>-8.3902558841707827E-3</v>
      </c>
      <c r="CB180" s="40">
        <f t="shared" si="452"/>
        <v>9.3156803964629109E-3</v>
      </c>
      <c r="CC180" s="35">
        <v>1.3037540251960415E-2</v>
      </c>
      <c r="CD180" s="35">
        <v>9.2683886153702795E-4</v>
      </c>
      <c r="CE180" s="35">
        <v>7.3243466426380381E-3</v>
      </c>
      <c r="CF180" s="35">
        <v>1.4879443243644878E-2</v>
      </c>
      <c r="CG180" s="35">
        <v>1.210296382114773E-4</v>
      </c>
      <c r="CI180" s="35">
        <v>2.7445253036708812E-3</v>
      </c>
      <c r="CJ180" s="35">
        <v>0.10167100853942443</v>
      </c>
      <c r="CK180" s="35">
        <v>2.9284892997528407E-2</v>
      </c>
      <c r="CL180" s="38">
        <v>1.7650865214667105E-2</v>
      </c>
      <c r="CM180" s="39">
        <f t="shared" si="453"/>
        <v>10.797565100096959</v>
      </c>
      <c r="CN180" s="39">
        <f t="shared" si="454"/>
        <v>10.778478925372056</v>
      </c>
      <c r="CO180" s="39">
        <f t="shared" si="455"/>
        <v>11.402568996415123</v>
      </c>
      <c r="CP180" s="39">
        <f t="shared" si="456"/>
        <v>11.650612870611953</v>
      </c>
      <c r="CQ180" s="39">
        <f t="shared" si="457"/>
        <v>10.69124106184319</v>
      </c>
      <c r="CR180" s="39"/>
      <c r="CS180" s="39">
        <f t="shared" si="458"/>
        <v>11.057274703000516</v>
      </c>
      <c r="CT180" s="39">
        <f t="shared" si="459"/>
        <v>11.421873057518605</v>
      </c>
      <c r="CU180" s="39">
        <f t="shared" si="460"/>
        <v>11.490986262369393</v>
      </c>
      <c r="CV180" s="40">
        <f t="shared" si="461"/>
        <v>11.286603501035048</v>
      </c>
      <c r="CW180" s="60">
        <v>10.767936103124583</v>
      </c>
      <c r="CX180" s="60">
        <v>10.890164164140963</v>
      </c>
      <c r="CY180" s="60">
        <v>11.49110853068756</v>
      </c>
      <c r="CZ180" s="60">
        <v>11.724146787274339</v>
      </c>
      <c r="DA180" s="60">
        <v>10.840336551104357</v>
      </c>
      <c r="DB180" s="60"/>
      <c r="DC180" s="60">
        <v>11.13372620126723</v>
      </c>
      <c r="DD180" s="60">
        <v>11.491201908766042</v>
      </c>
      <c r="DE180" s="60">
        <v>11.547634861292948</v>
      </c>
      <c r="DF180" s="61">
        <v>11.395636676295036</v>
      </c>
      <c r="DG180" s="39">
        <f t="shared" si="462"/>
        <v>10.797565100096959</v>
      </c>
      <c r="DH180" s="39">
        <f t="shared" si="463"/>
        <v>10.778478925372056</v>
      </c>
      <c r="DI180" s="39">
        <f t="shared" si="464"/>
        <v>11.402568996415123</v>
      </c>
      <c r="DJ180" s="39">
        <f t="shared" si="465"/>
        <v>11.650612870611953</v>
      </c>
      <c r="DK180" s="39">
        <f t="shared" si="466"/>
        <v>10.69124106184319</v>
      </c>
      <c r="DL180" s="39"/>
      <c r="DM180" s="39">
        <f t="shared" si="467"/>
        <v>11.057274703000516</v>
      </c>
      <c r="DN180" s="39">
        <f t="shared" si="468"/>
        <v>11.421873057518605</v>
      </c>
      <c r="DO180" s="39">
        <f t="shared" si="469"/>
        <v>11.490986262369393</v>
      </c>
      <c r="DP180" s="40">
        <f t="shared" si="470"/>
        <v>11.286603501035048</v>
      </c>
      <c r="DQ180" s="64"/>
    </row>
    <row r="181" spans="1:122" x14ac:dyDescent="0.2">
      <c r="A181" s="51" t="s">
        <v>94</v>
      </c>
      <c r="B181" s="78" t="s">
        <v>105</v>
      </c>
      <c r="C181" s="53">
        <v>2017</v>
      </c>
      <c r="D181" s="54">
        <v>319112136545.43762</v>
      </c>
      <c r="E181" s="55">
        <f t="shared" si="473"/>
        <v>11.503943321694234</v>
      </c>
      <c r="F181" s="56">
        <f t="shared" si="427"/>
        <v>2.500850975139457E-2</v>
      </c>
      <c r="G181" s="58">
        <v>28642</v>
      </c>
      <c r="H181" s="58">
        <v>42132</v>
      </c>
      <c r="I181" s="11">
        <v>144988</v>
      </c>
      <c r="J181" s="59">
        <v>218130</v>
      </c>
      <c r="K181" s="118">
        <v>537535125.78460598</v>
      </c>
      <c r="L181" s="118">
        <v>290320969.97302699</v>
      </c>
      <c r="M181" s="118">
        <v>3847313505.4527001</v>
      </c>
      <c r="N181" s="118">
        <v>7831818107.2434196</v>
      </c>
      <c r="O181" s="118">
        <v>14509013.212969599</v>
      </c>
      <c r="P181" s="118"/>
      <c r="Q181" s="118">
        <v>963562545.08671904</v>
      </c>
      <c r="R181" s="118">
        <v>31195409357.475899</v>
      </c>
      <c r="S181" s="118">
        <v>11762131864.896</v>
      </c>
      <c r="T181" s="120">
        <v>6426670687.4614401</v>
      </c>
      <c r="U181" s="60">
        <v>-1.6166974985414417E-2</v>
      </c>
      <c r="V181" s="60">
        <v>-1.6748993447568861E-2</v>
      </c>
      <c r="W181" s="60">
        <v>9.8328457983565265E-3</v>
      </c>
      <c r="X181" s="60">
        <v>-1.3612788297593603E-2</v>
      </c>
      <c r="Y181" s="60">
        <v>-1.0002290462342245E-2</v>
      </c>
      <c r="Z181" s="60"/>
      <c r="AA181" s="60">
        <v>2.5777818226520921E-2</v>
      </c>
      <c r="AB181" s="60">
        <v>-1.6124648690020504E-2</v>
      </c>
      <c r="AC181" s="60">
        <v>-3.3381132629676791E-2</v>
      </c>
      <c r="AD181" s="61">
        <v>-9.5759475842114306E-3</v>
      </c>
      <c r="AE181" s="97">
        <f t="shared" ref="AE181:AF181" si="506">STDEV(U172:U181)</f>
        <v>1.3131542511366973E-2</v>
      </c>
      <c r="AF181" s="98">
        <f t="shared" si="506"/>
        <v>3.0285060892145742E-2</v>
      </c>
      <c r="AG181" s="98">
        <f t="shared" si="429"/>
        <v>2.2686559834870564E-2</v>
      </c>
      <c r="AH181" s="98">
        <f t="shared" si="430"/>
        <v>2.6997290049068194E-2</v>
      </c>
      <c r="AI181" s="98">
        <f t="shared" si="431"/>
        <v>2.6596048777098688E-2</v>
      </c>
      <c r="AJ181" s="98"/>
      <c r="AK181" s="98">
        <f t="shared" si="432"/>
        <v>0.6200636333479308</v>
      </c>
      <c r="AL181" s="98">
        <f t="shared" si="433"/>
        <v>1.3121765286510918E-2</v>
      </c>
      <c r="AM181" s="98">
        <f t="shared" si="434"/>
        <v>2.2181878476863218E-2</v>
      </c>
      <c r="AN181" s="40">
        <f t="shared" si="435"/>
        <v>3.7849819187839466E-2</v>
      </c>
      <c r="AO181" s="60">
        <v>-1.42015037849586</v>
      </c>
      <c r="AP181" s="60">
        <v>-1.1580365985964338</v>
      </c>
      <c r="AQ181" s="60">
        <v>1.2566756810032942E-2</v>
      </c>
      <c r="AR181" s="60">
        <v>0.50278738519610933</v>
      </c>
      <c r="AS181" s="60">
        <v>-1.2716802358655457</v>
      </c>
      <c r="AT181" s="60"/>
      <c r="AU181" s="60">
        <v>-0.67693141686575586</v>
      </c>
      <c r="AV181" s="60">
        <v>3.17782359921992E-2</v>
      </c>
      <c r="AW181" s="60">
        <v>0.15536135811646012</v>
      </c>
      <c r="AX181" s="61">
        <v>-0.15412231259717579</v>
      </c>
      <c r="AY181" s="39">
        <f t="shared" ref="AY181:AZ181" si="507">STDEV(AO172:AO181)</f>
        <v>8.2866340553196985E-2</v>
      </c>
      <c r="AZ181" s="39">
        <f t="shared" si="507"/>
        <v>7.6938728931527145E-2</v>
      </c>
      <c r="BA181" s="39">
        <f t="shared" si="437"/>
        <v>4.840521705786216E-2</v>
      </c>
      <c r="BB181" s="39">
        <f t="shared" si="438"/>
        <v>4.5226296856233285E-2</v>
      </c>
      <c r="BC181" s="39">
        <f t="shared" si="439"/>
        <v>0.12428840925808886</v>
      </c>
      <c r="BD181" s="39"/>
      <c r="BE181" s="39">
        <f t="shared" si="440"/>
        <v>5.6405501383544193E-2</v>
      </c>
      <c r="BF181" s="39">
        <f t="shared" si="441"/>
        <v>3.1380999265588988E-2</v>
      </c>
      <c r="BG181" s="39">
        <f t="shared" si="442"/>
        <v>2.359781193674106E-2</v>
      </c>
      <c r="BH181" s="39">
        <f t="shared" si="443"/>
        <v>7.5550898964137983E-2</v>
      </c>
      <c r="BI181" s="62">
        <v>0.93970076128403535</v>
      </c>
      <c r="BJ181" s="63">
        <v>0.89233592551262375</v>
      </c>
      <c r="BK181" s="63">
        <v>0.51725508379148177</v>
      </c>
      <c r="BL181" s="63">
        <v>0.25782225197123076</v>
      </c>
      <c r="BM181" s="63">
        <v>0.94631013932547992</v>
      </c>
      <c r="BN181" s="63"/>
      <c r="BO181" s="63">
        <v>0.87056105582111043</v>
      </c>
      <c r="BP181" s="63">
        <v>0.26683807321459962</v>
      </c>
      <c r="BQ181" s="63">
        <v>0.16654315965388716</v>
      </c>
      <c r="BR181" s="61">
        <v>0.15991217701272556</v>
      </c>
      <c r="BS181" s="39">
        <f t="shared" si="444"/>
        <v>-1.3511884866851748E-2</v>
      </c>
      <c r="BT181" s="39">
        <f t="shared" si="445"/>
        <v>-9.2289299175800192E-3</v>
      </c>
      <c r="BU181" s="39">
        <f t="shared" si="446"/>
        <v>-5.7614416276509095E-3</v>
      </c>
      <c r="BV181" s="39">
        <f t="shared" si="447"/>
        <v>6.8493596518755858E-3</v>
      </c>
      <c r="BW181" s="39">
        <f t="shared" si="448"/>
        <v>-1.6321557360342444E-2</v>
      </c>
      <c r="BX181" s="39"/>
      <c r="BY181" s="39">
        <f t="shared" si="449"/>
        <v>0.22234841769931429</v>
      </c>
      <c r="BZ181" s="39">
        <f t="shared" si="450"/>
        <v>-1.3508938633570462E-2</v>
      </c>
      <c r="CA181" s="39">
        <f t="shared" si="451"/>
        <v>-7.5778859419234346E-3</v>
      </c>
      <c r="CB181" s="40">
        <f t="shared" si="452"/>
        <v>5.283722595472007E-3</v>
      </c>
      <c r="CC181" s="35">
        <v>2.6635063145540958E-2</v>
      </c>
      <c r="CD181" s="35">
        <v>8.1143594042645448E-4</v>
      </c>
      <c r="CE181" s="35">
        <v>8.6367360021989796E-3</v>
      </c>
      <c r="CF181" s="35">
        <v>1.6439917820139541E-2</v>
      </c>
      <c r="CG181" s="35">
        <v>2.4369094987742839E-4</v>
      </c>
      <c r="CI181" s="35">
        <v>2.9081863607871546E-3</v>
      </c>
      <c r="CJ181" s="35">
        <v>0.10651808416474436</v>
      </c>
      <c r="CK181" s="35">
        <v>2.9761912014359994E-2</v>
      </c>
      <c r="CL181" s="38">
        <v>1.9463531433641143E-2</v>
      </c>
      <c r="CM181" s="39">
        <f>AVERAGE(CW172:CW181)</f>
        <v>10.808209781879937</v>
      </c>
      <c r="CN181" s="39">
        <f t="shared" si="454"/>
        <v>10.809808246454768</v>
      </c>
      <c r="CO181" s="39">
        <f t="shared" si="455"/>
        <v>11.429598753307348</v>
      </c>
      <c r="CP181" s="39">
        <f t="shared" si="456"/>
        <v>11.68002207832661</v>
      </c>
      <c r="CQ181" s="39">
        <f t="shared" si="457"/>
        <v>10.732430130789643</v>
      </c>
      <c r="CR181" s="39"/>
      <c r="CS181" s="39">
        <f t="shared" si="458"/>
        <v>11.08921147795532</v>
      </c>
      <c r="CT181" s="39">
        <f t="shared" si="459"/>
        <v>11.44663992453286</v>
      </c>
      <c r="CU181" s="39">
        <f t="shared" si="460"/>
        <v>11.513816210318165</v>
      </c>
      <c r="CV181" s="40">
        <f t="shared" si="461"/>
        <v>11.320511208146664</v>
      </c>
      <c r="CW181" s="60">
        <v>10.793868132446303</v>
      </c>
      <c r="CX181" s="60">
        <v>10.924925022396017</v>
      </c>
      <c r="CY181" s="60">
        <v>11.510226700099249</v>
      </c>
      <c r="CZ181" s="60">
        <v>11.755337014292287</v>
      </c>
      <c r="DA181" s="60">
        <v>10.868103203761461</v>
      </c>
      <c r="DB181" s="60"/>
      <c r="DC181" s="60">
        <v>11.165477613261356</v>
      </c>
      <c r="DD181" s="60">
        <v>11.519832439690333</v>
      </c>
      <c r="DE181" s="60">
        <v>11.581624000752463</v>
      </c>
      <c r="DF181" s="61">
        <v>11.426882165395646</v>
      </c>
      <c r="DG181" s="39">
        <f t="shared" si="462"/>
        <v>10.808209781879937</v>
      </c>
      <c r="DH181" s="39">
        <f t="shared" si="463"/>
        <v>10.809808246454768</v>
      </c>
      <c r="DI181" s="39">
        <f t="shared" si="464"/>
        <v>11.429598753307348</v>
      </c>
      <c r="DJ181" s="39">
        <f t="shared" si="465"/>
        <v>11.68002207832661</v>
      </c>
      <c r="DK181" s="39">
        <f t="shared" si="466"/>
        <v>10.732430130789643</v>
      </c>
      <c r="DL181" s="39"/>
      <c r="DM181" s="39">
        <f t="shared" si="467"/>
        <v>11.08921147795532</v>
      </c>
      <c r="DN181" s="39">
        <f t="shared" si="468"/>
        <v>11.44663992453286</v>
      </c>
      <c r="DO181" s="39">
        <f t="shared" si="469"/>
        <v>11.513816210318165</v>
      </c>
      <c r="DP181" s="40">
        <f t="shared" si="470"/>
        <v>11.320511208146664</v>
      </c>
      <c r="DQ181" s="64"/>
    </row>
    <row r="182" spans="1:122" x14ac:dyDescent="0.2">
      <c r="A182" s="51" t="s">
        <v>94</v>
      </c>
      <c r="B182" s="78" t="s">
        <v>105</v>
      </c>
      <c r="C182" s="53">
        <v>2018</v>
      </c>
      <c r="D182" s="54">
        <v>358791603677.72797</v>
      </c>
      <c r="E182" s="55">
        <f t="shared" si="473"/>
        <v>11.55484227127535</v>
      </c>
      <c r="F182" s="56">
        <f t="shared" si="427"/>
        <v>5.0898949581116071E-2</v>
      </c>
      <c r="G182" s="58">
        <v>26780</v>
      </c>
      <c r="H182" s="58">
        <v>49115</v>
      </c>
      <c r="I182" s="11">
        <v>169681</v>
      </c>
      <c r="J182" s="59">
        <v>247455</v>
      </c>
      <c r="K182" s="118">
        <v>548035998.01821005</v>
      </c>
      <c r="L182" s="118">
        <v>382175549.01510799</v>
      </c>
      <c r="M182" s="118">
        <v>4190835229.02986</v>
      </c>
      <c r="N182" s="118">
        <v>7865458000.3092699</v>
      </c>
      <c r="O182" s="118">
        <v>10143083.455147101</v>
      </c>
      <c r="P182" s="118"/>
      <c r="Q182" s="118">
        <v>696092467.83939099</v>
      </c>
      <c r="R182" s="118">
        <v>34471038485.906998</v>
      </c>
      <c r="S182" s="118">
        <v>14062647384.166</v>
      </c>
      <c r="T182" s="120">
        <v>8475068138.7395687</v>
      </c>
      <c r="U182" s="60">
        <v>2.2699708573947763E-2</v>
      </c>
      <c r="V182" s="60">
        <v>2.6915739587686893E-2</v>
      </c>
      <c r="W182" s="60">
        <v>4.6523636155245462E-2</v>
      </c>
      <c r="X182" s="60">
        <v>5.415287460179119E-2</v>
      </c>
      <c r="Y182" s="60">
        <v>3.6221491740421552E-2</v>
      </c>
      <c r="Z182" s="60"/>
      <c r="AA182" s="60">
        <v>5.1280422780701329E-2</v>
      </c>
      <c r="AB182" s="60">
        <v>1.7389020448316583E-2</v>
      </c>
      <c r="AC182" s="60">
        <v>6.5563090006643954E-3</v>
      </c>
      <c r="AD182" s="61">
        <v>3.3422882104037654E-2</v>
      </c>
      <c r="AE182" s="97">
        <f>STDEV(U173:U182)</f>
        <v>1.7413204769184818E-2</v>
      </c>
      <c r="AF182" s="98">
        <f>STDEV(V173:V182)</f>
        <v>3.1478334112579928E-2</v>
      </c>
      <c r="AG182" s="98">
        <f t="shared" ref="AG182:AN182" si="508">STDEV(W173:W182)</f>
        <v>2.8117717234746764E-2</v>
      </c>
      <c r="AH182" s="98">
        <f t="shared" si="508"/>
        <v>2.9483003898801402E-2</v>
      </c>
      <c r="AI182" s="98">
        <f t="shared" si="508"/>
        <v>3.0984028585478884E-2</v>
      </c>
      <c r="AJ182" s="98"/>
      <c r="AK182" s="98">
        <f t="shared" si="508"/>
        <v>0.61877911487868775</v>
      </c>
      <c r="AL182" s="98">
        <f t="shared" si="508"/>
        <v>1.6352452849549375E-2</v>
      </c>
      <c r="AM182" s="98">
        <f t="shared" si="508"/>
        <v>2.0177791720421494E-2</v>
      </c>
      <c r="AN182" s="40">
        <f t="shared" si="508"/>
        <v>3.85273462698206E-2</v>
      </c>
      <c r="AO182" s="60">
        <v>-1.4223472049241188</v>
      </c>
      <c r="AP182" s="60">
        <v>-1.1644061199048128</v>
      </c>
      <c r="AQ182" s="60">
        <v>-1.4710471518691648E-2</v>
      </c>
      <c r="AR182" s="60">
        <v>0.46313860417384944</v>
      </c>
      <c r="AS182" s="60">
        <v>-1.296165454197256</v>
      </c>
      <c r="AT182" s="60"/>
      <c r="AU182" s="60">
        <v>-0.71789969888715888</v>
      </c>
      <c r="AV182" s="60">
        <v>2.0324250131325883E-2</v>
      </c>
      <c r="AW182" s="60">
        <v>0.14983240424864341</v>
      </c>
      <c r="AX182" s="61">
        <v>-0.16529756501819648</v>
      </c>
      <c r="AY182" s="39">
        <f>STDEV(AO173:AO182)</f>
        <v>8.5643732231264202E-2</v>
      </c>
      <c r="AZ182" s="39">
        <f>STDEV(AP173:AP182)</f>
        <v>8.3178992791991771E-2</v>
      </c>
      <c r="BA182" s="39">
        <f t="shared" ref="BA182:BH182" si="509">STDEV(AQ173:AQ182)</f>
        <v>4.5556899012102227E-2</v>
      </c>
      <c r="BB182" s="39">
        <f t="shared" si="509"/>
        <v>2.5683111349803039E-2</v>
      </c>
      <c r="BC182" s="39">
        <f t="shared" si="509"/>
        <v>0.113953154767838</v>
      </c>
      <c r="BD182" s="39"/>
      <c r="BE182" s="39">
        <f t="shared" si="509"/>
        <v>3.345991057760974E-2</v>
      </c>
      <c r="BF182" s="39">
        <f t="shared" si="509"/>
        <v>2.5096450905475669E-2</v>
      </c>
      <c r="BG182" s="39">
        <f t="shared" si="509"/>
        <v>2.4725735368206925E-2</v>
      </c>
      <c r="BH182" s="39">
        <f t="shared" si="509"/>
        <v>7.323155526460938E-2</v>
      </c>
      <c r="BI182" s="62">
        <v>0.94088470214030684</v>
      </c>
      <c r="BJ182" s="63">
        <v>0.89527781514866134</v>
      </c>
      <c r="BK182" s="63">
        <v>0.56645052121150896</v>
      </c>
      <c r="BL182" s="63">
        <v>0.27248297975344909</v>
      </c>
      <c r="BM182" s="63">
        <v>0.94979890296326475</v>
      </c>
      <c r="BN182" s="63"/>
      <c r="BO182" s="63">
        <v>0.86655007022285824</v>
      </c>
      <c r="BP182" s="63">
        <v>0.22738147514422857</v>
      </c>
      <c r="BQ182" s="63">
        <v>0.14223280017265774</v>
      </c>
      <c r="BR182" s="61">
        <v>0.16101670759069456</v>
      </c>
      <c r="BS182" s="39">
        <f t="shared" si="444"/>
        <v>-9.8502580011089295E-3</v>
      </c>
      <c r="BT182" s="39">
        <f t="shared" si="445"/>
        <v>-8.1263858397741199E-3</v>
      </c>
      <c r="BU182" s="39">
        <f t="shared" si="446"/>
        <v>-8.7771957292823719E-4</v>
      </c>
      <c r="BV182" s="39">
        <f t="shared" si="447"/>
        <v>8.5027982551184149E-3</v>
      </c>
      <c r="BW182" s="39">
        <f t="shared" si="448"/>
        <v>-1.0080642639750215E-2</v>
      </c>
      <c r="BX182" s="39"/>
      <c r="BY182" s="39">
        <f t="shared" si="449"/>
        <v>0.22608543112809434</v>
      </c>
      <c r="BZ182" s="39">
        <f t="shared" si="450"/>
        <v>-1.038529639485491E-2</v>
      </c>
      <c r="CA182" s="39">
        <f t="shared" si="451"/>
        <v>-9.2249862698812087E-3</v>
      </c>
      <c r="CB182" s="40">
        <f t="shared" si="452"/>
        <v>6.3219566612117365E-3</v>
      </c>
      <c r="CC182" s="35">
        <v>1.9184310354745875E-2</v>
      </c>
      <c r="CD182" s="35">
        <v>9.6910690809861243E-4</v>
      </c>
      <c r="CE182" s="35">
        <v>8.6218795759394756E-3</v>
      </c>
      <c r="CF182" s="35">
        <v>1.5488037232661124E-2</v>
      </c>
      <c r="CG182" s="35">
        <v>2.6394231482635685E-4</v>
      </c>
      <c r="CI182" s="35">
        <v>2.8825279802608445E-3</v>
      </c>
      <c r="CJ182" s="35">
        <v>0.10773612873079504</v>
      </c>
      <c r="CK182" s="35">
        <v>3.1072159363701279E-2</v>
      </c>
      <c r="CL182" s="38">
        <v>2.009850578508067E-2</v>
      </c>
      <c r="CM182" s="39">
        <f t="shared" ref="CM182:CM183" si="510">AVERAGE(CW173:CW182)</f>
        <v>10.816505835281591</v>
      </c>
      <c r="CN182" s="39">
        <f t="shared" si="454"/>
        <v>10.838158036877058</v>
      </c>
      <c r="CO182" s="39">
        <f t="shared" si="455"/>
        <v>11.453225628302587</v>
      </c>
      <c r="CP182" s="39">
        <f t="shared" si="456"/>
        <v>11.705111896497979</v>
      </c>
      <c r="CQ182" s="39">
        <f t="shared" si="457"/>
        <v>10.768137375074675</v>
      </c>
      <c r="CR182" s="39"/>
      <c r="CS182" s="39">
        <f t="shared" si="458"/>
        <v>11.11549494984958</v>
      </c>
      <c r="CT182" s="39">
        <f t="shared" si="459"/>
        <v>11.470630654350568</v>
      </c>
      <c r="CU182" s="39">
        <f t="shared" si="460"/>
        <v>11.535405750051543</v>
      </c>
      <c r="CV182" s="40">
        <f t="shared" si="461"/>
        <v>11.349757137354906</v>
      </c>
      <c r="CW182" s="60">
        <v>10.84366866881329</v>
      </c>
      <c r="CX182" s="60">
        <v>10.972639211322942</v>
      </c>
      <c r="CY182" s="60">
        <v>11.547487035516003</v>
      </c>
      <c r="CZ182" s="60">
        <v>11.786411573362274</v>
      </c>
      <c r="DA182" s="60">
        <v>10.906759544176722</v>
      </c>
      <c r="DB182" s="60"/>
      <c r="DC182" s="60">
        <v>11.19589242183177</v>
      </c>
      <c r="DD182" s="60">
        <v>11.565004396341013</v>
      </c>
      <c r="DE182" s="60">
        <v>11.629758473399672</v>
      </c>
      <c r="DF182" s="61">
        <v>11.472193488766251</v>
      </c>
      <c r="DG182" s="39">
        <f t="shared" si="462"/>
        <v>10.816505835281591</v>
      </c>
      <c r="DH182" s="39">
        <f t="shared" si="463"/>
        <v>10.838158036877058</v>
      </c>
      <c r="DI182" s="39">
        <f t="shared" si="464"/>
        <v>11.453225628302587</v>
      </c>
      <c r="DJ182" s="39">
        <f t="shared" si="465"/>
        <v>11.705111896497979</v>
      </c>
      <c r="DK182" s="39">
        <f t="shared" si="466"/>
        <v>10.768137375074675</v>
      </c>
      <c r="DL182" s="39"/>
      <c r="DM182" s="39">
        <f t="shared" si="467"/>
        <v>11.11549494984958</v>
      </c>
      <c r="DN182" s="39">
        <f t="shared" si="468"/>
        <v>11.470630654350568</v>
      </c>
      <c r="DO182" s="39">
        <f t="shared" si="469"/>
        <v>11.535405750051543</v>
      </c>
      <c r="DP182" s="40">
        <f t="shared" si="470"/>
        <v>11.349757137354906</v>
      </c>
      <c r="DQ182" s="64"/>
    </row>
    <row r="183" spans="1:122" s="37" customFormat="1" x14ac:dyDescent="0.2">
      <c r="A183" s="66" t="s">
        <v>94</v>
      </c>
      <c r="B183" s="80" t="s">
        <v>105</v>
      </c>
      <c r="C183" s="50">
        <v>2019</v>
      </c>
      <c r="D183" s="68">
        <v>365276282438.14124</v>
      </c>
      <c r="E183" s="69">
        <f t="shared" si="473"/>
        <v>11.562621474181155</v>
      </c>
      <c r="F183" s="70">
        <f t="shared" si="427"/>
        <v>7.7792029058052492E-3</v>
      </c>
      <c r="G183" s="72">
        <v>26007</v>
      </c>
      <c r="H183" s="72">
        <v>43680</v>
      </c>
      <c r="I183" s="81">
        <v>166935</v>
      </c>
      <c r="J183" s="73">
        <v>238195</v>
      </c>
      <c r="K183" s="121">
        <v>552291232.12</v>
      </c>
      <c r="L183" s="122">
        <v>602298237.12</v>
      </c>
      <c r="M183" s="122">
        <v>4387016420.0100002</v>
      </c>
      <c r="N183" s="122">
        <v>7441921506.9799995</v>
      </c>
      <c r="O183" s="122">
        <v>8085505.9100000001</v>
      </c>
      <c r="P183" s="122"/>
      <c r="Q183" s="122">
        <v>667517018.85000002</v>
      </c>
      <c r="R183" s="122">
        <v>33035653791.689999</v>
      </c>
      <c r="S183" s="122">
        <v>13479611675.48</v>
      </c>
      <c r="T183" s="123">
        <v>8382722945.8099899</v>
      </c>
      <c r="U183" s="74">
        <v>-1.1983065007078741E-2</v>
      </c>
      <c r="V183" s="74">
        <v>-1.3427579301377612E-2</v>
      </c>
      <c r="W183" s="74">
        <v>-1.8922397017344439E-2</v>
      </c>
      <c r="X183" s="74">
        <v>-1.4153100732550605E-2</v>
      </c>
      <c r="Y183" s="74">
        <v>3.2013969594184566E-3</v>
      </c>
      <c r="Z183" s="74"/>
      <c r="AA183" s="74">
        <v>1.280858880812108E-2</v>
      </c>
      <c r="AB183" s="74">
        <v>-6.55806623781513E-3</v>
      </c>
      <c r="AC183" s="74">
        <v>-2.9027542675070461E-2</v>
      </c>
      <c r="AD183" s="75">
        <v>-7.7351372222231873E-3</v>
      </c>
      <c r="AE183" s="96">
        <f>STDEV(U174:U183)</f>
        <v>1.740288862815682E-2</v>
      </c>
      <c r="AF183" s="42">
        <f>STDEV(V174:V183)</f>
        <v>3.1503843013990743E-2</v>
      </c>
      <c r="AG183" s="42">
        <f t="shared" ref="AG183" si="511">STDEV(W174:W183)</f>
        <v>2.854534962231569E-2</v>
      </c>
      <c r="AH183" s="42">
        <f t="shared" ref="AH183" si="512">STDEV(X174:X183)</f>
        <v>3.0348989167836658E-2</v>
      </c>
      <c r="AI183" s="42">
        <f t="shared" ref="AI183" si="513">STDEV(Y174:Y183)</f>
        <v>2.9725957865469388E-2</v>
      </c>
      <c r="AJ183" s="42"/>
      <c r="AK183" s="42">
        <f t="shared" ref="AK183" si="514">STDEV(AA174:AA183)</f>
        <v>0.61721035726400475</v>
      </c>
      <c r="AL183" s="42">
        <f t="shared" ref="AL183" si="515">STDEV(AB174:AB183)</f>
        <v>1.6372733426404759E-2</v>
      </c>
      <c r="AM183" s="42">
        <f t="shared" ref="AM183" si="516">STDEV(AC174:AC183)</f>
        <v>2.1099202007566042E-2</v>
      </c>
      <c r="AN183" s="43">
        <f t="shared" ref="AN183" si="517">STDEV(AD174:AD183)</f>
        <v>3.8767139554528381E-2</v>
      </c>
      <c r="AO183" s="74">
        <v>-1.4332724836031385</v>
      </c>
      <c r="AP183" s="74">
        <v>-1.1298222519140477</v>
      </c>
      <c r="AQ183" s="74">
        <v>1.3516249659026869E-2</v>
      </c>
      <c r="AR183" s="74">
        <v>0.48624402941286959</v>
      </c>
      <c r="AS183" s="74">
        <v>-1.2862228142926693</v>
      </c>
      <c r="AT183" s="74"/>
      <c r="AU183" s="74">
        <v>-0.66037758744829667</v>
      </c>
      <c r="AV183" s="74">
        <v>1.0698482054564806E-2</v>
      </c>
      <c r="AW183" s="74">
        <v>0.17318800731004913</v>
      </c>
      <c r="AX183" s="75">
        <v>-0.144450748020299</v>
      </c>
      <c r="AY183" s="96">
        <f>STDEV(AO174:AO183)</f>
        <v>9.1865626434145364E-2</v>
      </c>
      <c r="AZ183" s="42">
        <f>STDEV(AP174:AP183)</f>
        <v>9.4011631522889563E-2</v>
      </c>
      <c r="BA183" s="42">
        <f t="shared" ref="BA183" si="518">STDEV(AQ174:AQ183)</f>
        <v>4.806543195246156E-2</v>
      </c>
      <c r="BB183" s="42">
        <f t="shared" ref="BB183" si="519">STDEV(AR174:AR183)</f>
        <v>2.3189916380532839E-2</v>
      </c>
      <c r="BC183" s="42">
        <f t="shared" ref="BC183" si="520">STDEV(AS174:AS183)</f>
        <v>0.11042559468418869</v>
      </c>
      <c r="BD183" s="42"/>
      <c r="BE183" s="42">
        <f t="shared" ref="BE183" si="521">STDEV(AU174:AU183)</f>
        <v>3.6366186637252225E-2</v>
      </c>
      <c r="BF183" s="42">
        <f t="shared" ref="BF183" si="522">STDEV(AV174:AV183)</f>
        <v>2.5308507856310114E-2</v>
      </c>
      <c r="BG183" s="42">
        <f t="shared" ref="BG183" si="523">STDEV(AW174:AW183)</f>
        <v>2.8875463859815494E-2</v>
      </c>
      <c r="BH183" s="43">
        <f t="shared" ref="BH183" si="524">STDEV(AX174:AX183)</f>
        <v>7.9010627925435076E-2</v>
      </c>
      <c r="BI183" s="76">
        <v>0.93620378903414703</v>
      </c>
      <c r="BJ183" s="74">
        <v>0.87814797249229315</v>
      </c>
      <c r="BK183" s="74">
        <v>0.54089647453109124</v>
      </c>
      <c r="BL183" s="74">
        <v>0.26347818802694406</v>
      </c>
      <c r="BM183" s="74">
        <v>0.94673792320523276</v>
      </c>
      <c r="BN183" s="74"/>
      <c r="BO183" s="74">
        <v>0.85337168998251312</v>
      </c>
      <c r="BP183" s="74">
        <v>0.2224949837668016</v>
      </c>
      <c r="BQ183" s="74">
        <v>0.10336165329105981</v>
      </c>
      <c r="BR183" s="75">
        <v>0.19464716805018478</v>
      </c>
      <c r="BS183" s="42">
        <f t="shared" si="444"/>
        <v>-9.7853438628425216E-3</v>
      </c>
      <c r="BT183" s="42">
        <f t="shared" si="445"/>
        <v>-8.2908164875097334E-3</v>
      </c>
      <c r="BU183" s="42">
        <f t="shared" si="446"/>
        <v>-3.3598464101830981E-3</v>
      </c>
      <c r="BV183" s="42">
        <f t="shared" si="447"/>
        <v>6.3905634300772448E-3</v>
      </c>
      <c r="BW183" s="42">
        <f t="shared" si="448"/>
        <v>-6.0970325200343286E-3</v>
      </c>
      <c r="BX183" s="42"/>
      <c r="BY183" s="42">
        <f t="shared" si="449"/>
        <v>0.22981736564468239</v>
      </c>
      <c r="BZ183" s="42">
        <f t="shared" si="450"/>
        <v>-9.7789989267213721E-3</v>
      </c>
      <c r="CA183" s="42">
        <f t="shared" si="451"/>
        <v>-1.1384442793069893E-2</v>
      </c>
      <c r="CB183" s="43">
        <f t="shared" si="452"/>
        <v>4.7025743747361572E-3</v>
      </c>
      <c r="CC183" s="37">
        <v>2.3456482316994716E-2</v>
      </c>
      <c r="CD183" s="37">
        <v>1.2398957833415175E-3</v>
      </c>
      <c r="CE183" s="37">
        <v>8.426989492965142E-3</v>
      </c>
      <c r="CF183" s="37">
        <v>1.411927484257655E-2</v>
      </c>
      <c r="CG183" s="37">
        <v>4.0599117130477068E-4</v>
      </c>
      <c r="CI183" s="37">
        <v>2.1551705783097209E-3</v>
      </c>
      <c r="CJ183" s="37">
        <v>0.10017992214552893</v>
      </c>
      <c r="CK183" s="37">
        <v>2.7651966182442714E-2</v>
      </c>
      <c r="CL183" s="41">
        <v>1.8708241865126221E-2</v>
      </c>
      <c r="CM183" s="42">
        <f t="shared" si="510"/>
        <v>10.834274339018773</v>
      </c>
      <c r="CN183" s="42">
        <f t="shared" si="454"/>
        <v>10.871778293315787</v>
      </c>
      <c r="CO183" s="42">
        <f t="shared" si="455"/>
        <v>11.482595829914944</v>
      </c>
      <c r="CP183" s="42">
        <f t="shared" si="456"/>
        <v>11.733788204567905</v>
      </c>
      <c r="CQ183" s="42">
        <f t="shared" si="457"/>
        <v>10.806486858493166</v>
      </c>
      <c r="CR183" s="42"/>
      <c r="CS183" s="42">
        <f t="shared" si="458"/>
        <v>11.142170122708356</v>
      </c>
      <c r="CT183" s="42">
        <f t="shared" si="459"/>
        <v>11.497725355266327</v>
      </c>
      <c r="CU183" s="42">
        <f t="shared" si="460"/>
        <v>11.562541907361236</v>
      </c>
      <c r="CV183" s="43">
        <f t="shared" si="461"/>
        <v>11.382233205992558</v>
      </c>
      <c r="CW183" s="74">
        <v>10.845985232379586</v>
      </c>
      <c r="CX183" s="74">
        <v>10.997710348224132</v>
      </c>
      <c r="CY183" s="74">
        <v>11.569379599010668</v>
      </c>
      <c r="CZ183" s="74">
        <v>11.80574348888759</v>
      </c>
      <c r="DA183" s="74">
        <v>10.919510067034821</v>
      </c>
      <c r="DB183" s="74"/>
      <c r="DC183" s="74">
        <v>11.232432680457006</v>
      </c>
      <c r="DD183" s="74">
        <v>11.567970715208437</v>
      </c>
      <c r="DE183" s="74">
        <v>11.649215477836179</v>
      </c>
      <c r="DF183" s="75">
        <v>11.490396100171004</v>
      </c>
      <c r="DG183" s="42">
        <f t="shared" si="462"/>
        <v>10.834274339018773</v>
      </c>
      <c r="DH183" s="42">
        <f t="shared" si="463"/>
        <v>10.871778293315787</v>
      </c>
      <c r="DI183" s="42">
        <f t="shared" si="464"/>
        <v>11.482595829914944</v>
      </c>
      <c r="DJ183" s="42">
        <f t="shared" si="465"/>
        <v>11.733788204567905</v>
      </c>
      <c r="DK183" s="42">
        <f t="shared" si="466"/>
        <v>10.806486858493166</v>
      </c>
      <c r="DL183" s="42"/>
      <c r="DM183" s="42">
        <f t="shared" si="467"/>
        <v>11.142170122708356</v>
      </c>
      <c r="DN183" s="42">
        <f t="shared" si="468"/>
        <v>11.497725355266327</v>
      </c>
      <c r="DO183" s="42">
        <f t="shared" si="469"/>
        <v>11.562541907361236</v>
      </c>
      <c r="DP183" s="43">
        <f t="shared" si="470"/>
        <v>11.382233205992558</v>
      </c>
      <c r="DQ183" s="77"/>
      <c r="DR183" s="49"/>
    </row>
    <row r="184" spans="1:122" x14ac:dyDescent="0.2">
      <c r="A184" s="51" t="s">
        <v>95</v>
      </c>
      <c r="B184" s="78" t="s">
        <v>106</v>
      </c>
      <c r="C184" s="53">
        <v>1990</v>
      </c>
      <c r="D184" s="85">
        <v>4519426021.7871847</v>
      </c>
      <c r="E184" s="55">
        <f t="shared" si="473"/>
        <v>9.6550832818469594</v>
      </c>
      <c r="F184" s="56">
        <v>1.3881647763049898E-2</v>
      </c>
      <c r="G184" s="58"/>
      <c r="H184" s="58"/>
      <c r="I184" s="11"/>
      <c r="J184" s="59">
        <v>325</v>
      </c>
      <c r="K184" s="118"/>
      <c r="L184" s="118"/>
      <c r="M184" s="118"/>
      <c r="N184" s="118"/>
      <c r="O184" s="118"/>
      <c r="P184" s="118"/>
      <c r="Q184" s="118"/>
      <c r="R184" s="118"/>
      <c r="S184" s="118"/>
      <c r="T184" s="120"/>
      <c r="U184" s="60">
        <v>-7.3209159596261397E-3</v>
      </c>
      <c r="V184" s="60"/>
      <c r="W184" s="60"/>
      <c r="X184" s="60">
        <v>4.1979505137988316E-2</v>
      </c>
      <c r="Y184" s="60">
        <v>0.10241106989858362</v>
      </c>
      <c r="Z184" s="60">
        <v>7.566869707887014E-2</v>
      </c>
      <c r="AA184" s="60"/>
      <c r="AB184" s="60">
        <v>4.4516078974411011E-2</v>
      </c>
      <c r="AC184" s="60">
        <v>7.4235934823859484E-2</v>
      </c>
      <c r="AD184" s="61">
        <v>0.18652934935582799</v>
      </c>
      <c r="AO184" s="60">
        <v>-0.10847255246759957</v>
      </c>
      <c r="AP184" s="60"/>
      <c r="AQ184" s="60">
        <v>1.0482793546498819</v>
      </c>
      <c r="AR184" s="60">
        <v>1.3707987775728707</v>
      </c>
      <c r="AS184" s="60">
        <v>-0.71778617577899695</v>
      </c>
      <c r="AT184" s="60">
        <v>0.98860797729711436</v>
      </c>
      <c r="AU184" s="60"/>
      <c r="AV184" s="60">
        <v>0.90295697821305154</v>
      </c>
      <c r="AW184" s="60">
        <v>1.2760849488910537</v>
      </c>
      <c r="AX184" s="61">
        <v>0.155937833530297</v>
      </c>
      <c r="AY184" s="39"/>
      <c r="AZ184" s="39"/>
      <c r="BA184" s="39"/>
      <c r="BB184" s="39"/>
      <c r="BC184" s="39"/>
      <c r="BD184" s="39"/>
      <c r="BE184" s="39"/>
      <c r="BF184" s="39"/>
      <c r="BG184" s="39"/>
      <c r="BH184" s="40"/>
      <c r="BI184" s="62"/>
      <c r="BJ184" s="63"/>
      <c r="BK184" s="63"/>
      <c r="BL184" s="63"/>
      <c r="BM184" s="63"/>
      <c r="BN184" s="63"/>
      <c r="BO184" s="63"/>
      <c r="BP184" s="63"/>
      <c r="BQ184" s="63"/>
      <c r="BR184" s="61"/>
      <c r="CF184" s="35">
        <v>1.7771976384285011E-5</v>
      </c>
      <c r="CH184" s="35">
        <v>5.8449122660541978E-4</v>
      </c>
      <c r="CJ184" s="35">
        <v>3.0574000211200368E-3</v>
      </c>
      <c r="CK184" s="35">
        <v>2.4584685649883521E-4</v>
      </c>
      <c r="CW184" s="60">
        <v>9.6008470056131596</v>
      </c>
      <c r="CX184" s="60"/>
      <c r="CY184" s="60">
        <v>10.1792229591719</v>
      </c>
      <c r="CZ184" s="60">
        <v>10.340482670633396</v>
      </c>
      <c r="DA184" s="60">
        <v>9.2961901939574609</v>
      </c>
      <c r="DB184" s="60">
        <v>10.149387270495517</v>
      </c>
      <c r="DC184" s="60"/>
      <c r="DD184" s="60">
        <v>10.106561770953485</v>
      </c>
      <c r="DE184" s="60">
        <v>10.293125756292486</v>
      </c>
      <c r="DF184" s="61">
        <v>9.733052198612107</v>
      </c>
      <c r="DQ184" s="64"/>
    </row>
    <row r="185" spans="1:122" x14ac:dyDescent="0.2">
      <c r="A185" s="51" t="s">
        <v>95</v>
      </c>
      <c r="B185" s="78" t="s">
        <v>106</v>
      </c>
      <c r="C185" s="53">
        <v>1991</v>
      </c>
      <c r="D185" s="85">
        <v>4567286743.3579111</v>
      </c>
      <c r="E185" s="55">
        <f t="shared" si="473"/>
        <v>9.6596582783354492</v>
      </c>
      <c r="F185" s="56">
        <f>E185-E184</f>
        <v>4.574996488489802E-3</v>
      </c>
      <c r="G185" s="58">
        <v>360</v>
      </c>
      <c r="H185" s="58">
        <v>10</v>
      </c>
      <c r="I185" s="11">
        <v>49</v>
      </c>
      <c r="J185" s="59">
        <v>419</v>
      </c>
      <c r="K185" s="118"/>
      <c r="L185" s="118"/>
      <c r="M185" s="118"/>
      <c r="N185" s="118"/>
      <c r="O185" s="118"/>
      <c r="P185" s="118"/>
      <c r="Q185" s="118"/>
      <c r="R185" s="118"/>
      <c r="S185" s="118"/>
      <c r="T185" s="120"/>
      <c r="U185" s="60">
        <v>-1.7082361368147003E-2</v>
      </c>
      <c r="V185" s="60">
        <v>0.23043367073588783</v>
      </c>
      <c r="W185" s="60">
        <v>0.11394614286987159</v>
      </c>
      <c r="X185" s="60">
        <v>2.8396019414359763E-2</v>
      </c>
      <c r="Y185" s="60">
        <v>2.8083550528590351E-4</v>
      </c>
      <c r="Z185" s="60">
        <v>-5.7651291181703312E-2</v>
      </c>
      <c r="AA185" s="60"/>
      <c r="AB185" s="60">
        <v>-8.5366721355541908E-2</v>
      </c>
      <c r="AC185" s="60">
        <v>-6.6255227125673333E-2</v>
      </c>
      <c r="AD185" s="61">
        <v>0.19361514233406973</v>
      </c>
      <c r="AO185" s="60">
        <v>-9.1260924896237938E-2</v>
      </c>
      <c r="AP185" s="60"/>
      <c r="AQ185" s="60">
        <v>1.0545390528163772</v>
      </c>
      <c r="AR185" s="60">
        <v>1.4071221926259785</v>
      </c>
      <c r="AS185" s="60">
        <v>-0.64762800000450227</v>
      </c>
      <c r="AT185" s="60">
        <v>1.031804695464638</v>
      </c>
      <c r="AU185" s="60"/>
      <c r="AV185" s="60">
        <v>0.99803004514596338</v>
      </c>
      <c r="AW185" s="60">
        <v>1.3326066259416613</v>
      </c>
      <c r="AX185" s="61">
        <v>0.32321735778652183</v>
      </c>
      <c r="AY185" s="39"/>
      <c r="AZ185" s="39"/>
      <c r="BA185" s="39"/>
      <c r="BB185" s="39"/>
      <c r="BC185" s="39"/>
      <c r="BD185" s="39"/>
      <c r="BE185" s="39"/>
      <c r="BF185" s="39"/>
      <c r="BG185" s="39"/>
      <c r="BH185" s="40"/>
      <c r="BI185" s="62">
        <v>0.95291841341502737</v>
      </c>
      <c r="BJ185" s="63">
        <v>0.66297468354430378</v>
      </c>
      <c r="BK185" s="63">
        <v>0.90911062906724516</v>
      </c>
      <c r="BL185" s="63">
        <v>0.96667907039680656</v>
      </c>
      <c r="BM185" s="63">
        <v>0.81201550387596899</v>
      </c>
      <c r="BN185" s="63">
        <v>0.9712675084126664</v>
      </c>
      <c r="BO185" s="63"/>
      <c r="BP185" s="63">
        <v>0.97049760040414246</v>
      </c>
      <c r="BQ185" s="63">
        <v>0.95874787672894923</v>
      </c>
      <c r="BR185" s="61">
        <v>0.16719872306464484</v>
      </c>
      <c r="CE185" s="35">
        <v>0</v>
      </c>
      <c r="CF185" s="35">
        <v>2.8491970706910566E-5</v>
      </c>
      <c r="CH185" s="35">
        <v>6.8187861989875962E-4</v>
      </c>
      <c r="CJ185" s="35">
        <v>2.9452424690741864E-3</v>
      </c>
      <c r="CK185" s="35">
        <v>2.9467285247066882E-4</v>
      </c>
      <c r="CW185" s="60">
        <v>9.6140278158873294</v>
      </c>
      <c r="CX185" s="60"/>
      <c r="CY185" s="60">
        <v>10.186927804743638</v>
      </c>
      <c r="CZ185" s="60">
        <v>10.363219374648438</v>
      </c>
      <c r="DA185" s="60">
        <v>9.3358442783331981</v>
      </c>
      <c r="DB185" s="60">
        <v>10.175560626067767</v>
      </c>
      <c r="DC185" s="60"/>
      <c r="DD185" s="60">
        <v>10.158673300908431</v>
      </c>
      <c r="DE185" s="60">
        <v>10.32596159130628</v>
      </c>
      <c r="DF185" s="61">
        <v>9.8212669572287101</v>
      </c>
      <c r="DQ185" s="64"/>
    </row>
    <row r="186" spans="1:122" x14ac:dyDescent="0.2">
      <c r="A186" s="51" t="s">
        <v>95</v>
      </c>
      <c r="B186" s="78" t="s">
        <v>106</v>
      </c>
      <c r="C186" s="53">
        <v>1992</v>
      </c>
      <c r="D186" s="85">
        <v>4772266572.3998146</v>
      </c>
      <c r="E186" s="55">
        <f t="shared" si="473"/>
        <v>9.6787246947822112</v>
      </c>
      <c r="F186" s="56">
        <f t="shared" ref="F186:F249" si="525">E186-E185</f>
        <v>1.9066416446761991E-2</v>
      </c>
      <c r="G186" s="58">
        <v>391</v>
      </c>
      <c r="H186" s="58">
        <v>6</v>
      </c>
      <c r="I186" s="11">
        <v>52</v>
      </c>
      <c r="J186" s="59">
        <v>531</v>
      </c>
      <c r="K186" s="118"/>
      <c r="L186" s="118"/>
      <c r="M186" s="118">
        <v>70122</v>
      </c>
      <c r="N186" s="118">
        <v>2293783</v>
      </c>
      <c r="O186" s="118"/>
      <c r="P186" s="118">
        <v>9707260</v>
      </c>
      <c r="Q186" s="118"/>
      <c r="R186" s="118">
        <v>105936824</v>
      </c>
      <c r="S186" s="118">
        <v>22699300</v>
      </c>
      <c r="T186" s="120">
        <v>38554</v>
      </c>
      <c r="U186" s="60">
        <v>-1.2877639893550175E-2</v>
      </c>
      <c r="V186" s="60">
        <v>0.25894874962638337</v>
      </c>
      <c r="W186" s="60">
        <v>-3.9201539064628976E-2</v>
      </c>
      <c r="X186" s="60">
        <v>3.001478274096181E-2</v>
      </c>
      <c r="Y186" s="60">
        <v>2.1215901522238845E-2</v>
      </c>
      <c r="Z186" s="60">
        <v>6.1952654483689029E-3</v>
      </c>
      <c r="AA186" s="60"/>
      <c r="AB186" s="60">
        <v>1.2804501326159068E-2</v>
      </c>
      <c r="AC186" s="60">
        <v>3.7673340848383141E-2</v>
      </c>
      <c r="AD186" s="61">
        <v>6.0338567584835356E-2</v>
      </c>
      <c r="AO186" s="60">
        <v>-5.7179918920027717E-2</v>
      </c>
      <c r="AP186" s="60"/>
      <c r="AQ186" s="60">
        <v>1.1024726248933998</v>
      </c>
      <c r="AR186" s="60">
        <v>1.4285767608296069</v>
      </c>
      <c r="AS186" s="60">
        <v>-0.6264899302979714</v>
      </c>
      <c r="AT186" s="60">
        <v>1.0933588928700591</v>
      </c>
      <c r="AU186" s="60"/>
      <c r="AV186" s="60">
        <v>1.0383652292340706</v>
      </c>
      <c r="AW186" s="60">
        <v>1.3683665591842775</v>
      </c>
      <c r="AX186" s="61">
        <v>0.3154600036781261</v>
      </c>
      <c r="AY186" s="39"/>
      <c r="AZ186" s="39"/>
      <c r="BA186" s="39"/>
      <c r="BB186" s="39"/>
      <c r="BC186" s="39"/>
      <c r="BD186" s="39"/>
      <c r="BE186" s="39"/>
      <c r="BF186" s="39"/>
      <c r="BG186" s="39"/>
      <c r="BH186" s="40"/>
      <c r="BI186" s="62">
        <v>0.922237380627558</v>
      </c>
      <c r="BJ186" s="63">
        <v>0.56407035175879394</v>
      </c>
      <c r="BK186" s="63">
        <v>0.90468780392919668</v>
      </c>
      <c r="BL186" s="63">
        <v>0.96715751637776104</v>
      </c>
      <c r="BM186" s="63">
        <v>0.6762048192771084</v>
      </c>
      <c r="BN186" s="63">
        <v>0.97181734540700204</v>
      </c>
      <c r="BO186" s="63"/>
      <c r="BP186" s="63">
        <v>0.96997015764886019</v>
      </c>
      <c r="BQ186" s="63">
        <v>0.95954913189710023</v>
      </c>
      <c r="BR186" s="61">
        <v>0.14428020565552699</v>
      </c>
      <c r="CE186" s="35">
        <v>7.3468234575942779E-6</v>
      </c>
      <c r="CF186" s="35">
        <v>2.958109867395067E-4</v>
      </c>
      <c r="CH186" s="35">
        <v>1.7750507924385768E-3</v>
      </c>
      <c r="CJ186" s="35">
        <v>1.3615328253784486E-2</v>
      </c>
      <c r="CK186" s="35">
        <v>2.7395868437216104E-3</v>
      </c>
      <c r="CL186" s="38">
        <v>4.0393803882389237E-6</v>
      </c>
      <c r="CW186" s="60">
        <v>9.6501347353221973</v>
      </c>
      <c r="CX186" s="60"/>
      <c r="CY186" s="60">
        <v>10.229961007228912</v>
      </c>
      <c r="CZ186" s="60">
        <v>10.393013075197015</v>
      </c>
      <c r="DA186" s="60">
        <v>9.3654797296332255</v>
      </c>
      <c r="DB186" s="60">
        <v>10.22540414121724</v>
      </c>
      <c r="DC186" s="60"/>
      <c r="DD186" s="60">
        <v>10.197907309399247</v>
      </c>
      <c r="DE186" s="60">
        <v>10.36290797437435</v>
      </c>
      <c r="DF186" s="61">
        <v>9.8364546966212743</v>
      </c>
      <c r="DQ186" s="64"/>
    </row>
    <row r="187" spans="1:122" x14ac:dyDescent="0.2">
      <c r="A187" s="51" t="s">
        <v>95</v>
      </c>
      <c r="B187" s="78" t="s">
        <v>106</v>
      </c>
      <c r="C187" s="53">
        <v>1993</v>
      </c>
      <c r="D187" s="85">
        <v>5142928517.0781078</v>
      </c>
      <c r="E187" s="55">
        <f t="shared" si="473"/>
        <v>9.7112104879893231</v>
      </c>
      <c r="F187" s="56">
        <f t="shared" si="525"/>
        <v>3.2485793207111868E-2</v>
      </c>
      <c r="G187" s="58"/>
      <c r="H187" s="58"/>
      <c r="I187" s="11"/>
      <c r="J187" s="59">
        <v>586</v>
      </c>
      <c r="K187" s="118"/>
      <c r="L187" s="118"/>
      <c r="M187" s="118"/>
      <c r="N187" s="118"/>
      <c r="O187" s="118"/>
      <c r="P187" s="118"/>
      <c r="Q187" s="118"/>
      <c r="R187" s="118"/>
      <c r="S187" s="118"/>
      <c r="T187" s="120"/>
      <c r="U187" s="60">
        <v>-7.1798734705531553E-3</v>
      </c>
      <c r="V187" s="60">
        <v>0.32330446326195883</v>
      </c>
      <c r="W187" s="60">
        <v>2.0457629777045865</v>
      </c>
      <c r="X187" s="60">
        <v>8.4123912879499052E-3</v>
      </c>
      <c r="Y187" s="60">
        <v>-3.5515023455268135E-3</v>
      </c>
      <c r="Z187" s="60">
        <v>1.2801623062577705E-3</v>
      </c>
      <c r="AA187" s="60"/>
      <c r="AB187" s="60">
        <v>-6.8760860768926069E-3</v>
      </c>
      <c r="AC187" s="60">
        <v>-4.6573612799988284E-3</v>
      </c>
      <c r="AD187" s="61">
        <v>-2.5974827098928177E-2</v>
      </c>
      <c r="AO187" s="60">
        <v>-9.782262460101343E-2</v>
      </c>
      <c r="AP187" s="60">
        <v>-0.30745056711536911</v>
      </c>
      <c r="AQ187" s="60">
        <v>1.0814376762826701</v>
      </c>
      <c r="AR187" s="60">
        <v>1.4874650156884197</v>
      </c>
      <c r="AS187" s="60">
        <v>-0.58809461794647788</v>
      </c>
      <c r="AT187" s="60">
        <v>1.1141821120546407</v>
      </c>
      <c r="AU187" s="60"/>
      <c r="AV187" s="60">
        <v>1.0712870619098123</v>
      </c>
      <c r="AW187" s="60">
        <v>1.399006440886513</v>
      </c>
      <c r="AX187" s="61">
        <v>0.40873634316719532</v>
      </c>
      <c r="AY187" s="39"/>
      <c r="AZ187" s="39"/>
      <c r="BA187" s="39"/>
      <c r="BB187" s="39"/>
      <c r="BC187" s="39"/>
      <c r="BD187" s="39"/>
      <c r="BE187" s="39"/>
      <c r="BF187" s="39"/>
      <c r="BG187" s="39"/>
      <c r="BH187" s="40"/>
      <c r="BI187" s="62"/>
      <c r="BJ187" s="63"/>
      <c r="BK187" s="63"/>
      <c r="BL187" s="63"/>
      <c r="BM187" s="63"/>
      <c r="BN187" s="63"/>
      <c r="BO187" s="63"/>
      <c r="BP187" s="63"/>
      <c r="BQ187" s="63"/>
      <c r="BR187" s="61"/>
      <c r="CE187" s="35">
        <v>0</v>
      </c>
      <c r="CF187" s="35">
        <v>1.2578272922649693E-4</v>
      </c>
      <c r="CH187" s="35">
        <v>7.7558894382847253E-4</v>
      </c>
      <c r="CJ187" s="35">
        <v>2.7632483993174231E-3</v>
      </c>
      <c r="CK187" s="35">
        <v>5.8790764525183052E-4</v>
      </c>
      <c r="CW187" s="60">
        <v>9.6622991756888155</v>
      </c>
      <c r="CX187" s="60">
        <v>9.5574852044316394</v>
      </c>
      <c r="CY187" s="60">
        <v>10.251929326130657</v>
      </c>
      <c r="CZ187" s="60">
        <v>10.454942995833534</v>
      </c>
      <c r="DA187" s="60">
        <v>9.4171631790160841</v>
      </c>
      <c r="DB187" s="60">
        <v>10.268301544016644</v>
      </c>
      <c r="DC187" s="60"/>
      <c r="DD187" s="60">
        <v>10.24685401894423</v>
      </c>
      <c r="DE187" s="60">
        <v>10.41071370843258</v>
      </c>
      <c r="DF187" s="61">
        <v>9.9155786595729207</v>
      </c>
      <c r="DQ187" s="64"/>
    </row>
    <row r="188" spans="1:122" x14ac:dyDescent="0.2">
      <c r="A188" s="51" t="s">
        <v>95</v>
      </c>
      <c r="B188" s="78" t="s">
        <v>106</v>
      </c>
      <c r="C188" s="53">
        <v>1994</v>
      </c>
      <c r="D188" s="85">
        <v>5491619070.5360041</v>
      </c>
      <c r="E188" s="55">
        <f t="shared" si="473"/>
        <v>9.739700404511213</v>
      </c>
      <c r="F188" s="56">
        <f t="shared" si="525"/>
        <v>2.8489916521889924E-2</v>
      </c>
      <c r="G188" s="58"/>
      <c r="H188" s="58"/>
      <c r="I188" s="11"/>
      <c r="J188" s="59">
        <v>798</v>
      </c>
      <c r="K188" s="118"/>
      <c r="L188" s="118"/>
      <c r="M188" s="118"/>
      <c r="N188" s="118"/>
      <c r="O188" s="118"/>
      <c r="P188" s="118"/>
      <c r="Q188" s="118"/>
      <c r="R188" s="118"/>
      <c r="S188" s="118"/>
      <c r="T188" s="120"/>
      <c r="U188" s="60">
        <v>-1.3649665655401266E-2</v>
      </c>
      <c r="V188" s="60">
        <v>-1.3089583826332518E-2</v>
      </c>
      <c r="W188" s="60">
        <v>-2.0012597096389619</v>
      </c>
      <c r="X188" s="60">
        <v>2.5831970429325501E-2</v>
      </c>
      <c r="Y188" s="60">
        <v>1.1628911927509478E-2</v>
      </c>
      <c r="Z188" s="60">
        <v>6.0526085078625502E-2</v>
      </c>
      <c r="AA188" s="60"/>
      <c r="AB188" s="60">
        <v>2.743015185622133E-2</v>
      </c>
      <c r="AC188" s="60">
        <v>4.9696317208191454E-2</v>
      </c>
      <c r="AD188" s="61">
        <v>2.3825070632708556E-2</v>
      </c>
      <c r="AO188" s="60">
        <v>-0.1282598558465029</v>
      </c>
      <c r="AP188" s="60">
        <v>-0.29387284261793667</v>
      </c>
      <c r="AQ188" s="60">
        <v>1.1245688135308498</v>
      </c>
      <c r="AR188" s="60">
        <v>1.5080081411008361</v>
      </c>
      <c r="AS188" s="60">
        <v>-0.55116384940612306</v>
      </c>
      <c r="AT188" s="60">
        <v>1.1323296827418776</v>
      </c>
      <c r="AU188" s="60"/>
      <c r="AV188" s="60">
        <v>1.1277131449331979</v>
      </c>
      <c r="AW188" s="60">
        <v>1.4266808566141247</v>
      </c>
      <c r="AX188" s="61">
        <v>0.47212558671091465</v>
      </c>
      <c r="AY188" s="39"/>
      <c r="AZ188" s="39"/>
      <c r="BA188" s="39"/>
      <c r="BB188" s="39"/>
      <c r="BC188" s="39"/>
      <c r="BD188" s="39"/>
      <c r="BE188" s="39"/>
      <c r="BF188" s="39"/>
      <c r="BG188" s="39"/>
      <c r="BH188" s="40"/>
      <c r="BI188" s="62"/>
      <c r="BJ188" s="63"/>
      <c r="BK188" s="63"/>
      <c r="BL188" s="63"/>
      <c r="BM188" s="63"/>
      <c r="BN188" s="63"/>
      <c r="BO188" s="63"/>
      <c r="BP188" s="63"/>
      <c r="BQ188" s="63"/>
      <c r="BR188" s="61"/>
      <c r="CE188" s="35">
        <v>0</v>
      </c>
      <c r="CF188" s="35">
        <v>9.9558564945762858E-5</v>
      </c>
      <c r="CH188" s="35">
        <v>1.4789405741380635E-3</v>
      </c>
      <c r="CJ188" s="35">
        <v>2.6659339047899969E-3</v>
      </c>
      <c r="CK188" s="35">
        <v>8.1381920126643692E-4</v>
      </c>
      <c r="CW188" s="60">
        <v>9.6755704765879607</v>
      </c>
      <c r="CX188" s="60">
        <v>9.5927639832022447</v>
      </c>
      <c r="CY188" s="60">
        <v>10.301984811276638</v>
      </c>
      <c r="CZ188" s="60">
        <v>10.49370447506163</v>
      </c>
      <c r="DA188" s="60">
        <v>9.4641184798081515</v>
      </c>
      <c r="DB188" s="60">
        <v>10.305865245882153</v>
      </c>
      <c r="DC188" s="60"/>
      <c r="DD188" s="60">
        <v>10.303556976977813</v>
      </c>
      <c r="DE188" s="60">
        <v>10.453040832818274</v>
      </c>
      <c r="DF188" s="61">
        <v>9.9757631978666694</v>
      </c>
      <c r="DQ188" s="64"/>
    </row>
    <row r="189" spans="1:122" x14ac:dyDescent="0.2">
      <c r="A189" s="51" t="s">
        <v>95</v>
      </c>
      <c r="B189" s="78" t="s">
        <v>106</v>
      </c>
      <c r="C189" s="53">
        <v>1995</v>
      </c>
      <c r="D189" s="85">
        <v>5887180392.1867123</v>
      </c>
      <c r="E189" s="55">
        <f t="shared" si="473"/>
        <v>9.7699073434613926</v>
      </c>
      <c r="F189" s="56">
        <f t="shared" si="525"/>
        <v>3.0206938950179563E-2</v>
      </c>
      <c r="G189" s="58"/>
      <c r="H189" s="58"/>
      <c r="I189" s="11"/>
      <c r="J189" s="59">
        <v>851</v>
      </c>
      <c r="K189" s="118"/>
      <c r="L189" s="118"/>
      <c r="M189" s="118"/>
      <c r="N189" s="118"/>
      <c r="O189" s="118"/>
      <c r="P189" s="118"/>
      <c r="Q189" s="118"/>
      <c r="R189" s="118"/>
      <c r="S189" s="118"/>
      <c r="T189" s="120"/>
      <c r="U189" s="60">
        <v>-7.370634233914819E-3</v>
      </c>
      <c r="V189" s="60">
        <v>8.6928635182705882E-3</v>
      </c>
      <c r="W189" s="60">
        <v>2.6800610381377932E-2</v>
      </c>
      <c r="X189" s="60">
        <v>4.2418016842945772E-2</v>
      </c>
      <c r="Y189" s="60">
        <v>7.4815371859377144E-2</v>
      </c>
      <c r="Z189" s="60">
        <v>4.9812652970924187E-3</v>
      </c>
      <c r="AA189" s="60"/>
      <c r="AB189" s="60">
        <v>-1.1695409514165478E-2</v>
      </c>
      <c r="AC189" s="60">
        <v>2.0173286312606731E-2</v>
      </c>
      <c r="AD189" s="61">
        <v>2.7974716010537914E-2</v>
      </c>
      <c r="AO189" s="60">
        <v>-9.4677251717898869E-2</v>
      </c>
      <c r="AP189" s="60">
        <v>-0.23319671076235515</v>
      </c>
      <c r="AQ189" s="60">
        <v>1.1576899643648151</v>
      </c>
      <c r="AR189" s="60">
        <v>1.5357277914077478</v>
      </c>
      <c r="AS189" s="60">
        <v>-0.52352293888576007</v>
      </c>
      <c r="AT189" s="60">
        <v>1.1780424355956161</v>
      </c>
      <c r="AU189" s="60"/>
      <c r="AV189" s="60">
        <v>1.1736415397285445</v>
      </c>
      <c r="AW189" s="60">
        <v>1.458695109019315</v>
      </c>
      <c r="AX189" s="61">
        <v>0.54682108514131045</v>
      </c>
      <c r="AY189" s="39"/>
      <c r="AZ189" s="39"/>
      <c r="BA189" s="39"/>
      <c r="BB189" s="39"/>
      <c r="BC189" s="39"/>
      <c r="BD189" s="39"/>
      <c r="BE189" s="39"/>
      <c r="BF189" s="39"/>
      <c r="BG189" s="39"/>
      <c r="BH189" s="40"/>
      <c r="BI189" s="62"/>
      <c r="BJ189" s="63"/>
      <c r="BK189" s="63"/>
      <c r="BL189" s="63"/>
      <c r="BM189" s="63"/>
      <c r="BN189" s="63"/>
      <c r="BO189" s="63"/>
      <c r="BP189" s="63"/>
      <c r="BQ189" s="63"/>
      <c r="BR189" s="61"/>
      <c r="CE189" s="35">
        <v>0</v>
      </c>
      <c r="CF189" s="35">
        <v>1.4944873502150451E-4</v>
      </c>
      <c r="CH189" s="35">
        <v>1.2977667887069443E-3</v>
      </c>
      <c r="CJ189" s="35">
        <v>3.6318645865632683E-3</v>
      </c>
      <c r="CK189" s="35">
        <v>1.0263871417695407E-3</v>
      </c>
      <c r="CW189" s="60">
        <v>9.7225687176024422</v>
      </c>
      <c r="CX189" s="60">
        <v>9.6533089880802159</v>
      </c>
      <c r="CY189" s="60">
        <v>10.348752325643801</v>
      </c>
      <c r="CZ189" s="60">
        <v>10.537771239165266</v>
      </c>
      <c r="DA189" s="60">
        <v>9.5081458740185134</v>
      </c>
      <c r="DB189" s="60">
        <v>10.358928561259201</v>
      </c>
      <c r="DC189" s="60"/>
      <c r="DD189" s="60">
        <v>10.356728113325666</v>
      </c>
      <c r="DE189" s="60">
        <v>10.499254897971049</v>
      </c>
      <c r="DF189" s="61">
        <v>10.043317886032048</v>
      </c>
      <c r="DQ189" s="64"/>
    </row>
    <row r="190" spans="1:122" x14ac:dyDescent="0.2">
      <c r="A190" s="51" t="s">
        <v>95</v>
      </c>
      <c r="B190" s="78" t="s">
        <v>106</v>
      </c>
      <c r="C190" s="53">
        <v>1996</v>
      </c>
      <c r="D190" s="85">
        <v>6280856145.0122375</v>
      </c>
      <c r="E190" s="55">
        <f t="shared" si="473"/>
        <v>9.7980188465575786</v>
      </c>
      <c r="F190" s="56">
        <f t="shared" si="525"/>
        <v>2.8111503096186041E-2</v>
      </c>
      <c r="G190" s="58"/>
      <c r="H190" s="58"/>
      <c r="I190" s="11"/>
      <c r="J190" s="59">
        <v>746</v>
      </c>
      <c r="K190" s="118"/>
      <c r="L190" s="118"/>
      <c r="M190" s="118"/>
      <c r="N190" s="118"/>
      <c r="O190" s="118"/>
      <c r="P190" s="118"/>
      <c r="Q190" s="118"/>
      <c r="R190" s="118"/>
      <c r="S190" s="118"/>
      <c r="T190" s="120"/>
      <c r="U190" s="60">
        <v>-2.1207866112924134E-2</v>
      </c>
      <c r="V190" s="60">
        <v>1.0708281123204433E-2</v>
      </c>
      <c r="W190" s="60">
        <v>-2.1130126393393733E-2</v>
      </c>
      <c r="X190" s="60">
        <v>-1.2274787600921044E-3</v>
      </c>
      <c r="Y190" s="60">
        <v>3.9685679820284925E-2</v>
      </c>
      <c r="Z190" s="60">
        <v>-5.9242128830527985E-2</v>
      </c>
      <c r="AA190" s="60"/>
      <c r="AB190" s="60">
        <v>-6.4008706286151296E-2</v>
      </c>
      <c r="AC190" s="60">
        <v>-5.3192115346486379E-2</v>
      </c>
      <c r="AD190" s="61">
        <v>-1.9178572147132922E-2</v>
      </c>
      <c r="AO190" s="60">
        <v>-8.912202702289207E-2</v>
      </c>
      <c r="AP190" s="60">
        <v>-0.2531207633232686</v>
      </c>
      <c r="AQ190" s="60">
        <v>1.1780929821974908</v>
      </c>
      <c r="AR190" s="60">
        <v>1.5587137028086264</v>
      </c>
      <c r="AS190" s="60">
        <v>-0.5253253840047396</v>
      </c>
      <c r="AT190" s="60">
        <v>1.2056802833875082</v>
      </c>
      <c r="AU190" s="60"/>
      <c r="AV190" s="60">
        <v>1.1855888891886952</v>
      </c>
      <c r="AW190" s="60">
        <v>1.4645155690477214</v>
      </c>
      <c r="AX190" s="61">
        <v>0.5939296769685285</v>
      </c>
      <c r="AY190" s="39"/>
      <c r="AZ190" s="39"/>
      <c r="BA190" s="39"/>
      <c r="BB190" s="39"/>
      <c r="BC190" s="39"/>
      <c r="BD190" s="39"/>
      <c r="BE190" s="39"/>
      <c r="BF190" s="39"/>
      <c r="BG190" s="39"/>
      <c r="BH190" s="40"/>
      <c r="BI190" s="62"/>
      <c r="BJ190" s="63"/>
      <c r="BK190" s="63"/>
      <c r="BL190" s="63"/>
      <c r="BM190" s="63"/>
      <c r="BN190" s="63"/>
      <c r="BO190" s="63"/>
      <c r="BP190" s="63"/>
      <c r="BQ190" s="63"/>
      <c r="BR190" s="61"/>
      <c r="CE190" s="35">
        <v>6.0661555219510828E-6</v>
      </c>
      <c r="CF190" s="35">
        <v>1.7156150330699556E-4</v>
      </c>
      <c r="CH190" s="35">
        <v>1.0947625081708259E-3</v>
      </c>
      <c r="CJ190" s="35">
        <v>3.7483114702615752E-3</v>
      </c>
      <c r="CK190" s="35">
        <v>8.7068337846610755E-4</v>
      </c>
      <c r="CW190" s="60">
        <v>9.7534578330461326</v>
      </c>
      <c r="CX190" s="60">
        <v>9.6714584648959452</v>
      </c>
      <c r="CY190" s="60">
        <v>10.387065337656324</v>
      </c>
      <c r="CZ190" s="60">
        <v>10.577375697961891</v>
      </c>
      <c r="DA190" s="60">
        <v>9.5353561545552097</v>
      </c>
      <c r="DB190" s="60">
        <v>10.400858988251333</v>
      </c>
      <c r="DC190" s="60"/>
      <c r="DD190" s="60">
        <v>10.390813291151925</v>
      </c>
      <c r="DE190" s="60">
        <v>10.530276631081438</v>
      </c>
      <c r="DF190" s="61">
        <v>10.094983685041843</v>
      </c>
      <c r="DQ190" s="64"/>
    </row>
    <row r="191" spans="1:122" x14ac:dyDescent="0.2">
      <c r="A191" s="51" t="s">
        <v>95</v>
      </c>
      <c r="B191" s="78" t="s">
        <v>106</v>
      </c>
      <c r="C191" s="53">
        <v>1997</v>
      </c>
      <c r="D191" s="85">
        <v>6659905813.3637257</v>
      </c>
      <c r="E191" s="55">
        <f t="shared" si="473"/>
        <v>9.8234680872745592</v>
      </c>
      <c r="F191" s="56">
        <f t="shared" si="525"/>
        <v>2.5449240716980626E-2</v>
      </c>
      <c r="G191" s="58"/>
      <c r="H191" s="58"/>
      <c r="I191" s="11"/>
      <c r="J191" s="59">
        <v>866</v>
      </c>
      <c r="K191" s="118"/>
      <c r="L191" s="118"/>
      <c r="M191" s="118"/>
      <c r="N191" s="118"/>
      <c r="O191" s="118"/>
      <c r="P191" s="118"/>
      <c r="Q191" s="118"/>
      <c r="R191" s="118"/>
      <c r="S191" s="118"/>
      <c r="T191" s="120"/>
      <c r="U191" s="60">
        <v>-8.546848052894962E-4</v>
      </c>
      <c r="V191" s="60">
        <v>2.6999597647162865E-2</v>
      </c>
      <c r="W191" s="60">
        <v>1.0550598094202019</v>
      </c>
      <c r="X191" s="60">
        <v>7.0866243872790502E-2</v>
      </c>
      <c r="Y191" s="60">
        <v>0.11280114317894885</v>
      </c>
      <c r="Z191" s="60">
        <v>-2.4640738786994576E-3</v>
      </c>
      <c r="AA191" s="60"/>
      <c r="AB191" s="60">
        <v>-2.4320323495368945E-2</v>
      </c>
      <c r="AC191" s="60">
        <v>3.6132159384207219E-2</v>
      </c>
      <c r="AD191" s="61">
        <v>1.5971763240969494E-3</v>
      </c>
      <c r="AO191" s="60">
        <v>-0.10768754589939178</v>
      </c>
      <c r="AP191" s="60">
        <v>-0.28647892351548698</v>
      </c>
      <c r="AQ191" s="60">
        <v>1.1501500733482573</v>
      </c>
      <c r="AR191" s="60">
        <v>1.5104807013568635</v>
      </c>
      <c r="AS191" s="60">
        <v>-0.58117223463508694</v>
      </c>
      <c r="AT191" s="60">
        <v>1.1765550309163828</v>
      </c>
      <c r="AU191" s="60"/>
      <c r="AV191" s="60">
        <v>1.177070936262437</v>
      </c>
      <c r="AW191" s="60">
        <v>1.3531458038142841</v>
      </c>
      <c r="AX191" s="61">
        <v>0.60537429644932139</v>
      </c>
      <c r="AY191" s="39"/>
      <c r="AZ191" s="39"/>
      <c r="BA191" s="39"/>
      <c r="BB191" s="39"/>
      <c r="BC191" s="39"/>
      <c r="BD191" s="39"/>
      <c r="BE191" s="39"/>
      <c r="BF191" s="39"/>
      <c r="BG191" s="39"/>
      <c r="BH191" s="40"/>
      <c r="BI191" s="62"/>
      <c r="BJ191" s="63"/>
      <c r="BK191" s="63"/>
      <c r="BL191" s="63"/>
      <c r="BM191" s="63"/>
      <c r="BN191" s="63"/>
      <c r="BO191" s="63"/>
      <c r="BP191" s="63"/>
      <c r="BQ191" s="63"/>
      <c r="BR191" s="61"/>
      <c r="CC191" s="35">
        <v>4.681150913567448E-6</v>
      </c>
      <c r="CE191" s="35">
        <v>2.5603354760139832E-5</v>
      </c>
      <c r="CF191" s="35">
        <v>3.4703260030174868E-4</v>
      </c>
      <c r="CH191" s="35">
        <v>1.8651186341049346E-3</v>
      </c>
      <c r="CJ191" s="35">
        <v>3.5208056876777491E-3</v>
      </c>
      <c r="CK191" s="35">
        <v>1.3502180031965624E-3</v>
      </c>
      <c r="CW191" s="60">
        <v>9.7696243143248633</v>
      </c>
      <c r="CX191" s="60">
        <v>9.6802286255168148</v>
      </c>
      <c r="CY191" s="60">
        <v>10.398543123948688</v>
      </c>
      <c r="CZ191" s="60">
        <v>10.57870843795299</v>
      </c>
      <c r="DA191" s="60">
        <v>9.5328819699570158</v>
      </c>
      <c r="DB191" s="60">
        <v>10.411745602732751</v>
      </c>
      <c r="DC191" s="60"/>
      <c r="DD191" s="60">
        <v>10.412003555405779</v>
      </c>
      <c r="DE191" s="60">
        <v>10.500040989181702</v>
      </c>
      <c r="DF191" s="61">
        <v>10.126155235499219</v>
      </c>
      <c r="DQ191" s="64"/>
    </row>
    <row r="192" spans="1:122" x14ac:dyDescent="0.2">
      <c r="A192" s="51" t="s">
        <v>95</v>
      </c>
      <c r="B192" s="78" t="s">
        <v>106</v>
      </c>
      <c r="C192" s="53">
        <v>1998</v>
      </c>
      <c r="D192" s="85">
        <v>7043649586.3297434</v>
      </c>
      <c r="E192" s="55">
        <f t="shared" si="473"/>
        <v>9.8477977421690657</v>
      </c>
      <c r="F192" s="56">
        <f t="shared" si="525"/>
        <v>2.4329654894506447E-2</v>
      </c>
      <c r="G192" s="58"/>
      <c r="H192" s="58"/>
      <c r="I192" s="11"/>
      <c r="J192" s="59">
        <v>1065</v>
      </c>
      <c r="K192" s="118"/>
      <c r="L192" s="118"/>
      <c r="M192" s="118"/>
      <c r="N192" s="118"/>
      <c r="O192" s="118"/>
      <c r="P192" s="118"/>
      <c r="Q192" s="118"/>
      <c r="R192" s="118"/>
      <c r="S192" s="118"/>
      <c r="T192" s="120"/>
      <c r="U192" s="60">
        <v>4.5705396190768077E-2</v>
      </c>
      <c r="V192" s="60">
        <v>9.7838592763346277E-2</v>
      </c>
      <c r="W192" s="60">
        <v>-0.72803356749892567</v>
      </c>
      <c r="X192" s="60">
        <v>0.5305147840119826</v>
      </c>
      <c r="Y192" s="60">
        <v>0.41165519741053558</v>
      </c>
      <c r="Z192" s="60">
        <v>0.18702559945346267</v>
      </c>
      <c r="AA192" s="60"/>
      <c r="AB192" s="60">
        <v>9.7005786934583393E-2</v>
      </c>
      <c r="AC192" s="60">
        <v>0.16635361235022128</v>
      </c>
      <c r="AD192" s="61">
        <v>4.8962713555399162E-2</v>
      </c>
      <c r="AO192" s="60">
        <v>-0.24021971548918231</v>
      </c>
      <c r="AP192" s="60">
        <v>-0.35358392352761037</v>
      </c>
      <c r="AQ192" s="60">
        <v>1.0243137886390397</v>
      </c>
      <c r="AR192" s="60">
        <v>1.1319579330498026</v>
      </c>
      <c r="AS192" s="60">
        <v>-0.74052743735751392</v>
      </c>
      <c r="AT192" s="60">
        <v>1.0105439125863587</v>
      </c>
      <c r="AU192" s="60"/>
      <c r="AV192" s="60">
        <v>1.0853265213656709</v>
      </c>
      <c r="AW192" s="60">
        <v>1.2078693642186007</v>
      </c>
      <c r="AX192" s="61">
        <v>0.58692444794831644</v>
      </c>
      <c r="AY192" s="39"/>
      <c r="AZ192" s="39"/>
      <c r="BA192" s="39"/>
      <c r="BB192" s="39"/>
      <c r="BC192" s="39"/>
      <c r="BD192" s="39"/>
      <c r="BE192" s="39"/>
      <c r="BF192" s="39"/>
      <c r="BG192" s="39"/>
      <c r="BH192" s="40"/>
      <c r="BI192" s="62"/>
      <c r="BJ192" s="63"/>
      <c r="BK192" s="63"/>
      <c r="BL192" s="63"/>
      <c r="BM192" s="63"/>
      <c r="BN192" s="63"/>
      <c r="BO192" s="63"/>
      <c r="BP192" s="63"/>
      <c r="BQ192" s="63"/>
      <c r="BR192" s="61"/>
      <c r="CC192" s="35">
        <v>8.7271575221238927E-7</v>
      </c>
      <c r="CE192" s="35">
        <v>1.7410189515477466E-5</v>
      </c>
      <c r="CF192" s="35">
        <v>8.7661048487645897E-4</v>
      </c>
      <c r="CH192" s="35">
        <v>2.0292325779348473E-3</v>
      </c>
      <c r="CJ192" s="35">
        <v>2.6560973310983315E-3</v>
      </c>
      <c r="CK192" s="35">
        <v>1.5057796408277648E-3</v>
      </c>
      <c r="CW192" s="60">
        <v>9.7276878844244745</v>
      </c>
      <c r="CX192" s="60">
        <v>9.6710057804052596</v>
      </c>
      <c r="CY192" s="60">
        <v>10.359954636488585</v>
      </c>
      <c r="CZ192" s="60">
        <v>10.413776708693966</v>
      </c>
      <c r="DA192" s="60">
        <v>9.4775340234903087</v>
      </c>
      <c r="DB192" s="60">
        <v>10.353069698462246</v>
      </c>
      <c r="DC192" s="60"/>
      <c r="DD192" s="60">
        <v>10.3904610028519</v>
      </c>
      <c r="DE192" s="60">
        <v>10.451732424278365</v>
      </c>
      <c r="DF192" s="61">
        <v>10.141259966143224</v>
      </c>
      <c r="DQ192" s="64"/>
    </row>
    <row r="193" spans="1:121" x14ac:dyDescent="0.2">
      <c r="A193" s="51" t="s">
        <v>95</v>
      </c>
      <c r="B193" s="78" t="s">
        <v>106</v>
      </c>
      <c r="C193" s="53">
        <v>1999</v>
      </c>
      <c r="D193" s="54">
        <v>7640810198.2587795</v>
      </c>
      <c r="E193" s="55">
        <f t="shared" si="473"/>
        <v>9.8831394117140778</v>
      </c>
      <c r="F193" s="56">
        <f t="shared" si="525"/>
        <v>3.5341669545012167E-2</v>
      </c>
      <c r="G193" s="58"/>
      <c r="H193" s="58"/>
      <c r="I193" s="11"/>
      <c r="J193" s="59">
        <v>1125</v>
      </c>
      <c r="K193" s="118"/>
      <c r="L193" s="118"/>
      <c r="M193" s="118"/>
      <c r="N193" s="118"/>
      <c r="O193" s="118"/>
      <c r="P193" s="118"/>
      <c r="Q193" s="118"/>
      <c r="R193" s="118"/>
      <c r="S193" s="118"/>
      <c r="T193" s="120"/>
      <c r="U193" s="60">
        <v>9.0178999654941805E-3</v>
      </c>
      <c r="V193" s="60">
        <v>1.0803693620956789E-2</v>
      </c>
      <c r="W193" s="60">
        <v>0.96782929505605775</v>
      </c>
      <c r="X193" s="60">
        <v>-0.10192680094144979</v>
      </c>
      <c r="Y193" s="60">
        <v>0.33659758471490697</v>
      </c>
      <c r="Z193" s="60">
        <v>-5.5713117415105512E-2</v>
      </c>
      <c r="AA193" s="60"/>
      <c r="AB193" s="60">
        <v>-3.7089893968359822E-2</v>
      </c>
      <c r="AC193" s="60">
        <v>-7.854050307819227E-2</v>
      </c>
      <c r="AD193" s="61">
        <v>2.5065887324178249E-2</v>
      </c>
      <c r="AE193" s="99">
        <f t="shared" ref="AE193:AF193" si="526">STDEV(U184:U193)</f>
        <v>1.9196408863447752E-2</v>
      </c>
      <c r="AF193" s="100">
        <f t="shared" si="526"/>
        <v>0.12951822795542772</v>
      </c>
      <c r="AG193" s="100">
        <f t="shared" ref="AG193:AG211" si="527">STDEV(W184:W193)</f>
        <v>1.1490091571623566</v>
      </c>
      <c r="AH193" s="100">
        <f t="shared" ref="AH193:AH211" si="528">STDEV(X184:X193)</f>
        <v>0.16907104218720589</v>
      </c>
      <c r="AI193" s="100">
        <f t="shared" ref="AI193:AI211" si="529">STDEV(Y184:Y193)</f>
        <v>0.1457074175904767</v>
      </c>
      <c r="AJ193" s="100">
        <f t="shared" ref="AJ193:AJ211" si="530">STDEV(Z184:Z193)</f>
        <v>7.5862776251479691E-2</v>
      </c>
      <c r="AK193" s="100"/>
      <c r="AL193" s="100">
        <f t="shared" ref="AL193:AL211" si="531">STDEV(AB184:AB193)</f>
        <v>5.3351438262157755E-2</v>
      </c>
      <c r="AM193" s="100">
        <f t="shared" ref="AM193:AM211" si="532">STDEV(AC184:AC193)</f>
        <v>7.370880618672794E-2</v>
      </c>
      <c r="AN193" s="38">
        <f t="shared" ref="AN193:AN211" si="533">STDEV(AD184:AD193)</f>
        <v>7.7469984752971524E-2</v>
      </c>
      <c r="AO193" s="60">
        <v>-0.22038158003250352</v>
      </c>
      <c r="AP193" s="60">
        <v>-0.33693710228472362</v>
      </c>
      <c r="AQ193" s="60">
        <v>1.049537925428492</v>
      </c>
      <c r="AR193" s="60">
        <v>1.2629928155540675</v>
      </c>
      <c r="AS193" s="60">
        <v>-0.72044639586030179</v>
      </c>
      <c r="AT193" s="60">
        <v>1.0153028437449514</v>
      </c>
      <c r="AU193" s="60"/>
      <c r="AV193" s="60">
        <v>1.0527941842748856</v>
      </c>
      <c r="AW193" s="60">
        <v>1.2195311510256861</v>
      </c>
      <c r="AX193" s="61">
        <v>0.57449513922492734</v>
      </c>
      <c r="AY193" s="39">
        <f t="shared" ref="AY193:AZ193" si="534">STDEV(AO184:AO193)</f>
        <v>5.9271203903519552E-2</v>
      </c>
      <c r="AZ193" s="39">
        <f t="shared" si="534"/>
        <v>4.2804188054771354E-2</v>
      </c>
      <c r="BA193" s="39">
        <f t="shared" ref="BA193:BA211" si="535">STDEV(AQ184:AQ193)</f>
        <v>5.357123906152348E-2</v>
      </c>
      <c r="BB193" s="39">
        <f t="shared" ref="BB193:BB211" si="536">STDEV(AR184:AR193)</f>
        <v>0.13474149693940349</v>
      </c>
      <c r="BC193" s="39">
        <f t="shared" ref="BC193:BC211" si="537">STDEV(AS184:AS193)</f>
        <v>8.1968748024968827E-2</v>
      </c>
      <c r="BD193" s="39">
        <f t="shared" ref="BD193:BD211" si="538">STDEV(AT184:AT193)</f>
        <v>7.9132541600615419E-2</v>
      </c>
      <c r="BE193" s="39"/>
      <c r="BF193" s="39">
        <f t="shared" ref="BF193:BF211" si="539">STDEV(AV184:AV193)</f>
        <v>8.9592873113781918E-2</v>
      </c>
      <c r="BG193" s="39">
        <f t="shared" ref="BG193:BG211" si="540">STDEV(AW184:AW193)</f>
        <v>9.2220887089665513E-2</v>
      </c>
      <c r="BH193" s="39">
        <f t="shared" ref="BH193:BH211" si="541">STDEV(AX184:AX193)</f>
        <v>0.15298110515963143</v>
      </c>
      <c r="BI193" s="62"/>
      <c r="BJ193" s="63"/>
      <c r="BK193" s="63"/>
      <c r="BL193" s="63"/>
      <c r="BM193" s="63"/>
      <c r="BN193" s="63"/>
      <c r="BO193" s="63"/>
      <c r="BP193" s="63"/>
      <c r="BQ193" s="63"/>
      <c r="BR193" s="61"/>
      <c r="CC193" s="35">
        <v>0</v>
      </c>
      <c r="CE193" s="35">
        <v>3.9486469134966383E-5</v>
      </c>
      <c r="CF193" s="35">
        <v>2.6544502733267714E-4</v>
      </c>
      <c r="CH193" s="35">
        <v>1.4800168587330931E-3</v>
      </c>
      <c r="CJ193" s="35">
        <v>2.4261864175996991E-3</v>
      </c>
      <c r="CK193" s="35">
        <v>1.5545890857677292E-3</v>
      </c>
      <c r="CM193" s="35">
        <f t="shared" ref="CM193:CM210" si="542">AVERAGE(CW184:CW193)</f>
        <v>9.694916658019519</v>
      </c>
      <c r="CO193" s="35">
        <f t="shared" ref="CO193:CO213" si="543">AVERAGE(CY184:CY193)</f>
        <v>10.305224970671745</v>
      </c>
      <c r="CP193" s="35">
        <f t="shared" ref="CP193:CP213" si="544">AVERAGE(CZ184:CZ193)</f>
        <v>10.466763049463925</v>
      </c>
      <c r="CR193" s="35">
        <f t="shared" ref="CR193:CR213" si="545">AVERAGE(DB184:DB193)</f>
        <v>10.303991251197139</v>
      </c>
      <c r="CT193" s="35">
        <f t="shared" ref="CT193:CT213" si="546">AVERAGE(DD184:DD193)</f>
        <v>10.297309584376999</v>
      </c>
      <c r="CU193" s="35">
        <f t="shared" ref="CU193:CU213" si="547">AVERAGE(DE184:DE193)</f>
        <v>10.431995979296344</v>
      </c>
      <c r="CV193" s="38">
        <f t="shared" ref="CV193:CV213" si="548">AVERAGE(DF184:DF193)</f>
        <v>9.9858219463944558</v>
      </c>
      <c r="CW193" s="60">
        <v>9.7729486216978252</v>
      </c>
      <c r="CX193" s="60">
        <v>9.7146708605717151</v>
      </c>
      <c r="CY193" s="60">
        <v>10.407908374428324</v>
      </c>
      <c r="CZ193" s="60">
        <v>10.514635819491112</v>
      </c>
      <c r="DA193" s="60">
        <v>9.5229162137839261</v>
      </c>
      <c r="DB193" s="60">
        <v>10.390790833586554</v>
      </c>
      <c r="DC193" s="60"/>
      <c r="DD193" s="60">
        <v>10.40953650385152</v>
      </c>
      <c r="DE193" s="60">
        <v>10.492904987226922</v>
      </c>
      <c r="DF193" s="61">
        <v>10.170386981326541</v>
      </c>
      <c r="DG193" s="39">
        <f t="shared" ref="DG193:DG213" si="549">AVERAGE(CW184:CW193)</f>
        <v>9.694916658019519</v>
      </c>
      <c r="DH193" s="39">
        <f t="shared" ref="DH193:DH213" si="550">AVERAGE(CX184:CX193)</f>
        <v>9.6487031295862629</v>
      </c>
      <c r="DI193" s="39">
        <f t="shared" ref="DI193:DI213" si="551">AVERAGE(CY184:CY193)</f>
        <v>10.305224970671745</v>
      </c>
      <c r="DJ193" s="39">
        <f t="shared" ref="DJ193:DJ213" si="552">AVERAGE(CZ184:CZ193)</f>
        <v>10.466763049463925</v>
      </c>
      <c r="DK193" s="39">
        <f t="shared" ref="DK193:DK213" si="553">AVERAGE(DA184:DA193)</f>
        <v>9.4455630096553094</v>
      </c>
      <c r="DL193" s="39">
        <f t="shared" ref="DL193:DL213" si="554">AVERAGE(DB184:DB193)</f>
        <v>10.303991251197139</v>
      </c>
      <c r="DM193" s="39"/>
      <c r="DN193" s="39">
        <f t="shared" ref="DN193:DN213" si="555">AVERAGE(DD184:DD193)</f>
        <v>10.297309584376999</v>
      </c>
      <c r="DO193" s="39">
        <f t="shared" ref="DO193:DO213" si="556">AVERAGE(DE184:DE193)</f>
        <v>10.431995979296344</v>
      </c>
      <c r="DP193" s="40">
        <f t="shared" ref="DP193:DP213" si="557">AVERAGE(DF184:DF193)</f>
        <v>9.9858219463944558</v>
      </c>
      <c r="DQ193" s="64"/>
    </row>
    <row r="194" spans="1:121" x14ac:dyDescent="0.2">
      <c r="A194" s="51" t="s">
        <v>95</v>
      </c>
      <c r="B194" s="78" t="s">
        <v>106</v>
      </c>
      <c r="C194" s="53">
        <v>2000</v>
      </c>
      <c r="D194" s="54">
        <v>4660052520.0783901</v>
      </c>
      <c r="E194" s="55">
        <f t="shared" si="473"/>
        <v>9.6683908113362875</v>
      </c>
      <c r="F194" s="56">
        <f t="shared" si="525"/>
        <v>-0.21474860037779031</v>
      </c>
      <c r="G194" s="58"/>
      <c r="H194" s="58"/>
      <c r="I194" s="11"/>
      <c r="J194" s="59">
        <v>1620</v>
      </c>
      <c r="K194" s="118"/>
      <c r="L194" s="118"/>
      <c r="M194" s="118"/>
      <c r="N194" s="118"/>
      <c r="O194" s="118"/>
      <c r="P194" s="118"/>
      <c r="Q194" s="118"/>
      <c r="R194" s="118"/>
      <c r="S194" s="118"/>
      <c r="T194" s="120"/>
      <c r="U194" s="60">
        <v>3.6418909834368018E-2</v>
      </c>
      <c r="V194" s="60">
        <v>3.2473855330489965E-2</v>
      </c>
      <c r="W194" s="60">
        <v>-0.83323361810938501</v>
      </c>
      <c r="X194" s="60">
        <v>7.2272910056637052E-2</v>
      </c>
      <c r="Y194" s="60">
        <v>6.2410431188208992E-2</v>
      </c>
      <c r="Z194" s="60">
        <v>5.9130921128069169E-2</v>
      </c>
      <c r="AA194" s="60"/>
      <c r="AB194" s="60">
        <v>6.7758495180096578E-2</v>
      </c>
      <c r="AC194" s="60">
        <v>8.5245673432770896E-2</v>
      </c>
      <c r="AD194" s="61">
        <v>3.5973958567555364E-2</v>
      </c>
      <c r="AE194" s="99">
        <f t="shared" ref="AE194:AF194" si="558">STDEV(U185:U194)</f>
        <v>2.2815818595932492E-2</v>
      </c>
      <c r="AF194" s="100">
        <f t="shared" si="558"/>
        <v>0.12430905762530343</v>
      </c>
      <c r="AG194" s="100">
        <f t="shared" si="527"/>
        <v>1.1277127668011546</v>
      </c>
      <c r="AH194" s="100">
        <f t="shared" si="528"/>
        <v>0.16883363893653719</v>
      </c>
      <c r="AI194" s="100">
        <f t="shared" si="529"/>
        <v>0.14650876214562558</v>
      </c>
      <c r="AJ194" s="100">
        <f t="shared" si="530"/>
        <v>7.4588520444716783E-2</v>
      </c>
      <c r="AK194" s="100"/>
      <c r="AL194" s="100">
        <f t="shared" si="531"/>
        <v>5.6168561554855043E-2</v>
      </c>
      <c r="AM194" s="100">
        <f t="shared" si="532"/>
        <v>7.4714795388495875E-2</v>
      </c>
      <c r="AN194" s="38">
        <f t="shared" si="533"/>
        <v>6.1453998329772955E-2</v>
      </c>
      <c r="AO194" s="60">
        <v>0.10984391011640682</v>
      </c>
      <c r="AP194" s="60">
        <v>-0.10561849871365148</v>
      </c>
      <c r="AQ194" s="60">
        <v>1.2541773672014394</v>
      </c>
      <c r="AR194" s="60">
        <v>1.5491484349894513</v>
      </c>
      <c r="AS194" s="60">
        <v>-0.43004406400350348</v>
      </c>
      <c r="AT194" s="60">
        <v>1.3037645059691823</v>
      </c>
      <c r="AU194" s="60"/>
      <c r="AV194" s="60">
        <v>1.31421722197212</v>
      </c>
      <c r="AW194" s="60">
        <v>1.4333295777848551</v>
      </c>
      <c r="AX194" s="61">
        <v>0.82538107866854382</v>
      </c>
      <c r="AY194" s="39">
        <f t="shared" ref="AY194:AZ194" si="559">STDEV(AO185:AO194)</f>
        <v>9.4914403845446818E-2</v>
      </c>
      <c r="AZ194" s="39">
        <f t="shared" si="559"/>
        <v>7.7789434101730948E-2</v>
      </c>
      <c r="BA194" s="39">
        <f t="shared" si="535"/>
        <v>6.9821961152741349E-2</v>
      </c>
      <c r="BB194" s="39">
        <f t="shared" si="536"/>
        <v>0.13920782527420372</v>
      </c>
      <c r="BC194" s="39">
        <f t="shared" si="537"/>
        <v>9.4272977373359865E-2</v>
      </c>
      <c r="BD194" s="39">
        <f t="shared" si="538"/>
        <v>9.3639403990750533E-2</v>
      </c>
      <c r="BE194" s="39"/>
      <c r="BF194" s="39">
        <f t="shared" si="539"/>
        <v>9.2970241131726042E-2</v>
      </c>
      <c r="BG194" s="39">
        <f t="shared" si="540"/>
        <v>9.1497134239536468E-2</v>
      </c>
      <c r="BH194" s="39">
        <f t="shared" si="541"/>
        <v>0.15243806200985843</v>
      </c>
      <c r="BI194" s="62"/>
      <c r="BJ194" s="63"/>
      <c r="BK194" s="63"/>
      <c r="BL194" s="63"/>
      <c r="BM194" s="63"/>
      <c r="BN194" s="63"/>
      <c r="BO194" s="63"/>
      <c r="BP194" s="63"/>
      <c r="BQ194" s="63"/>
      <c r="BR194" s="61"/>
      <c r="CC194" s="35">
        <v>0</v>
      </c>
      <c r="CD194" s="35">
        <v>2.1663741901187302E-6</v>
      </c>
      <c r="CE194" s="35">
        <v>6.0857740498048422E-5</v>
      </c>
      <c r="CF194" s="35">
        <v>1.961950759624122E-4</v>
      </c>
      <c r="CH194" s="35">
        <v>1.2322508399246915E-3</v>
      </c>
      <c r="CJ194" s="35">
        <v>2.2648793480261106E-3</v>
      </c>
      <c r="CK194" s="35">
        <v>1.9900602562615242E-3</v>
      </c>
      <c r="CL194" s="38">
        <v>9.0881332183241796E-5</v>
      </c>
      <c r="CM194" s="35">
        <f t="shared" si="542"/>
        <v>9.7071632340976528</v>
      </c>
      <c r="CN194" s="35">
        <f t="shared" ref="CN194:CN213" si="560">AVERAGE(CX185:CX194)</f>
        <v>9.6445629336354131</v>
      </c>
      <c r="CO194" s="35">
        <f t="shared" si="543"/>
        <v>10.316850624248257</v>
      </c>
      <c r="CP194" s="35">
        <f t="shared" si="544"/>
        <v>10.477011285283684</v>
      </c>
      <c r="CR194" s="35">
        <f t="shared" si="545"/>
        <v>10.321079830579677</v>
      </c>
      <c r="CT194" s="35">
        <f t="shared" si="546"/>
        <v>10.319203349513886</v>
      </c>
      <c r="CU194" s="35">
        <f t="shared" si="547"/>
        <v>10.441188963689966</v>
      </c>
      <c r="CV194" s="38">
        <f t="shared" si="548"/>
        <v>10.020624861600302</v>
      </c>
      <c r="CW194" s="60">
        <v>9.7233127663944909</v>
      </c>
      <c r="CX194" s="60">
        <v>9.6155815619794609</v>
      </c>
      <c r="CY194" s="60">
        <v>10.295479494937007</v>
      </c>
      <c r="CZ194" s="60">
        <v>10.442965028831013</v>
      </c>
      <c r="DA194" s="60">
        <v>9.4533687793345358</v>
      </c>
      <c r="DB194" s="60">
        <v>10.32027306432088</v>
      </c>
      <c r="DC194" s="60"/>
      <c r="DD194" s="60">
        <v>10.325499422322348</v>
      </c>
      <c r="DE194" s="60">
        <v>10.385055600228714</v>
      </c>
      <c r="DF194" s="61">
        <v>10.081081350670559</v>
      </c>
      <c r="DG194" s="39">
        <f t="shared" si="549"/>
        <v>9.7071632340976528</v>
      </c>
      <c r="DH194" s="39">
        <f t="shared" si="550"/>
        <v>9.6445629336354131</v>
      </c>
      <c r="DI194" s="39">
        <f t="shared" si="551"/>
        <v>10.316850624248257</v>
      </c>
      <c r="DJ194" s="39">
        <f t="shared" si="552"/>
        <v>10.477011285283684</v>
      </c>
      <c r="DK194" s="39">
        <f t="shared" si="553"/>
        <v>9.4612808681930165</v>
      </c>
      <c r="DL194" s="39">
        <f t="shared" si="554"/>
        <v>10.321079830579677</v>
      </c>
      <c r="DM194" s="39"/>
      <c r="DN194" s="39">
        <f t="shared" si="555"/>
        <v>10.319203349513886</v>
      </c>
      <c r="DO194" s="39">
        <f t="shared" si="556"/>
        <v>10.441188963689966</v>
      </c>
      <c r="DP194" s="40">
        <f t="shared" si="557"/>
        <v>10.020624861600302</v>
      </c>
      <c r="DQ194" s="64"/>
    </row>
    <row r="195" spans="1:121" x14ac:dyDescent="0.2">
      <c r="A195" s="51" t="s">
        <v>95</v>
      </c>
      <c r="B195" s="78" t="s">
        <v>106</v>
      </c>
      <c r="C195" s="53">
        <v>2001</v>
      </c>
      <c r="D195" s="54">
        <v>4275404729.8383298</v>
      </c>
      <c r="E195" s="55">
        <f t="shared" si="473"/>
        <v>9.6309772333602126</v>
      </c>
      <c r="F195" s="56">
        <f t="shared" si="525"/>
        <v>-3.7413577976074919E-2</v>
      </c>
      <c r="G195" s="58"/>
      <c r="H195" s="58"/>
      <c r="I195" s="11"/>
      <c r="J195" s="59">
        <v>2358</v>
      </c>
      <c r="K195" s="118"/>
      <c r="L195" s="118"/>
      <c r="M195" s="118"/>
      <c r="N195" s="118"/>
      <c r="O195" s="118"/>
      <c r="P195" s="118"/>
      <c r="Q195" s="118"/>
      <c r="R195" s="118"/>
      <c r="S195" s="118"/>
      <c r="T195" s="120"/>
      <c r="U195" s="60">
        <v>-4.5552416501198567E-2</v>
      </c>
      <c r="V195" s="60">
        <v>-5.6632748299344726E-2</v>
      </c>
      <c r="W195" s="60">
        <v>5.0475110340127971E-3</v>
      </c>
      <c r="X195" s="60">
        <v>1.3929596860846605E-2</v>
      </c>
      <c r="Y195" s="60">
        <v>-5.9555852245327667E-2</v>
      </c>
      <c r="Z195" s="60">
        <v>-5.090529726920423E-2</v>
      </c>
      <c r="AA195" s="60"/>
      <c r="AB195" s="60">
        <v>-3.538046434652109E-2</v>
      </c>
      <c r="AC195" s="60">
        <v>-6.0177849926983384E-3</v>
      </c>
      <c r="AD195" s="61">
        <v>-3.65642282940013E-2</v>
      </c>
      <c r="AE195" s="99">
        <f t="shared" ref="AE195:AF195" si="561">STDEV(U186:U195)</f>
        <v>2.6769366864993059E-2</v>
      </c>
      <c r="AF195" s="100">
        <f t="shared" si="561"/>
        <v>0.12365499573460026</v>
      </c>
      <c r="AG195" s="100">
        <f t="shared" si="527"/>
        <v>1.1276453002722511</v>
      </c>
      <c r="AH195" s="100">
        <f t="shared" si="528"/>
        <v>0.16929637841734982</v>
      </c>
      <c r="AI195" s="100">
        <f t="shared" si="529"/>
        <v>0.15244224422426075</v>
      </c>
      <c r="AJ195" s="100">
        <f t="shared" si="530"/>
        <v>7.389164455343819E-2</v>
      </c>
      <c r="AK195" s="100"/>
      <c r="AL195" s="100">
        <f t="shared" si="531"/>
        <v>4.9835416256081448E-2</v>
      </c>
      <c r="AM195" s="100">
        <f t="shared" si="532"/>
        <v>6.9284928352660216E-2</v>
      </c>
      <c r="AN195" s="38">
        <f t="shared" si="533"/>
        <v>3.27884719671147E-2</v>
      </c>
      <c r="AO195" s="60">
        <v>0.11729536304895127</v>
      </c>
      <c r="AP195" s="60">
        <v>-3.0657847248004799E-2</v>
      </c>
      <c r="AQ195" s="60">
        <v>1.2662166363493323</v>
      </c>
      <c r="AR195" s="60">
        <v>1.574354226477169</v>
      </c>
      <c r="AS195" s="60">
        <v>-0.3833429327703719</v>
      </c>
      <c r="AT195" s="60">
        <v>1.3364956116909923</v>
      </c>
      <c r="AU195" s="60"/>
      <c r="AV195" s="60">
        <v>1.3222746474376912</v>
      </c>
      <c r="AW195" s="60">
        <v>1.4492756724682359</v>
      </c>
      <c r="AX195" s="61">
        <v>0.88337389658373411</v>
      </c>
      <c r="AY195" s="39">
        <f t="shared" ref="AY195:AZ195" si="562">STDEV(AO186:AO195)</f>
        <v>0.11764797882926172</v>
      </c>
      <c r="AZ195" s="39">
        <f t="shared" si="562"/>
        <v>0.10829658467735592</v>
      </c>
      <c r="BA195" s="39">
        <f t="shared" si="535"/>
        <v>7.9905456463628552E-2</v>
      </c>
      <c r="BB195" s="39">
        <f t="shared" si="536"/>
        <v>0.14500776868382642</v>
      </c>
      <c r="BC195" s="39">
        <f t="shared" si="537"/>
        <v>0.11264847587707948</v>
      </c>
      <c r="BD195" s="39">
        <f t="shared" si="538"/>
        <v>0.10799778912855124</v>
      </c>
      <c r="BE195" s="39"/>
      <c r="BF195" s="39">
        <f t="shared" si="539"/>
        <v>0.10097165134271723</v>
      </c>
      <c r="BG195" s="39">
        <f t="shared" si="540"/>
        <v>9.4113790814157675E-2</v>
      </c>
      <c r="BH195" s="39">
        <f t="shared" si="541"/>
        <v>0.17165798879836827</v>
      </c>
      <c r="BI195" s="62"/>
      <c r="BJ195" s="63"/>
      <c r="BK195" s="63"/>
      <c r="BL195" s="63"/>
      <c r="BM195" s="63"/>
      <c r="BN195" s="63"/>
      <c r="BO195" s="63"/>
      <c r="BP195" s="63"/>
      <c r="BQ195" s="63"/>
      <c r="BR195" s="61"/>
      <c r="CC195" s="35">
        <v>1.1580512584657187E-5</v>
      </c>
      <c r="CD195" s="35">
        <v>4.8914401282657559E-6</v>
      </c>
      <c r="CE195" s="35">
        <v>3.9321952087326789E-5</v>
      </c>
      <c r="CF195" s="35">
        <v>2.1495461257533483E-4</v>
      </c>
      <c r="CH195" s="35">
        <v>1.0616687831663258E-3</v>
      </c>
      <c r="CJ195" s="35">
        <v>2.3554061410325103E-3</v>
      </c>
      <c r="CK195" s="35">
        <v>1.4725713098557045E-3</v>
      </c>
      <c r="CL195" s="38">
        <v>8.1991745612525682E-5</v>
      </c>
      <c r="CM195" s="35">
        <f t="shared" si="542"/>
        <v>9.7147229439973888</v>
      </c>
      <c r="CN195" s="35">
        <f t="shared" si="560"/>
        <v>9.6413501976466129</v>
      </c>
      <c r="CO195" s="35">
        <f t="shared" si="543"/>
        <v>10.324566398927381</v>
      </c>
      <c r="CP195" s="35">
        <f t="shared" si="544"/>
        <v>10.482504782478722</v>
      </c>
      <c r="CR195" s="35">
        <f t="shared" si="545"/>
        <v>10.33344627189347</v>
      </c>
      <c r="CT195" s="35">
        <f t="shared" si="546"/>
        <v>10.332547475130948</v>
      </c>
      <c r="CU195" s="35">
        <f t="shared" si="547"/>
        <v>10.444154311518771</v>
      </c>
      <c r="CV195" s="38">
        <f t="shared" si="548"/>
        <v>10.045764584042638</v>
      </c>
      <c r="CW195" s="60">
        <v>9.6896249148846891</v>
      </c>
      <c r="CX195" s="60">
        <v>9.6156483097362102</v>
      </c>
      <c r="CY195" s="60">
        <v>10.26408555153488</v>
      </c>
      <c r="CZ195" s="60">
        <v>10.418154346598797</v>
      </c>
      <c r="DA195" s="60">
        <v>9.4393057669750267</v>
      </c>
      <c r="DB195" s="60">
        <v>10.299225039205709</v>
      </c>
      <c r="DC195" s="60"/>
      <c r="DD195" s="60">
        <v>10.292114557079058</v>
      </c>
      <c r="DE195" s="60">
        <v>10.355615069594331</v>
      </c>
      <c r="DF195" s="61">
        <v>10.07266418165208</v>
      </c>
      <c r="DG195" s="39">
        <f t="shared" si="549"/>
        <v>9.7147229439973888</v>
      </c>
      <c r="DH195" s="39">
        <f t="shared" si="550"/>
        <v>9.6413501976466129</v>
      </c>
      <c r="DI195" s="39">
        <f t="shared" si="551"/>
        <v>10.324566398927381</v>
      </c>
      <c r="DJ195" s="39">
        <f t="shared" si="552"/>
        <v>10.482504782478722</v>
      </c>
      <c r="DK195" s="39">
        <f t="shared" si="553"/>
        <v>9.4716270170571999</v>
      </c>
      <c r="DL195" s="39">
        <f t="shared" si="554"/>
        <v>10.33344627189347</v>
      </c>
      <c r="DM195" s="39"/>
      <c r="DN195" s="39">
        <f t="shared" si="555"/>
        <v>10.332547475130948</v>
      </c>
      <c r="DO195" s="39">
        <f t="shared" si="556"/>
        <v>10.444154311518771</v>
      </c>
      <c r="DP195" s="40">
        <f t="shared" si="557"/>
        <v>10.045764584042638</v>
      </c>
      <c r="DQ195" s="64"/>
    </row>
    <row r="196" spans="1:121" x14ac:dyDescent="0.2">
      <c r="A196" s="51" t="s">
        <v>95</v>
      </c>
      <c r="B196" s="78" t="s">
        <v>106</v>
      </c>
      <c r="C196" s="53">
        <v>2002</v>
      </c>
      <c r="D196" s="54">
        <v>7630308165.0367002</v>
      </c>
      <c r="E196" s="55">
        <f t="shared" si="473"/>
        <v>9.8825420781478464</v>
      </c>
      <c r="F196" s="56">
        <f t="shared" si="525"/>
        <v>0.25156484478763375</v>
      </c>
      <c r="G196" s="58"/>
      <c r="H196" s="58"/>
      <c r="I196" s="11"/>
      <c r="J196" s="59">
        <v>3015</v>
      </c>
      <c r="K196" s="118"/>
      <c r="L196" s="118"/>
      <c r="M196" s="118"/>
      <c r="N196" s="118"/>
      <c r="O196" s="118"/>
      <c r="P196" s="118"/>
      <c r="Q196" s="118"/>
      <c r="R196" s="118"/>
      <c r="S196" s="118"/>
      <c r="T196" s="120"/>
      <c r="U196" s="60">
        <v>9.0872611029607642E-3</v>
      </c>
      <c r="V196" s="60">
        <v>2.5834624640479475E-3</v>
      </c>
      <c r="W196" s="60">
        <v>2.1449281312341806E-2</v>
      </c>
      <c r="X196" s="60">
        <v>-3.7106034605307148E-2</v>
      </c>
      <c r="Y196" s="60">
        <v>2.07789964342453E-2</v>
      </c>
      <c r="Z196" s="60">
        <v>7.4484353825548799E-3</v>
      </c>
      <c r="AA196" s="60"/>
      <c r="AB196" s="60">
        <v>6.9403472997731086E-3</v>
      </c>
      <c r="AC196" s="60">
        <v>-8.966191992470729E-3</v>
      </c>
      <c r="AD196" s="61">
        <v>1.6419743270889242E-2</v>
      </c>
      <c r="AE196" s="99">
        <f t="shared" ref="AE196:AF196" si="563">STDEV(U187:U196)</f>
        <v>2.6656225801417393E-2</v>
      </c>
      <c r="AF196" s="100">
        <f t="shared" si="563"/>
        <v>0.10535048081865249</v>
      </c>
      <c r="AG196" s="100">
        <f t="shared" si="527"/>
        <v>1.1272886299208722</v>
      </c>
      <c r="AH196" s="100">
        <f t="shared" si="528"/>
        <v>0.17232216257300156</v>
      </c>
      <c r="AI196" s="100">
        <f t="shared" si="529"/>
        <v>0.15246763869604452</v>
      </c>
      <c r="AJ196" s="100">
        <f t="shared" si="530"/>
        <v>7.3875960426647597E-2</v>
      </c>
      <c r="AK196" s="100"/>
      <c r="AL196" s="100">
        <f t="shared" si="531"/>
        <v>4.9735913835359212E-2</v>
      </c>
      <c r="AM196" s="100">
        <f t="shared" si="532"/>
        <v>6.9925289740799104E-2</v>
      </c>
      <c r="AN196" s="38">
        <f t="shared" si="533"/>
        <v>2.859527604998045E-2</v>
      </c>
      <c r="AO196" s="60">
        <v>-0.11588173084615505</v>
      </c>
      <c r="AP196" s="60">
        <v>-0.2506897285538976</v>
      </c>
      <c r="AQ196" s="60">
        <v>1.0433230614509945</v>
      </c>
      <c r="AR196" s="60">
        <v>1.4089613276054465</v>
      </c>
      <c r="AS196" s="60">
        <v>-0.63747956941099027</v>
      </c>
      <c r="AT196" s="60">
        <v>1.1211145587642406</v>
      </c>
      <c r="AU196" s="60"/>
      <c r="AV196" s="60">
        <v>1.083776870245881</v>
      </c>
      <c r="AW196" s="60">
        <v>1.2455366872697766</v>
      </c>
      <c r="AX196" s="61">
        <v>0.66232068620468709</v>
      </c>
      <c r="AY196" s="39">
        <f t="shared" ref="AY196:AZ196" si="564">STDEV(AO187:AO196)</f>
        <v>0.11780170321878661</v>
      </c>
      <c r="AZ196" s="39">
        <f t="shared" si="564"/>
        <v>0.10212147939070941</v>
      </c>
      <c r="BA196" s="39">
        <f t="shared" si="535"/>
        <v>8.4930050051315792E-2</v>
      </c>
      <c r="BB196" s="39">
        <f t="shared" si="536"/>
        <v>0.14553276537459534</v>
      </c>
      <c r="BC196" s="39">
        <f t="shared" si="537"/>
        <v>0.11334464035711193</v>
      </c>
      <c r="BD196" s="39">
        <f t="shared" si="538"/>
        <v>0.10653795674739587</v>
      </c>
      <c r="BE196" s="39"/>
      <c r="BF196" s="39">
        <f t="shared" si="539"/>
        <v>9.6053190929344112E-2</v>
      </c>
      <c r="BG196" s="39">
        <f t="shared" si="540"/>
        <v>0.10310290484566499</v>
      </c>
      <c r="BH196" s="39">
        <f t="shared" si="541"/>
        <v>0.14494698428319672</v>
      </c>
      <c r="BI196" s="62"/>
      <c r="BJ196" s="63"/>
      <c r="BK196" s="63"/>
      <c r="BL196" s="63"/>
      <c r="BM196" s="63"/>
      <c r="BN196" s="63"/>
      <c r="BO196" s="63"/>
      <c r="BP196" s="63"/>
      <c r="BQ196" s="63"/>
      <c r="BR196" s="61"/>
      <c r="CC196" s="35">
        <v>8.1340617865409248E-7</v>
      </c>
      <c r="CD196" s="35">
        <v>6.5094105031443094E-6</v>
      </c>
      <c r="CE196" s="35">
        <v>2.1884957478632467E-5</v>
      </c>
      <c r="CF196" s="35">
        <v>1.3891582132007861E-4</v>
      </c>
      <c r="CH196" s="35">
        <v>1.1860577843131627E-3</v>
      </c>
      <c r="CJ196" s="35">
        <v>2.8322004190585166E-3</v>
      </c>
      <c r="CK196" s="35">
        <v>1.2084745925536754E-3</v>
      </c>
      <c r="CL196" s="38">
        <v>1.016004956953834E-4</v>
      </c>
      <c r="CM196" s="35">
        <f t="shared" si="542"/>
        <v>9.7321695917376463</v>
      </c>
      <c r="CN196" s="35">
        <f t="shared" si="560"/>
        <v>9.6529348992690416</v>
      </c>
      <c r="CO196" s="35">
        <f t="shared" si="543"/>
        <v>10.341990659091826</v>
      </c>
      <c r="CP196" s="35">
        <f t="shared" si="544"/>
        <v>10.501905749154076</v>
      </c>
      <c r="CR196" s="35">
        <f t="shared" si="545"/>
        <v>10.355215793524744</v>
      </c>
      <c r="CT196" s="35">
        <f t="shared" si="546"/>
        <v>10.355199795518104</v>
      </c>
      <c r="CU196" s="35">
        <f t="shared" si="547"/>
        <v>10.458394556259611</v>
      </c>
      <c r="CV196" s="38">
        <f t="shared" si="548"/>
        <v>10.083489356505529</v>
      </c>
      <c r="CW196" s="60">
        <v>9.8246012127247688</v>
      </c>
      <c r="CX196" s="60">
        <v>9.7571972138708976</v>
      </c>
      <c r="CY196" s="60">
        <v>10.404203608873344</v>
      </c>
      <c r="CZ196" s="60">
        <v>10.58702274195057</v>
      </c>
      <c r="DA196" s="60">
        <v>9.5638022934423503</v>
      </c>
      <c r="DB196" s="60">
        <v>10.443099357529967</v>
      </c>
      <c r="DC196" s="60"/>
      <c r="DD196" s="60">
        <v>10.424430513270787</v>
      </c>
      <c r="DE196" s="60">
        <v>10.505310421782735</v>
      </c>
      <c r="DF196" s="61">
        <v>10.21370242125019</v>
      </c>
      <c r="DG196" s="39">
        <f t="shared" si="549"/>
        <v>9.7321695917376463</v>
      </c>
      <c r="DH196" s="39">
        <f t="shared" si="550"/>
        <v>9.6529348992690416</v>
      </c>
      <c r="DI196" s="39">
        <f t="shared" si="551"/>
        <v>10.341990659091826</v>
      </c>
      <c r="DJ196" s="39">
        <f t="shared" si="552"/>
        <v>10.501905749154076</v>
      </c>
      <c r="DK196" s="39">
        <f t="shared" si="553"/>
        <v>9.4914592734381138</v>
      </c>
      <c r="DL196" s="39">
        <f t="shared" si="554"/>
        <v>10.355215793524744</v>
      </c>
      <c r="DM196" s="39"/>
      <c r="DN196" s="39">
        <f t="shared" si="555"/>
        <v>10.355199795518104</v>
      </c>
      <c r="DO196" s="39">
        <f t="shared" si="556"/>
        <v>10.458394556259611</v>
      </c>
      <c r="DP196" s="40">
        <f t="shared" si="557"/>
        <v>10.083489356505529</v>
      </c>
      <c r="DQ196" s="64"/>
    </row>
    <row r="197" spans="1:121" x14ac:dyDescent="0.2">
      <c r="A197" s="51" t="s">
        <v>95</v>
      </c>
      <c r="B197" s="78" t="s">
        <v>106</v>
      </c>
      <c r="C197" s="53">
        <v>2003</v>
      </c>
      <c r="D197" s="54">
        <v>8981700373.8700905</v>
      </c>
      <c r="E197" s="55">
        <f t="shared" si="473"/>
        <v>9.9533585630685675</v>
      </c>
      <c r="F197" s="56">
        <f t="shared" si="525"/>
        <v>7.0816484920721123E-2</v>
      </c>
      <c r="G197" s="58"/>
      <c r="H197" s="58"/>
      <c r="I197" s="11"/>
      <c r="J197" s="59">
        <v>2458</v>
      </c>
      <c r="K197" s="118"/>
      <c r="L197" s="118"/>
      <c r="M197" s="118"/>
      <c r="N197" s="118"/>
      <c r="O197" s="118"/>
      <c r="P197" s="118"/>
      <c r="Q197" s="118"/>
      <c r="R197" s="118"/>
      <c r="S197" s="118"/>
      <c r="T197" s="120"/>
      <c r="U197" s="60">
        <v>2.1946074164279628E-2</v>
      </c>
      <c r="V197" s="60">
        <v>3.6595319469703291E-2</v>
      </c>
      <c r="W197" s="60">
        <v>0.11169879614969624</v>
      </c>
      <c r="X197" s="60">
        <v>-1.1324488527981735E-3</v>
      </c>
      <c r="Y197" s="60">
        <v>0.15893067141726647</v>
      </c>
      <c r="Z197" s="60">
        <v>3.3372775938360855E-2</v>
      </c>
      <c r="AA197" s="60"/>
      <c r="AB197" s="60">
        <v>2.1720105294484315E-2</v>
      </c>
      <c r="AC197" s="60">
        <v>1.8506485593106636E-2</v>
      </c>
      <c r="AD197" s="61">
        <v>4.0667904677377908E-2</v>
      </c>
      <c r="AE197" s="99">
        <f t="shared" ref="AE197:AF197" si="565">STDEV(U188:U197)</f>
        <v>2.7314063500082461E-2</v>
      </c>
      <c r="AF197" s="100">
        <f t="shared" si="565"/>
        <v>3.933235459368313E-2</v>
      </c>
      <c r="AG197" s="100">
        <f t="shared" si="527"/>
        <v>0.88810068029716427</v>
      </c>
      <c r="AH197" s="100">
        <f t="shared" si="528"/>
        <v>0.17268047618491411</v>
      </c>
      <c r="AI197" s="100">
        <f t="shared" si="529"/>
        <v>0.14873211358544131</v>
      </c>
      <c r="AJ197" s="100">
        <f t="shared" si="530"/>
        <v>7.3900816846140971E-2</v>
      </c>
      <c r="AK197" s="100"/>
      <c r="AL197" s="100">
        <f t="shared" si="531"/>
        <v>4.9991803643763565E-2</v>
      </c>
      <c r="AM197" s="100">
        <f t="shared" si="532"/>
        <v>6.9376313094044087E-2</v>
      </c>
      <c r="AN197" s="38">
        <f t="shared" si="533"/>
        <v>2.7052864991002647E-2</v>
      </c>
      <c r="AO197" s="60">
        <v>-0.13663131853089006</v>
      </c>
      <c r="AP197" s="60">
        <v>-0.28513605774487338</v>
      </c>
      <c r="AQ197" s="60">
        <v>0.98635605797460535</v>
      </c>
      <c r="AR197" s="60">
        <v>1.4172885946234395</v>
      </c>
      <c r="AS197" s="60">
        <v>-0.64729304262773368</v>
      </c>
      <c r="AT197" s="60">
        <v>1.0888323652143566</v>
      </c>
      <c r="AU197" s="60"/>
      <c r="AV197" s="60">
        <v>1.0362934405070643</v>
      </c>
      <c r="AW197" s="60">
        <v>1.2292862376886209</v>
      </c>
      <c r="AX197" s="61">
        <v>0.64381552235353823</v>
      </c>
      <c r="AY197" s="39">
        <f t="shared" ref="AY197:AZ197" si="566">STDEV(AO188:AO197)</f>
        <v>0.11884380910806548</v>
      </c>
      <c r="AZ197" s="39">
        <f t="shared" si="566"/>
        <v>0.10084497261372435</v>
      </c>
      <c r="BA197" s="39">
        <f t="shared" si="535"/>
        <v>9.5945812929096402E-2</v>
      </c>
      <c r="BB197" s="39">
        <f t="shared" si="536"/>
        <v>0.14536633047797964</v>
      </c>
      <c r="BC197" s="39">
        <f t="shared" si="537"/>
        <v>0.11601865819227618</v>
      </c>
      <c r="BD197" s="39">
        <f t="shared" si="538"/>
        <v>0.10802466509954964</v>
      </c>
      <c r="BE197" s="39"/>
      <c r="BF197" s="39">
        <f t="shared" si="539"/>
        <v>0.10016800147873994</v>
      </c>
      <c r="BG197" s="39">
        <f t="shared" si="540"/>
        <v>0.11071017256406589</v>
      </c>
      <c r="BH197" s="39">
        <f t="shared" si="541"/>
        <v>0.12534408425679833</v>
      </c>
      <c r="BI197" s="62"/>
      <c r="BJ197" s="63"/>
      <c r="BK197" s="63"/>
      <c r="BL197" s="63"/>
      <c r="BM197" s="63"/>
      <c r="BN197" s="63"/>
      <c r="BO197" s="63"/>
      <c r="BP197" s="63"/>
      <c r="BQ197" s="63"/>
      <c r="BR197" s="61"/>
      <c r="CC197" s="35">
        <v>1.616434587543513E-6</v>
      </c>
      <c r="CD197" s="35">
        <v>8.4033759237756527E-7</v>
      </c>
      <c r="CE197" s="35">
        <v>2.2602025539070202E-5</v>
      </c>
      <c r="CF197" s="35">
        <v>9.7240130414667791E-5</v>
      </c>
      <c r="CH197" s="35">
        <v>6.3623826333849924E-4</v>
      </c>
      <c r="CJ197" s="35">
        <v>3.3382917353470742E-3</v>
      </c>
      <c r="CK197" s="35">
        <v>1.4431560483758022E-3</v>
      </c>
      <c r="CL197" s="38">
        <v>1.5834380611800142E-4</v>
      </c>
      <c r="CM197" s="35">
        <f t="shared" si="542"/>
        <v>9.7544439645490773</v>
      </c>
      <c r="CN197" s="35">
        <f t="shared" si="560"/>
        <v>9.6782654322454889</v>
      </c>
      <c r="CO197" s="35">
        <f t="shared" si="543"/>
        <v>10.361451385684344</v>
      </c>
      <c r="CP197" s="35">
        <f t="shared" si="544"/>
        <v>10.522611735608752</v>
      </c>
      <c r="CR197" s="35">
        <f t="shared" si="545"/>
        <v>10.378163113690652</v>
      </c>
      <c r="CT197" s="35">
        <f t="shared" si="546"/>
        <v>10.377664921955891</v>
      </c>
      <c r="CU197" s="35">
        <f t="shared" si="547"/>
        <v>10.474123353607641</v>
      </c>
      <c r="CV197" s="38">
        <f t="shared" si="548"/>
        <v>10.11945812297277</v>
      </c>
      <c r="CW197" s="60">
        <v>9.8850429038031216</v>
      </c>
      <c r="CX197" s="60">
        <v>9.8107905341961299</v>
      </c>
      <c r="CY197" s="60">
        <v>10.446536592055871</v>
      </c>
      <c r="CZ197" s="60">
        <v>10.662002860380287</v>
      </c>
      <c r="DA197" s="60">
        <v>9.6297120417547006</v>
      </c>
      <c r="DB197" s="60">
        <v>10.497774745675745</v>
      </c>
      <c r="DC197" s="60"/>
      <c r="DD197" s="60">
        <v>10.471505283322099</v>
      </c>
      <c r="DE197" s="60">
        <v>10.568001681912879</v>
      </c>
      <c r="DF197" s="61">
        <v>10.275266324245337</v>
      </c>
      <c r="DG197" s="39">
        <f t="shared" si="549"/>
        <v>9.7544439645490773</v>
      </c>
      <c r="DH197" s="39">
        <f t="shared" si="550"/>
        <v>9.6782654322454889</v>
      </c>
      <c r="DI197" s="39">
        <f t="shared" si="551"/>
        <v>10.361451385684344</v>
      </c>
      <c r="DJ197" s="39">
        <f t="shared" si="552"/>
        <v>10.522611735608752</v>
      </c>
      <c r="DK197" s="39">
        <f t="shared" si="553"/>
        <v>9.5127141597119742</v>
      </c>
      <c r="DL197" s="39">
        <f t="shared" si="554"/>
        <v>10.378163113690652</v>
      </c>
      <c r="DM197" s="39"/>
      <c r="DN197" s="39">
        <f t="shared" si="555"/>
        <v>10.377664921955891</v>
      </c>
      <c r="DO197" s="39">
        <f t="shared" si="556"/>
        <v>10.474123353607641</v>
      </c>
      <c r="DP197" s="40">
        <f t="shared" si="557"/>
        <v>10.11945812297277</v>
      </c>
      <c r="DQ197" s="64"/>
    </row>
    <row r="198" spans="1:121" x14ac:dyDescent="0.2">
      <c r="A198" s="51" t="s">
        <v>95</v>
      </c>
      <c r="B198" s="78" t="s">
        <v>106</v>
      </c>
      <c r="C198" s="53">
        <v>2004</v>
      </c>
      <c r="D198" s="54">
        <v>8857405669.9354801</v>
      </c>
      <c r="E198" s="55">
        <f t="shared" si="473"/>
        <v>9.9473065358576402</v>
      </c>
      <c r="F198" s="56">
        <f t="shared" si="525"/>
        <v>-6.0520272109272355E-3</v>
      </c>
      <c r="G198" s="58"/>
      <c r="H198" s="58"/>
      <c r="I198" s="11"/>
      <c r="J198" s="59">
        <v>2355</v>
      </c>
      <c r="K198" s="118"/>
      <c r="L198" s="118"/>
      <c r="M198" s="118"/>
      <c r="N198" s="118"/>
      <c r="O198" s="118"/>
      <c r="P198" s="118"/>
      <c r="Q198" s="118"/>
      <c r="R198" s="118"/>
      <c r="S198" s="118"/>
      <c r="T198" s="120"/>
      <c r="U198" s="60">
        <v>1.0541849359426592E-2</v>
      </c>
      <c r="V198" s="60">
        <v>3.1583175125081908E-2</v>
      </c>
      <c r="W198" s="60">
        <v>7.6072056464701499E-2</v>
      </c>
      <c r="X198" s="60">
        <v>4.2804475651212925E-2</v>
      </c>
      <c r="Y198" s="60">
        <v>2.5060937769057823E-2</v>
      </c>
      <c r="Z198" s="60">
        <v>2.4004044697282539E-2</v>
      </c>
      <c r="AA198" s="60"/>
      <c r="AB198" s="60">
        <v>1.0775172774148967E-2</v>
      </c>
      <c r="AC198" s="60">
        <v>1.0335307425499374E-2</v>
      </c>
      <c r="AD198" s="61">
        <v>3.0348325484733429E-2</v>
      </c>
      <c r="AE198" s="99">
        <f t="shared" ref="AE198:AF198" si="567">STDEV(U189:U198)</f>
        <v>2.6705261344602629E-2</v>
      </c>
      <c r="AF198" s="100">
        <f t="shared" si="567"/>
        <v>3.8220725743616402E-2</v>
      </c>
      <c r="AG198" s="100">
        <f t="shared" si="527"/>
        <v>0.60070489672348082</v>
      </c>
      <c r="AH198" s="100">
        <f t="shared" si="528"/>
        <v>0.17237469772670511</v>
      </c>
      <c r="AI198" s="100">
        <f t="shared" si="529"/>
        <v>0.14773231578484503</v>
      </c>
      <c r="AJ198" s="100">
        <f t="shared" si="530"/>
        <v>7.2477246241912208E-2</v>
      </c>
      <c r="AK198" s="100"/>
      <c r="AL198" s="100">
        <f t="shared" si="531"/>
        <v>4.9429707017624377E-2</v>
      </c>
      <c r="AM198" s="100">
        <f t="shared" si="532"/>
        <v>6.8803773225755788E-2</v>
      </c>
      <c r="AN198" s="38">
        <f t="shared" si="533"/>
        <v>2.7327062735181866E-2</v>
      </c>
      <c r="AO198" s="60">
        <v>-5.1203067510718014E-2</v>
      </c>
      <c r="AP198" s="60">
        <v>-0.21994153339520572</v>
      </c>
      <c r="AQ198" s="60">
        <v>1.0304263426837164</v>
      </c>
      <c r="AR198" s="60">
        <v>1.4623508417464262</v>
      </c>
      <c r="AS198" s="60">
        <v>-0.57321872425433007</v>
      </c>
      <c r="AT198" s="60">
        <v>1.1487321861610322</v>
      </c>
      <c r="AU198" s="60"/>
      <c r="AV198" s="60">
        <v>1.1135253439352866</v>
      </c>
      <c r="AW198" s="60">
        <v>1.2904777811060573</v>
      </c>
      <c r="AX198" s="61">
        <v>0.71001569211084359</v>
      </c>
      <c r="AY198" s="39">
        <f t="shared" ref="AY198:AZ198" si="568">STDEV(AO189:AO198)</f>
        <v>0.11862660802239712</v>
      </c>
      <c r="AZ198" s="39">
        <f t="shared" si="568"/>
        <v>9.9394822493608037E-2</v>
      </c>
      <c r="BA198" s="39">
        <f t="shared" si="535"/>
        <v>0.10034101802151556</v>
      </c>
      <c r="BB198" s="39">
        <f t="shared" si="536"/>
        <v>0.14390375017794599</v>
      </c>
      <c r="BC198" s="39">
        <f t="shared" si="537"/>
        <v>0.11574494866933241</v>
      </c>
      <c r="BD198" s="39">
        <f t="shared" si="538"/>
        <v>0.10773484644303614</v>
      </c>
      <c r="BE198" s="39"/>
      <c r="BF198" s="39">
        <f t="shared" si="539"/>
        <v>0.10071013483879222</v>
      </c>
      <c r="BG198" s="39">
        <f t="shared" si="540"/>
        <v>0.10841686878827697</v>
      </c>
      <c r="BH198" s="39">
        <f t="shared" si="541"/>
        <v>0.1119127737995517</v>
      </c>
      <c r="BI198" s="62"/>
      <c r="BJ198" s="63"/>
      <c r="BK198" s="63"/>
      <c r="BL198" s="63"/>
      <c r="BM198" s="63"/>
      <c r="BN198" s="63"/>
      <c r="BO198" s="63"/>
      <c r="BP198" s="63"/>
      <c r="BQ198" s="63"/>
      <c r="BR198" s="61"/>
      <c r="CC198" s="35">
        <v>5.3064318873573012E-6</v>
      </c>
      <c r="CD198" s="35">
        <v>3.0310800746619839E-5</v>
      </c>
      <c r="CE198" s="35">
        <v>3.8447621145475346E-5</v>
      </c>
      <c r="CF198" s="35">
        <v>1.173538747710101E-4</v>
      </c>
      <c r="CH198" s="35">
        <v>5.9960975217699471E-4</v>
      </c>
      <c r="CJ198" s="35">
        <v>2.8331612982086373E-3</v>
      </c>
      <c r="CK198" s="35">
        <v>1.7487292582001131E-3</v>
      </c>
      <c r="CL198" s="38">
        <v>1.5425482993455957E-4</v>
      </c>
      <c r="CM198" s="35">
        <f t="shared" si="542"/>
        <v>9.7790574171005105</v>
      </c>
      <c r="CN198" s="35">
        <f t="shared" si="560"/>
        <v>9.702722610841267</v>
      </c>
      <c r="CO198" s="35">
        <f t="shared" si="543"/>
        <v>10.377504875276633</v>
      </c>
      <c r="CP198" s="35">
        <f t="shared" si="544"/>
        <v>10.541089483775673</v>
      </c>
      <c r="CR198" s="35">
        <f t="shared" si="545"/>
        <v>10.399743851996254</v>
      </c>
      <c r="CT198" s="35">
        <f t="shared" si="546"/>
        <v>10.397716145040636</v>
      </c>
      <c r="CU198" s="35">
        <f t="shared" si="547"/>
        <v>10.48807381296688</v>
      </c>
      <c r="CV198" s="38">
        <f t="shared" si="548"/>
        <v>10.15211324137741</v>
      </c>
      <c r="CW198" s="60">
        <v>9.9217050021022821</v>
      </c>
      <c r="CX198" s="60">
        <v>9.8373357691600383</v>
      </c>
      <c r="CY198" s="60">
        <v>10.462519707199498</v>
      </c>
      <c r="CZ198" s="60">
        <v>10.678481956730852</v>
      </c>
      <c r="DA198" s="60">
        <v>9.6606971737304761</v>
      </c>
      <c r="DB198" s="60">
        <v>10.521672628938155</v>
      </c>
      <c r="DC198" s="60"/>
      <c r="DD198" s="60">
        <v>10.504069207825284</v>
      </c>
      <c r="DE198" s="60">
        <v>10.59254542641067</v>
      </c>
      <c r="DF198" s="61">
        <v>10.302314381913062</v>
      </c>
      <c r="DG198" s="39">
        <f t="shared" si="549"/>
        <v>9.7790574171005105</v>
      </c>
      <c r="DH198" s="39">
        <f t="shared" si="550"/>
        <v>9.702722610841267</v>
      </c>
      <c r="DI198" s="39">
        <f t="shared" si="551"/>
        <v>10.377504875276633</v>
      </c>
      <c r="DJ198" s="39">
        <f t="shared" si="552"/>
        <v>10.541089483775673</v>
      </c>
      <c r="DK198" s="39">
        <f t="shared" si="553"/>
        <v>9.5323720291042058</v>
      </c>
      <c r="DL198" s="39">
        <f t="shared" si="554"/>
        <v>10.399743851996254</v>
      </c>
      <c r="DM198" s="39"/>
      <c r="DN198" s="39">
        <f t="shared" si="555"/>
        <v>10.397716145040636</v>
      </c>
      <c r="DO198" s="39">
        <f t="shared" si="556"/>
        <v>10.48807381296688</v>
      </c>
      <c r="DP198" s="40">
        <f t="shared" si="557"/>
        <v>10.15211324137741</v>
      </c>
      <c r="DQ198" s="64"/>
    </row>
    <row r="199" spans="1:121" x14ac:dyDescent="0.2">
      <c r="A199" s="51" t="s">
        <v>95</v>
      </c>
      <c r="B199" s="78" t="s">
        <v>106</v>
      </c>
      <c r="C199" s="53">
        <v>2005</v>
      </c>
      <c r="D199" s="54">
        <v>10573312525.3592</v>
      </c>
      <c r="E199" s="55">
        <f t="shared" si="473"/>
        <v>10.024211069247729</v>
      </c>
      <c r="F199" s="56">
        <f t="shared" si="525"/>
        <v>7.6904533390088403E-2</v>
      </c>
      <c r="G199" s="58"/>
      <c r="H199" s="58"/>
      <c r="I199" s="11"/>
      <c r="J199" s="59">
        <v>3776</v>
      </c>
      <c r="K199" s="118"/>
      <c r="L199" s="118"/>
      <c r="M199" s="118"/>
      <c r="N199" s="118"/>
      <c r="O199" s="118"/>
      <c r="P199" s="118"/>
      <c r="Q199" s="118"/>
      <c r="R199" s="118"/>
      <c r="S199" s="118"/>
      <c r="T199" s="120"/>
      <c r="U199" s="60">
        <v>-7.1347596653987821E-3</v>
      </c>
      <c r="V199" s="60">
        <v>1.1248380404181635E-2</v>
      </c>
      <c r="W199" s="60">
        <v>-1.7460704772786384E-2</v>
      </c>
      <c r="X199" s="60">
        <v>3.4441005311894646E-2</v>
      </c>
      <c r="Y199" s="60">
        <v>-7.0315040627741965E-3</v>
      </c>
      <c r="Z199" s="60">
        <v>-2.0649527065443318E-3</v>
      </c>
      <c r="AA199" s="60"/>
      <c r="AB199" s="60">
        <v>-7.1742198952644554E-3</v>
      </c>
      <c r="AC199" s="60">
        <v>-1.4289813620038672E-4</v>
      </c>
      <c r="AD199" s="61">
        <v>2.2705774288391822E-3</v>
      </c>
      <c r="AE199" s="99">
        <f t="shared" ref="AE199:AF199" si="569">STDEV(U190:U199)</f>
        <v>2.6692463235030463E-2</v>
      </c>
      <c r="AF199" s="100">
        <f t="shared" si="569"/>
        <v>3.8143967059354994E-2</v>
      </c>
      <c r="AG199" s="100">
        <f t="shared" si="527"/>
        <v>0.60120632458001755</v>
      </c>
      <c r="AH199" s="100">
        <f t="shared" si="528"/>
        <v>0.17249966742249453</v>
      </c>
      <c r="AI199" s="100">
        <f t="shared" si="529"/>
        <v>0.15259738791729427</v>
      </c>
      <c r="AJ199" s="100">
        <f t="shared" si="530"/>
        <v>7.2617036275667513E-2</v>
      </c>
      <c r="AK199" s="100"/>
      <c r="AL199" s="100">
        <f t="shared" si="531"/>
        <v>4.9299129101789164E-2</v>
      </c>
      <c r="AM199" s="100">
        <f t="shared" si="532"/>
        <v>6.9064827608328813E-2</v>
      </c>
      <c r="AN199" s="38">
        <f t="shared" si="533"/>
        <v>2.7402094575067416E-2</v>
      </c>
      <c r="AO199" s="60">
        <v>-4.5054243714030662E-2</v>
      </c>
      <c r="AP199" s="60">
        <v>-0.22535015177711415</v>
      </c>
      <c r="AQ199" s="60">
        <v>1.0068739240156663</v>
      </c>
      <c r="AR199" s="60">
        <v>1.4319554132169916</v>
      </c>
      <c r="AS199" s="60">
        <v>-0.58716502671429183</v>
      </c>
      <c r="AT199" s="60">
        <v>1.1327440291491957</v>
      </c>
      <c r="AU199" s="60"/>
      <c r="AV199" s="60">
        <v>1.0823456727868503</v>
      </c>
      <c r="AW199" s="60">
        <v>1.2529820995451697</v>
      </c>
      <c r="AX199" s="61">
        <v>0.73646208368632493</v>
      </c>
      <c r="AY199" s="39">
        <f t="shared" ref="AY199:AZ199" si="570">STDEV(AO190:AO199)</f>
        <v>0.11911454682905472</v>
      </c>
      <c r="AZ199" s="39">
        <f t="shared" si="570"/>
        <v>9.9446300828919226E-2</v>
      </c>
      <c r="BA199" s="39">
        <f t="shared" si="535"/>
        <v>0.10430515424470733</v>
      </c>
      <c r="BB199" s="39">
        <f t="shared" si="536"/>
        <v>0.14001872961625511</v>
      </c>
      <c r="BC199" s="39">
        <f t="shared" si="537"/>
        <v>0.11426461569862875</v>
      </c>
      <c r="BD199" s="39">
        <f t="shared" si="538"/>
        <v>0.10777446633066977</v>
      </c>
      <c r="BE199" s="39"/>
      <c r="BF199" s="39">
        <f t="shared" si="539"/>
        <v>0.10289162680658549</v>
      </c>
      <c r="BG199" s="39">
        <f t="shared" si="540"/>
        <v>0.10168089897386424</v>
      </c>
      <c r="BH199" s="39">
        <f t="shared" si="541"/>
        <v>0.10589827682030584</v>
      </c>
      <c r="BI199" s="62"/>
      <c r="BJ199" s="63"/>
      <c r="BK199" s="63"/>
      <c r="BL199" s="63"/>
      <c r="BM199" s="63"/>
      <c r="BN199" s="63"/>
      <c r="BO199" s="63"/>
      <c r="BP199" s="63"/>
      <c r="BQ199" s="63"/>
      <c r="BR199" s="61"/>
      <c r="CC199" s="35">
        <v>0</v>
      </c>
      <c r="CD199" s="35">
        <v>5.5841796001964044E-6</v>
      </c>
      <c r="CE199" s="35">
        <v>4.229698491203179E-5</v>
      </c>
      <c r="CF199" s="35">
        <v>1.3640890260099153E-4</v>
      </c>
      <c r="CH199" s="35">
        <v>8.554123672778332E-4</v>
      </c>
      <c r="CJ199" s="35">
        <v>2.3272797961066739E-3</v>
      </c>
      <c r="CK199" s="35">
        <v>1.8615481345857614E-3</v>
      </c>
      <c r="CL199" s="38">
        <v>1.0391157736543368E-4</v>
      </c>
      <c r="CM199" s="35">
        <f t="shared" si="542"/>
        <v>9.8069689400793365</v>
      </c>
      <c r="CN199" s="35">
        <f t="shared" si="560"/>
        <v>9.7285453113691638</v>
      </c>
      <c r="CO199" s="35">
        <f t="shared" si="543"/>
        <v>10.395394445837811</v>
      </c>
      <c r="CP199" s="35">
        <f t="shared" si="544"/>
        <v>10.561331237444769</v>
      </c>
      <c r="CR199" s="35">
        <f t="shared" si="545"/>
        <v>10.422909304252567</v>
      </c>
      <c r="CT199" s="35">
        <f t="shared" si="546"/>
        <v>10.418581724272187</v>
      </c>
      <c r="CU199" s="35">
        <f t="shared" si="547"/>
        <v>10.503218535071806</v>
      </c>
      <c r="CV199" s="38">
        <f t="shared" si="548"/>
        <v>10.187025663883293</v>
      </c>
      <c r="CW199" s="60">
        <v>10.001683947390713</v>
      </c>
      <c r="CX199" s="60">
        <v>9.9115359933591716</v>
      </c>
      <c r="CY199" s="60">
        <v>10.527648031255563</v>
      </c>
      <c r="CZ199" s="60">
        <v>10.740188775856225</v>
      </c>
      <c r="DA199" s="60">
        <v>9.7306285558905827</v>
      </c>
      <c r="DB199" s="60">
        <v>10.590583083822327</v>
      </c>
      <c r="DC199" s="60"/>
      <c r="DD199" s="60">
        <v>10.565383905641154</v>
      </c>
      <c r="DE199" s="60">
        <v>10.650702119020313</v>
      </c>
      <c r="DF199" s="61">
        <v>10.39244211109089</v>
      </c>
      <c r="DG199" s="39">
        <f t="shared" si="549"/>
        <v>9.8069689400793365</v>
      </c>
      <c r="DH199" s="39">
        <f t="shared" si="550"/>
        <v>9.7285453113691638</v>
      </c>
      <c r="DI199" s="39">
        <f t="shared" si="551"/>
        <v>10.395394445837811</v>
      </c>
      <c r="DJ199" s="39">
        <f t="shared" si="552"/>
        <v>10.561331237444769</v>
      </c>
      <c r="DK199" s="39">
        <f t="shared" si="553"/>
        <v>9.5546202972914127</v>
      </c>
      <c r="DL199" s="39">
        <f t="shared" si="554"/>
        <v>10.422909304252567</v>
      </c>
      <c r="DM199" s="39"/>
      <c r="DN199" s="39">
        <f t="shared" si="555"/>
        <v>10.418581724272187</v>
      </c>
      <c r="DO199" s="39">
        <f t="shared" si="556"/>
        <v>10.503218535071806</v>
      </c>
      <c r="DP199" s="40">
        <f t="shared" si="557"/>
        <v>10.187025663883293</v>
      </c>
      <c r="DQ199" s="64"/>
    </row>
    <row r="200" spans="1:121" x14ac:dyDescent="0.2">
      <c r="A200" s="51" t="s">
        <v>95</v>
      </c>
      <c r="B200" s="78" t="s">
        <v>106</v>
      </c>
      <c r="C200" s="53">
        <v>2006</v>
      </c>
      <c r="D200" s="54">
        <v>14575281202.840799</v>
      </c>
      <c r="E200" s="55">
        <f t="shared" si="473"/>
        <v>10.163616942413142</v>
      </c>
      <c r="F200" s="56">
        <f t="shared" si="525"/>
        <v>0.13940587316541375</v>
      </c>
      <c r="G200" s="58"/>
      <c r="H200" s="58"/>
      <c r="I200" s="11"/>
      <c r="J200" s="59">
        <v>4539</v>
      </c>
      <c r="K200" s="118"/>
      <c r="L200" s="118"/>
      <c r="M200" s="118"/>
      <c r="N200" s="118"/>
      <c r="O200" s="118"/>
      <c r="P200" s="118"/>
      <c r="Q200" s="118"/>
      <c r="R200" s="118"/>
      <c r="S200" s="118"/>
      <c r="T200" s="120"/>
      <c r="U200" s="60">
        <v>-7.2956340868104985E-2</v>
      </c>
      <c r="V200" s="60">
        <v>-4.9597532374374698E-2</v>
      </c>
      <c r="W200" s="60">
        <v>-0.16699458657391175</v>
      </c>
      <c r="X200" s="60">
        <v>-7.7534548418849436E-2</v>
      </c>
      <c r="Y200" s="60">
        <v>-6.871374112353168E-2</v>
      </c>
      <c r="Z200" s="60">
        <v>-6.6638941474991081E-2</v>
      </c>
      <c r="AA200" s="60"/>
      <c r="AB200" s="60">
        <v>-7.2931265305289483E-2</v>
      </c>
      <c r="AC200" s="60">
        <v>-7.8593910754042318E-2</v>
      </c>
      <c r="AD200" s="61">
        <v>-4.9182558629733641E-2</v>
      </c>
      <c r="AE200" s="99">
        <f t="shared" ref="AE200:AF200" si="571">STDEV(U191:U200)</f>
        <v>3.5928013830771946E-2</v>
      </c>
      <c r="AF200" s="100">
        <f t="shared" si="571"/>
        <v>4.4145136467436195E-2</v>
      </c>
      <c r="AG200" s="100">
        <f t="shared" si="527"/>
        <v>0.60524983961510981</v>
      </c>
      <c r="AH200" s="100">
        <f t="shared" si="528"/>
        <v>0.17724670774730741</v>
      </c>
      <c r="AI200" s="100">
        <f t="shared" si="529"/>
        <v>0.16173435863528973</v>
      </c>
      <c r="AJ200" s="100">
        <f t="shared" si="530"/>
        <v>7.3479203307322175E-2</v>
      </c>
      <c r="AK200" s="100"/>
      <c r="AL200" s="100">
        <f t="shared" si="531"/>
        <v>5.0719465037776447E-2</v>
      </c>
      <c r="AM200" s="100">
        <f t="shared" si="532"/>
        <v>7.232245465701137E-2</v>
      </c>
      <c r="AN200" s="38">
        <f t="shared" si="533"/>
        <v>3.264702229334699E-2</v>
      </c>
      <c r="AO200" s="60">
        <v>-0.10402690720002994</v>
      </c>
      <c r="AP200" s="60">
        <v>-0.30180808045837537</v>
      </c>
      <c r="AQ200" s="60">
        <v>0.94241360427528775</v>
      </c>
      <c r="AR200" s="60">
        <v>1.3981645985033886</v>
      </c>
      <c r="AS200" s="60">
        <v>-0.62516493774841386</v>
      </c>
      <c r="AT200" s="60">
        <v>1.0477472220803268</v>
      </c>
      <c r="AU200" s="60"/>
      <c r="AV200" s="60">
        <v>1.0084906259038267</v>
      </c>
      <c r="AW200" s="60">
        <v>1.1822627385419331</v>
      </c>
      <c r="AX200" s="61">
        <v>0.65836576888247045</v>
      </c>
      <c r="AY200" s="39">
        <f t="shared" ref="AY200:AZ200" si="572">STDEV(AO191:AO200)</f>
        <v>0.11936350557630092</v>
      </c>
      <c r="AZ200" s="39">
        <f t="shared" si="572"/>
        <v>0.10161376491157537</v>
      </c>
      <c r="BA200" s="39">
        <f t="shared" si="535"/>
        <v>0.11085533145897393</v>
      </c>
      <c r="BB200" s="39">
        <f t="shared" si="536"/>
        <v>0.13274005695915564</v>
      </c>
      <c r="BC200" s="39">
        <f t="shared" si="537"/>
        <v>0.11305943593637571</v>
      </c>
      <c r="BD200" s="39">
        <f t="shared" si="538"/>
        <v>0.1108828830435209</v>
      </c>
      <c r="BE200" s="39"/>
      <c r="BF200" s="39">
        <f t="shared" si="539"/>
        <v>0.11017409593483328</v>
      </c>
      <c r="BG200" s="39">
        <f t="shared" si="540"/>
        <v>9.4351604913852902E-2</v>
      </c>
      <c r="BH200" s="39">
        <f t="shared" si="541"/>
        <v>0.10181139022959969</v>
      </c>
      <c r="BI200" s="62"/>
      <c r="BJ200" s="63"/>
      <c r="BK200" s="63"/>
      <c r="BL200" s="63"/>
      <c r="BM200" s="63"/>
      <c r="BN200" s="63"/>
      <c r="BO200" s="63"/>
      <c r="BP200" s="63"/>
      <c r="BQ200" s="63"/>
      <c r="BR200" s="61"/>
      <c r="CC200" s="35">
        <v>1.6413748083261343E-6</v>
      </c>
      <c r="CD200" s="35">
        <v>2.2658303862692217E-6</v>
      </c>
      <c r="CE200" s="35">
        <v>2.9746368579229691E-5</v>
      </c>
      <c r="CF200" s="35">
        <v>1.8886346481225577E-4</v>
      </c>
      <c r="CH200" s="35">
        <v>5.0799730464640472E-4</v>
      </c>
      <c r="CJ200" s="35">
        <v>1.8951488912303924E-3</v>
      </c>
      <c r="CK200" s="35">
        <v>1.7175878321662003E-3</v>
      </c>
      <c r="CL200" s="38">
        <v>1.240326579526454E-4</v>
      </c>
      <c r="CM200" s="35">
        <f t="shared" si="542"/>
        <v>9.8427835056560369</v>
      </c>
      <c r="CN200" s="35">
        <f t="shared" si="560"/>
        <v>9.7626707550979628</v>
      </c>
      <c r="CO200" s="35">
        <f t="shared" si="543"/>
        <v>10.420170286527256</v>
      </c>
      <c r="CP200" s="35">
        <f t="shared" si="544"/>
        <v>10.589863591815064</v>
      </c>
      <c r="CR200" s="35">
        <f t="shared" si="545"/>
        <v>10.451572460772763</v>
      </c>
      <c r="CT200" s="35">
        <f t="shared" si="546"/>
        <v>10.446286620693497</v>
      </c>
      <c r="CU200" s="35">
        <f t="shared" si="547"/>
        <v>10.525665703132074</v>
      </c>
      <c r="CV200" s="38">
        <f t="shared" si="548"/>
        <v>10.226807278064548</v>
      </c>
      <c r="CW200" s="60">
        <v>10.111603488813127</v>
      </c>
      <c r="CX200" s="60">
        <v>10.012712902183955</v>
      </c>
      <c r="CY200" s="60">
        <v>10.634823744550786</v>
      </c>
      <c r="CZ200" s="60">
        <v>10.862699241664837</v>
      </c>
      <c r="DA200" s="60">
        <v>9.8510344735389346</v>
      </c>
      <c r="DB200" s="60">
        <v>10.687490553453305</v>
      </c>
      <c r="DC200" s="60"/>
      <c r="DD200" s="60">
        <v>10.667862255365055</v>
      </c>
      <c r="DE200" s="60">
        <v>10.754748311684109</v>
      </c>
      <c r="DF200" s="61">
        <v>10.492799826854377</v>
      </c>
      <c r="DG200" s="39">
        <f t="shared" si="549"/>
        <v>9.8427835056560369</v>
      </c>
      <c r="DH200" s="39">
        <f t="shared" si="550"/>
        <v>9.7626707550979628</v>
      </c>
      <c r="DI200" s="39">
        <f t="shared" si="551"/>
        <v>10.420170286527256</v>
      </c>
      <c r="DJ200" s="39">
        <f t="shared" si="552"/>
        <v>10.589863591815064</v>
      </c>
      <c r="DK200" s="39">
        <f t="shared" si="553"/>
        <v>9.5861881291897841</v>
      </c>
      <c r="DL200" s="39">
        <f t="shared" si="554"/>
        <v>10.451572460772763</v>
      </c>
      <c r="DM200" s="39"/>
      <c r="DN200" s="39">
        <f t="shared" si="555"/>
        <v>10.446286620693497</v>
      </c>
      <c r="DO200" s="39">
        <f t="shared" si="556"/>
        <v>10.525665703132074</v>
      </c>
      <c r="DP200" s="40">
        <f t="shared" si="557"/>
        <v>10.226807278064548</v>
      </c>
      <c r="DQ200" s="64"/>
    </row>
    <row r="201" spans="1:121" x14ac:dyDescent="0.2">
      <c r="A201" s="51" t="s">
        <v>95</v>
      </c>
      <c r="B201" s="78" t="s">
        <v>106</v>
      </c>
      <c r="C201" s="53">
        <v>2007</v>
      </c>
      <c r="D201" s="54">
        <v>25434981977.8284</v>
      </c>
      <c r="E201" s="55">
        <f t="shared" si="473"/>
        <v>10.405431434244454</v>
      </c>
      <c r="F201" s="56">
        <f t="shared" si="525"/>
        <v>0.24181449183131143</v>
      </c>
      <c r="G201" s="58"/>
      <c r="H201" s="58"/>
      <c r="I201" s="11"/>
      <c r="J201" s="59">
        <v>6253</v>
      </c>
      <c r="K201" s="118"/>
      <c r="L201" s="118"/>
      <c r="M201" s="118"/>
      <c r="N201" s="118"/>
      <c r="O201" s="118"/>
      <c r="P201" s="118"/>
      <c r="Q201" s="118"/>
      <c r="R201" s="118"/>
      <c r="S201" s="118"/>
      <c r="T201" s="120"/>
      <c r="U201" s="60">
        <v>-2.2968704053608291E-2</v>
      </c>
      <c r="V201" s="60">
        <v>-6.0081528851458899E-3</v>
      </c>
      <c r="W201" s="60">
        <v>-9.3999574587153467E-2</v>
      </c>
      <c r="X201" s="60">
        <v>-1.4932800627294185E-3</v>
      </c>
      <c r="Y201" s="60">
        <v>-2.0581606924878315E-2</v>
      </c>
      <c r="Z201" s="60">
        <v>-2.8299229178593427E-2</v>
      </c>
      <c r="AA201" s="60"/>
      <c r="AB201" s="60">
        <v>-2.3035122133420738E-2</v>
      </c>
      <c r="AC201" s="60">
        <v>-6.9787575081055819E-2</v>
      </c>
      <c r="AD201" s="61">
        <v>2.417135219639821E-3</v>
      </c>
      <c r="AE201" s="99">
        <f t="shared" ref="AE201:AF201" si="573">STDEV(U192:U201)</f>
        <v>3.6701246947538235E-2</v>
      </c>
      <c r="AF201" s="100">
        <f t="shared" si="573"/>
        <v>4.4331129569814415E-2</v>
      </c>
      <c r="AG201" s="100">
        <f t="shared" si="527"/>
        <v>0.49143042001464532</v>
      </c>
      <c r="AH201" s="100">
        <f t="shared" si="528"/>
        <v>0.17798944269612033</v>
      </c>
      <c r="AI201" s="100">
        <f t="shared" si="529"/>
        <v>0.16594191875995248</v>
      </c>
      <c r="AJ201" s="100">
        <f t="shared" si="530"/>
        <v>7.4542302525546472E-2</v>
      </c>
      <c r="AK201" s="100"/>
      <c r="AL201" s="100">
        <f t="shared" si="531"/>
        <v>5.0644877535315491E-2</v>
      </c>
      <c r="AM201" s="100">
        <f t="shared" si="532"/>
        <v>7.6430656571907715E-2</v>
      </c>
      <c r="AN201" s="38">
        <f t="shared" si="533"/>
        <v>3.2620249523623544E-2</v>
      </c>
      <c r="AO201" s="60">
        <v>-0.31737709819356752</v>
      </c>
      <c r="AP201" s="60">
        <v>-0.46895610428882861</v>
      </c>
      <c r="AQ201" s="60">
        <v>0.78763853492745639</v>
      </c>
      <c r="AR201" s="60">
        <v>1.2302701468647985</v>
      </c>
      <c r="AS201" s="60">
        <v>-0.7797946988327471</v>
      </c>
      <c r="AT201" s="60">
        <v>0.88135685893770344</v>
      </c>
      <c r="AU201" s="60"/>
      <c r="AV201" s="60">
        <v>0.85210781166895444</v>
      </c>
      <c r="AW201" s="60">
        <v>1.0144293151028609</v>
      </c>
      <c r="AX201" s="61">
        <v>0.48339046113233763</v>
      </c>
      <c r="AY201" s="39">
        <f t="shared" ref="AY201:AZ201" si="574">STDEV(AO192:AO201)</f>
        <v>0.14129047735990893</v>
      </c>
      <c r="AZ201" s="39">
        <f t="shared" si="574"/>
        <v>0.12472086407811761</v>
      </c>
      <c r="BA201" s="39">
        <f t="shared" si="535"/>
        <v>0.13930879071883059</v>
      </c>
      <c r="BB201" s="39">
        <f t="shared" si="536"/>
        <v>0.13968402367909549</v>
      </c>
      <c r="BC201" s="39">
        <f t="shared" si="537"/>
        <v>0.12737254320868441</v>
      </c>
      <c r="BD201" s="39">
        <f t="shared" si="538"/>
        <v>0.13598542220518531</v>
      </c>
      <c r="BE201" s="39"/>
      <c r="BF201" s="39">
        <f t="shared" si="539"/>
        <v>0.1382995766648582</v>
      </c>
      <c r="BG201" s="39">
        <f t="shared" si="540"/>
        <v>0.12389048692724973</v>
      </c>
      <c r="BH201" s="39">
        <f t="shared" si="541"/>
        <v>0.11878989881946253</v>
      </c>
      <c r="BI201" s="62"/>
      <c r="BJ201" s="63"/>
      <c r="BK201" s="63"/>
      <c r="BL201" s="63"/>
      <c r="BM201" s="63"/>
      <c r="BN201" s="63"/>
      <c r="BO201" s="63"/>
      <c r="BP201" s="63"/>
      <c r="BQ201" s="63"/>
      <c r="BR201" s="61"/>
      <c r="CC201" s="35">
        <v>2.2204179375355528E-6</v>
      </c>
      <c r="CD201" s="35">
        <v>6.4392269196296956E-7</v>
      </c>
      <c r="CE201" s="35">
        <v>2.5678662565536338E-5</v>
      </c>
      <c r="CF201" s="35">
        <v>3.0353671210284796E-4</v>
      </c>
      <c r="CH201" s="35">
        <v>5.4213643324495752E-4</v>
      </c>
      <c r="CJ201" s="35">
        <v>2.1507466998713963E-3</v>
      </c>
      <c r="CK201" s="35">
        <v>1.8296611715111696E-3</v>
      </c>
      <c r="CL201" s="38">
        <v>1.4087020506866149E-4</v>
      </c>
      <c r="CM201" s="35">
        <f t="shared" si="542"/>
        <v>9.8904953627383172</v>
      </c>
      <c r="CN201" s="35">
        <f t="shared" si="560"/>
        <v>9.8117432307562868</v>
      </c>
      <c r="CO201" s="35">
        <f t="shared" si="543"/>
        <v>10.460241044303206</v>
      </c>
      <c r="CP201" s="35">
        <f t="shared" si="544"/>
        <v>10.63404939878745</v>
      </c>
      <c r="CR201" s="35">
        <f t="shared" si="545"/>
        <v>10.495008886870819</v>
      </c>
      <c r="CT201" s="35">
        <f t="shared" si="546"/>
        <v>10.488234799160812</v>
      </c>
      <c r="CU201" s="35">
        <f t="shared" si="547"/>
        <v>10.566926213393492</v>
      </c>
      <c r="CV201" s="38">
        <f t="shared" si="548"/>
        <v>10.278904420995689</v>
      </c>
      <c r="CW201" s="60">
        <v>10.24674288514767</v>
      </c>
      <c r="CX201" s="60">
        <v>10.17095338210004</v>
      </c>
      <c r="CY201" s="60">
        <v>10.799250701708182</v>
      </c>
      <c r="CZ201" s="60">
        <v>11.020566507676854</v>
      </c>
      <c r="DA201" s="60">
        <v>10.015534084828079</v>
      </c>
      <c r="DB201" s="60">
        <v>10.846109863713306</v>
      </c>
      <c r="DC201" s="60"/>
      <c r="DD201" s="60">
        <v>10.831485340078931</v>
      </c>
      <c r="DE201" s="60">
        <v>10.912646091795885</v>
      </c>
      <c r="DF201" s="61">
        <v>10.647126664810623</v>
      </c>
      <c r="DG201" s="39">
        <f t="shared" si="549"/>
        <v>9.8904953627383172</v>
      </c>
      <c r="DH201" s="39">
        <f t="shared" si="550"/>
        <v>9.8117432307562868</v>
      </c>
      <c r="DI201" s="39">
        <f t="shared" si="551"/>
        <v>10.460241044303206</v>
      </c>
      <c r="DJ201" s="39">
        <f t="shared" si="552"/>
        <v>10.63404939878745</v>
      </c>
      <c r="DK201" s="39">
        <f t="shared" si="553"/>
        <v>9.6344533406768917</v>
      </c>
      <c r="DL201" s="39">
        <f t="shared" si="554"/>
        <v>10.495008886870819</v>
      </c>
      <c r="DM201" s="39"/>
      <c r="DN201" s="39">
        <f t="shared" si="555"/>
        <v>10.488234799160812</v>
      </c>
      <c r="DO201" s="39">
        <f t="shared" si="556"/>
        <v>10.566926213393492</v>
      </c>
      <c r="DP201" s="40">
        <f t="shared" si="557"/>
        <v>10.278904420995689</v>
      </c>
      <c r="DQ201" s="64"/>
    </row>
    <row r="202" spans="1:121" x14ac:dyDescent="0.2">
      <c r="A202" s="51" t="s">
        <v>95</v>
      </c>
      <c r="B202" s="78" t="s">
        <v>106</v>
      </c>
      <c r="C202" s="53">
        <v>2008</v>
      </c>
      <c r="D202" s="54">
        <v>31831232214.679699</v>
      </c>
      <c r="E202" s="55">
        <f t="shared" si="473"/>
        <v>10.502853450863473</v>
      </c>
      <c r="F202" s="56">
        <f t="shared" si="525"/>
        <v>9.7422016619018947E-2</v>
      </c>
      <c r="G202" s="58">
        <v>2365</v>
      </c>
      <c r="H202" s="58">
        <v>3530</v>
      </c>
      <c r="I202" s="11">
        <v>986</v>
      </c>
      <c r="J202" s="59">
        <v>6882</v>
      </c>
      <c r="K202" s="118"/>
      <c r="L202" s="118"/>
      <c r="M202" s="118"/>
      <c r="N202" s="118"/>
      <c r="O202" s="118"/>
      <c r="P202" s="118"/>
      <c r="Q202" s="118"/>
      <c r="R202" s="118"/>
      <c r="S202" s="118"/>
      <c r="T202" s="120"/>
      <c r="U202" s="60">
        <v>-2.7361577763692857E-2</v>
      </c>
      <c r="V202" s="60">
        <v>2.2197306242803805E-3</v>
      </c>
      <c r="W202" s="60">
        <v>-3.1707217537392807E-2</v>
      </c>
      <c r="X202" s="60">
        <v>2.5099360835583617E-2</v>
      </c>
      <c r="Y202" s="60">
        <v>-4.0370204621222427E-2</v>
      </c>
      <c r="Z202" s="60">
        <v>-1.3203452219364142E-2</v>
      </c>
      <c r="AA202" s="60"/>
      <c r="AB202" s="60">
        <v>-2.7290380287202654E-2</v>
      </c>
      <c r="AC202" s="60">
        <v>9.6524879059873836E-3</v>
      </c>
      <c r="AD202" s="61">
        <v>9.4551829040629976E-3</v>
      </c>
      <c r="AE202" s="99">
        <f t="shared" ref="AE202:AF202" si="575">STDEV(U193:U202)</f>
        <v>3.3360573441660456E-2</v>
      </c>
      <c r="AF202" s="100">
        <f t="shared" si="575"/>
        <v>3.219054291809971E-2</v>
      </c>
      <c r="AG202" s="100">
        <f t="shared" si="527"/>
        <v>0.43302610799220753</v>
      </c>
      <c r="AH202" s="100">
        <f t="shared" si="528"/>
        <v>5.4521070224895753E-2</v>
      </c>
      <c r="AI202" s="100">
        <f t="shared" si="529"/>
        <v>0.12350228369469041</v>
      </c>
      <c r="AJ202" s="100">
        <f t="shared" si="530"/>
        <v>4.1492851498316032E-2</v>
      </c>
      <c r="AK202" s="100"/>
      <c r="AL202" s="100">
        <f t="shared" si="531"/>
        <v>3.8850883306000131E-2</v>
      </c>
      <c r="AM202" s="100">
        <f t="shared" si="532"/>
        <v>5.1361626360425579E-2</v>
      </c>
      <c r="AN202" s="38">
        <f t="shared" si="533"/>
        <v>2.9874306656165202E-2</v>
      </c>
      <c r="AO202" s="60">
        <v>-0.34469913618485748</v>
      </c>
      <c r="AP202" s="60">
        <v>-0.48783279157826165</v>
      </c>
      <c r="AQ202" s="60">
        <v>0.75632116534880467</v>
      </c>
      <c r="AR202" s="60">
        <v>1.2049113775187941</v>
      </c>
      <c r="AS202" s="60">
        <v>-0.76674120312556759</v>
      </c>
      <c r="AT202" s="60">
        <v>0.86040850405142422</v>
      </c>
      <c r="AU202" s="60"/>
      <c r="AV202" s="60">
        <v>0.78407879054946505</v>
      </c>
      <c r="AW202" s="60">
        <v>0.96161074635340782</v>
      </c>
      <c r="AX202" s="61">
        <v>0.49335298758934343</v>
      </c>
      <c r="AY202" s="39">
        <f t="shared" ref="AY202:AZ202" si="576">STDEV(AO193:AO202)</f>
        <v>0.15589009985189134</v>
      </c>
      <c r="AZ202" s="39">
        <f t="shared" si="576"/>
        <v>0.14217268960173418</v>
      </c>
      <c r="BA202" s="39">
        <f t="shared" si="535"/>
        <v>0.16574429603835342</v>
      </c>
      <c r="BB202" s="39">
        <f t="shared" si="536"/>
        <v>0.12614784853277058</v>
      </c>
      <c r="BC202" s="39">
        <f t="shared" si="537"/>
        <v>0.13053191759451815</v>
      </c>
      <c r="BD202" s="39">
        <f t="shared" si="538"/>
        <v>0.15498290721701255</v>
      </c>
      <c r="BE202" s="39"/>
      <c r="BF202" s="39">
        <f t="shared" si="539"/>
        <v>0.1698737396761873</v>
      </c>
      <c r="BG202" s="39">
        <f t="shared" si="540"/>
        <v>0.15445209758828993</v>
      </c>
      <c r="BH202" s="39">
        <f t="shared" si="541"/>
        <v>0.12980084239756376</v>
      </c>
      <c r="BI202" s="62">
        <v>0.56694378233823617</v>
      </c>
      <c r="BJ202" s="63">
        <v>0.76566005176876617</v>
      </c>
      <c r="BK202" s="63">
        <v>0.74655110793423873</v>
      </c>
      <c r="BL202" s="63">
        <v>0.88263885096390149</v>
      </c>
      <c r="BM202" s="63">
        <v>0.86292952094306496</v>
      </c>
      <c r="BN202" s="63">
        <v>0.92496703765463217</v>
      </c>
      <c r="BO202" s="63"/>
      <c r="BP202" s="63">
        <v>0.88173872218583538</v>
      </c>
      <c r="BQ202" s="63">
        <v>0.89635546409617672</v>
      </c>
      <c r="BR202" s="61">
        <v>0.79083473485991918</v>
      </c>
      <c r="CC202" s="35">
        <v>1.279918932831321E-6</v>
      </c>
      <c r="CD202" s="35">
        <v>6.6870628346555724E-5</v>
      </c>
      <c r="CE202" s="35">
        <v>3.0109556678356575E-5</v>
      </c>
      <c r="CF202" s="35">
        <v>2.4573804349868063E-4</v>
      </c>
      <c r="CH202" s="35">
        <v>6.7645750990403262E-4</v>
      </c>
      <c r="CJ202" s="35">
        <v>3.3209080487027168E-3</v>
      </c>
      <c r="CK202" s="35">
        <v>2.2609358540019815E-3</v>
      </c>
      <c r="CL202" s="38">
        <v>1.6460482642808346E-4</v>
      </c>
      <c r="CM202" s="35">
        <f t="shared" si="542"/>
        <v>9.9507769625729736</v>
      </c>
      <c r="CN202" s="35">
        <f t="shared" si="560"/>
        <v>9.8705363582231946</v>
      </c>
      <c r="CO202" s="35">
        <f t="shared" si="543"/>
        <v>10.512346984008134</v>
      </c>
      <c r="CP202" s="35">
        <f t="shared" si="544"/>
        <v>10.703202641880342</v>
      </c>
      <c r="CR202" s="35">
        <f t="shared" si="545"/>
        <v>10.553007687313514</v>
      </c>
      <c r="CT202" s="35">
        <f t="shared" si="546"/>
        <v>10.538677983489443</v>
      </c>
      <c r="CU202" s="35">
        <f t="shared" si="547"/>
        <v>10.620118853369673</v>
      </c>
      <c r="CV202" s="38">
        <f t="shared" si="548"/>
        <v>10.339731418847181</v>
      </c>
      <c r="CW202" s="60">
        <v>10.330503882771044</v>
      </c>
      <c r="CX202" s="60">
        <v>10.258937055074341</v>
      </c>
      <c r="CY202" s="60">
        <v>10.881014033537875</v>
      </c>
      <c r="CZ202" s="60">
        <v>11.10530913962287</v>
      </c>
      <c r="DA202" s="60">
        <v>10.119482849300688</v>
      </c>
      <c r="DB202" s="60">
        <v>10.933057702889185</v>
      </c>
      <c r="DC202" s="60"/>
      <c r="DD202" s="60">
        <v>10.894892846138205</v>
      </c>
      <c r="DE202" s="60">
        <v>10.983658824040177</v>
      </c>
      <c r="DF202" s="61">
        <v>10.749529944658144</v>
      </c>
      <c r="DG202" s="39">
        <f t="shared" si="549"/>
        <v>9.9507769625729736</v>
      </c>
      <c r="DH202" s="39">
        <f t="shared" si="550"/>
        <v>9.8705363582231946</v>
      </c>
      <c r="DI202" s="39">
        <f t="shared" si="551"/>
        <v>10.512346984008134</v>
      </c>
      <c r="DJ202" s="39">
        <f t="shared" si="552"/>
        <v>10.703202641880342</v>
      </c>
      <c r="DK202" s="39">
        <f t="shared" si="553"/>
        <v>9.6986482232579299</v>
      </c>
      <c r="DL202" s="39">
        <f t="shared" si="554"/>
        <v>10.553007687313514</v>
      </c>
      <c r="DM202" s="39"/>
      <c r="DN202" s="39">
        <f t="shared" si="555"/>
        <v>10.538677983489443</v>
      </c>
      <c r="DO202" s="39">
        <f t="shared" si="556"/>
        <v>10.620118853369673</v>
      </c>
      <c r="DP202" s="40">
        <f t="shared" si="557"/>
        <v>10.339731418847181</v>
      </c>
      <c r="DQ202" s="64"/>
    </row>
    <row r="203" spans="1:121" x14ac:dyDescent="0.2">
      <c r="A203" s="51" t="s">
        <v>95</v>
      </c>
      <c r="B203" s="78" t="s">
        <v>106</v>
      </c>
      <c r="C203" s="53">
        <v>2009</v>
      </c>
      <c r="D203" s="54">
        <v>42214048042.804398</v>
      </c>
      <c r="E203" s="55">
        <f t="shared" si="473"/>
        <v>10.62545700006622</v>
      </c>
      <c r="F203" s="56">
        <f t="shared" si="525"/>
        <v>0.12260354920274708</v>
      </c>
      <c r="G203" s="58">
        <v>2589</v>
      </c>
      <c r="H203" s="58">
        <v>3212</v>
      </c>
      <c r="I203" s="11">
        <v>852</v>
      </c>
      <c r="J203" s="59">
        <v>6662</v>
      </c>
      <c r="K203" s="118"/>
      <c r="L203" s="118"/>
      <c r="M203" s="118"/>
      <c r="N203" s="118"/>
      <c r="O203" s="118"/>
      <c r="P203" s="118"/>
      <c r="Q203" s="118"/>
      <c r="R203" s="118"/>
      <c r="S203" s="118"/>
      <c r="T203" s="120"/>
      <c r="U203" s="60">
        <v>1.1628037938823055E-2</v>
      </c>
      <c r="V203" s="60">
        <v>1.2429577623336296E-2</v>
      </c>
      <c r="W203" s="60">
        <v>6.0564751664875405E-2</v>
      </c>
      <c r="X203" s="60">
        <v>3.0928989486358027E-2</v>
      </c>
      <c r="Y203" s="60">
        <v>-1.1865960217190441E-2</v>
      </c>
      <c r="Z203" s="60">
        <v>2.3967804570291018E-2</v>
      </c>
      <c r="AA203" s="60"/>
      <c r="AB203" s="60">
        <v>1.163617986008203E-2</v>
      </c>
      <c r="AC203" s="60">
        <v>1.6599865303522865E-2</v>
      </c>
      <c r="AD203" s="61">
        <v>3.2514762722210211E-2</v>
      </c>
      <c r="AE203" s="99">
        <f t="shared" ref="AE203:AF203" si="577">STDEV(U194:U203)</f>
        <v>3.3526107114844453E-2</v>
      </c>
      <c r="AF203" s="100">
        <f t="shared" si="577"/>
        <v>3.2246661412356457E-2</v>
      </c>
      <c r="AG203" s="100">
        <f t="shared" si="527"/>
        <v>0.27472988627531897</v>
      </c>
      <c r="AH203" s="100">
        <f t="shared" si="528"/>
        <v>4.2648017885375332E-2</v>
      </c>
      <c r="AI203" s="100">
        <f t="shared" si="529"/>
        <v>6.6980163191537476E-2</v>
      </c>
      <c r="AJ203" s="100">
        <f t="shared" si="530"/>
        <v>3.9172672349053556E-2</v>
      </c>
      <c r="AK203" s="100"/>
      <c r="AL203" s="100">
        <f t="shared" si="531"/>
        <v>3.8063579981418162E-2</v>
      </c>
      <c r="AM203" s="100">
        <f t="shared" si="532"/>
        <v>4.6182147279534805E-2</v>
      </c>
      <c r="AN203" s="38">
        <f t="shared" si="533"/>
        <v>3.0443222953478091E-2</v>
      </c>
      <c r="AO203" s="60">
        <v>-0.59476151372297359</v>
      </c>
      <c r="AP203" s="60">
        <v>-0.60834633606486044</v>
      </c>
      <c r="AQ203" s="60">
        <v>0.61999326203574689</v>
      </c>
      <c r="AR203" s="60">
        <v>1.1065989126381641</v>
      </c>
      <c r="AS203" s="60">
        <v>-0.85933143803868539</v>
      </c>
      <c r="AT203" s="60">
        <v>0.68044790360604779</v>
      </c>
      <c r="AU203" s="60"/>
      <c r="AV203" s="60">
        <v>0.66268550836321971</v>
      </c>
      <c r="AW203" s="60">
        <v>0.82434590573998001</v>
      </c>
      <c r="AX203" s="61">
        <v>0.39990892385044319</v>
      </c>
      <c r="AY203" s="39">
        <f t="shared" ref="AY203:AZ203" si="578">STDEV(AO194:AO203)</f>
        <v>0.21779231401023644</v>
      </c>
      <c r="AZ203" s="39">
        <f t="shared" si="578"/>
        <v>0.17759106684038878</v>
      </c>
      <c r="BA203" s="39">
        <f t="shared" si="535"/>
        <v>0.20584029628468717</v>
      </c>
      <c r="BB203" s="39">
        <f t="shared" si="536"/>
        <v>0.15137244595186014</v>
      </c>
      <c r="BC203" s="39">
        <f t="shared" si="537"/>
        <v>0.14906301972482033</v>
      </c>
      <c r="BD203" s="39">
        <f t="shared" si="538"/>
        <v>0.20263874210765945</v>
      </c>
      <c r="BE203" s="39"/>
      <c r="BF203" s="39">
        <f t="shared" si="539"/>
        <v>0.21244498233558673</v>
      </c>
      <c r="BG203" s="39">
        <f t="shared" si="540"/>
        <v>0.20051207052643383</v>
      </c>
      <c r="BH203" s="39">
        <f t="shared" si="541"/>
        <v>0.15326113254562201</v>
      </c>
      <c r="BI203" s="62">
        <v>0.49451738565863512</v>
      </c>
      <c r="BJ203" s="63">
        <v>0.81727758334868295</v>
      </c>
      <c r="BK203" s="63">
        <v>0.74271586323118544</v>
      </c>
      <c r="BL203" s="63">
        <v>0.86237609652595248</v>
      </c>
      <c r="BM203" s="63">
        <v>0.86234607906675309</v>
      </c>
      <c r="BN203" s="63">
        <v>0.91046087391553698</v>
      </c>
      <c r="BO203" s="63"/>
      <c r="BP203" s="63">
        <v>0.87540055118736759</v>
      </c>
      <c r="BQ203" s="63">
        <v>0.88097483090694229</v>
      </c>
      <c r="BR203" s="61">
        <v>0.77249913736315445</v>
      </c>
      <c r="CC203" s="35">
        <v>3.5949667548506529E-6</v>
      </c>
      <c r="CD203" s="35">
        <v>1.8676001426476029E-6</v>
      </c>
      <c r="CE203" s="35">
        <v>2.1253994202767186E-5</v>
      </c>
      <c r="CF203" s="35">
        <v>1.6194669582889372E-4</v>
      </c>
      <c r="CH203" s="35">
        <v>5.2279427486613727E-4</v>
      </c>
      <c r="CJ203" s="35">
        <v>2.2935151635531141E-3</v>
      </c>
      <c r="CK203" s="35">
        <v>2.7415856003426458E-3</v>
      </c>
      <c r="CL203" s="38">
        <v>1.6008173809908209E-4</v>
      </c>
      <c r="CM203" s="35">
        <f t="shared" si="542"/>
        <v>10.006289724723665</v>
      </c>
      <c r="CN203" s="35">
        <f t="shared" si="560"/>
        <v>9.9311976553694024</v>
      </c>
      <c r="CO203" s="35">
        <f t="shared" si="543"/>
        <v>10.56510150967371</v>
      </c>
      <c r="CP203" s="35">
        <f t="shared" si="544"/>
        <v>10.769614705569762</v>
      </c>
      <c r="CR203" s="35">
        <f t="shared" si="545"/>
        <v>10.610496699141782</v>
      </c>
      <c r="CT203" s="35">
        <f t="shared" si="546"/>
        <v>10.593404308529074</v>
      </c>
      <c r="CU203" s="35">
        <f t="shared" si="547"/>
        <v>10.674591349940602</v>
      </c>
      <c r="CV203" s="38">
        <f t="shared" si="548"/>
        <v>10.405233866913672</v>
      </c>
      <c r="CW203" s="60">
        <v>10.328076243204734</v>
      </c>
      <c r="CX203" s="60">
        <v>10.321283832033789</v>
      </c>
      <c r="CY203" s="60">
        <v>10.935453631084094</v>
      </c>
      <c r="CZ203" s="60">
        <v>11.178756456385301</v>
      </c>
      <c r="DA203" s="60">
        <v>10.195791281046876</v>
      </c>
      <c r="DB203" s="60">
        <v>10.965680951869244</v>
      </c>
      <c r="DC203" s="60"/>
      <c r="DD203" s="60">
        <v>10.956799754247829</v>
      </c>
      <c r="DE203" s="60">
        <v>11.037629952936211</v>
      </c>
      <c r="DF203" s="61">
        <v>10.825411461991441</v>
      </c>
      <c r="DG203" s="39">
        <f t="shared" si="549"/>
        <v>10.006289724723665</v>
      </c>
      <c r="DH203" s="39">
        <f t="shared" si="550"/>
        <v>9.9311976553694024</v>
      </c>
      <c r="DI203" s="39">
        <f t="shared" si="551"/>
        <v>10.56510150967371</v>
      </c>
      <c r="DJ203" s="39">
        <f t="shared" si="552"/>
        <v>10.769614705569762</v>
      </c>
      <c r="DK203" s="39">
        <f t="shared" si="553"/>
        <v>9.7659357299842249</v>
      </c>
      <c r="DL203" s="39">
        <f t="shared" si="554"/>
        <v>10.610496699141782</v>
      </c>
      <c r="DM203" s="39"/>
      <c r="DN203" s="39">
        <f t="shared" si="555"/>
        <v>10.593404308529074</v>
      </c>
      <c r="DO203" s="39">
        <f t="shared" si="556"/>
        <v>10.674591349940602</v>
      </c>
      <c r="DP203" s="40">
        <f t="shared" si="557"/>
        <v>10.405233866913672</v>
      </c>
      <c r="DQ203" s="64"/>
    </row>
    <row r="204" spans="1:121" x14ac:dyDescent="0.2">
      <c r="A204" s="51" t="s">
        <v>95</v>
      </c>
      <c r="B204" s="78" t="s">
        <v>106</v>
      </c>
      <c r="C204" s="53">
        <v>2010</v>
      </c>
      <c r="D204" s="54">
        <v>51518307518.334297</v>
      </c>
      <c r="E204" s="55">
        <f t="shared" si="473"/>
        <v>10.711961587125014</v>
      </c>
      <c r="F204" s="56">
        <f t="shared" si="525"/>
        <v>8.6504587058794158E-2</v>
      </c>
      <c r="G204" s="58">
        <v>2306</v>
      </c>
      <c r="H204" s="58">
        <v>3004</v>
      </c>
      <c r="I204" s="11">
        <v>2290</v>
      </c>
      <c r="J204" s="59">
        <v>8661</v>
      </c>
      <c r="K204" s="118"/>
      <c r="L204" s="118"/>
      <c r="M204" s="118">
        <v>20337089.002558898</v>
      </c>
      <c r="N204" s="118">
        <v>41861801.330444701</v>
      </c>
      <c r="O204" s="118">
        <v>4452</v>
      </c>
      <c r="P204" s="118">
        <v>433440088.006365</v>
      </c>
      <c r="Q204" s="118"/>
      <c r="R204" s="118">
        <v>457811179.65984702</v>
      </c>
      <c r="S204" s="118">
        <v>3179639054.18538</v>
      </c>
      <c r="T204" s="120">
        <v>60827673.660779402</v>
      </c>
      <c r="U204" s="60">
        <v>-2.8047658878409987E-2</v>
      </c>
      <c r="V204" s="60">
        <v>4.2649799201148753E-3</v>
      </c>
      <c r="W204" s="60">
        <v>-4.6983858172269355E-2</v>
      </c>
      <c r="X204" s="60">
        <v>-5.8698249151209136E-2</v>
      </c>
      <c r="Y204" s="60">
        <v>-1.2464076075876296E-2</v>
      </c>
      <c r="Z204" s="60">
        <v>-3.9364348260233106E-2</v>
      </c>
      <c r="AA204" s="60"/>
      <c r="AB204" s="60">
        <v>-2.8140643687032285E-2</v>
      </c>
      <c r="AC204" s="60">
        <v>-3.444145785572994E-2</v>
      </c>
      <c r="AD204" s="61">
        <v>3.2996581113491352E-2</v>
      </c>
      <c r="AE204" s="99">
        <f t="shared" ref="AE204:AF204" si="579">STDEV(U195:U204)</f>
        <v>2.9902396640477717E-2</v>
      </c>
      <c r="AF204" s="100">
        <f t="shared" si="579"/>
        <v>3.043756346910359E-2</v>
      </c>
      <c r="AG204" s="100">
        <f t="shared" si="527"/>
        <v>8.2986266466765365E-2</v>
      </c>
      <c r="AH204" s="100">
        <f t="shared" si="528"/>
        <v>4.1571572099428133E-2</v>
      </c>
      <c r="AI204" s="100">
        <f t="shared" si="529"/>
        <v>6.4084321689487314E-2</v>
      </c>
      <c r="AJ204" s="100">
        <f t="shared" si="530"/>
        <v>3.4373196314802512E-2</v>
      </c>
      <c r="AK204" s="100"/>
      <c r="AL204" s="100">
        <f t="shared" si="531"/>
        <v>2.8712081019085945E-2</v>
      </c>
      <c r="AM204" s="100">
        <f t="shared" si="532"/>
        <v>3.516217907858555E-2</v>
      </c>
      <c r="AN204" s="38">
        <f t="shared" si="533"/>
        <v>3.0157146892802692E-2</v>
      </c>
      <c r="AO204" s="60">
        <v>-0.57500742802383087</v>
      </c>
      <c r="AP204" s="60">
        <v>-0.66110737496947891</v>
      </c>
      <c r="AQ204" s="60">
        <v>0.60687095105844513</v>
      </c>
      <c r="AR204" s="60">
        <v>1.166039524472767</v>
      </c>
      <c r="AS204" s="60">
        <v>-0.85876403720155281</v>
      </c>
      <c r="AT204" s="60">
        <v>0.69460687983160163</v>
      </c>
      <c r="AU204" s="60"/>
      <c r="AV204" s="60">
        <v>0.66790459291152438</v>
      </c>
      <c r="AW204" s="60">
        <v>0.82092626934520752</v>
      </c>
      <c r="AX204" s="61">
        <v>0.35224080336847763</v>
      </c>
      <c r="AY204" s="39">
        <f t="shared" ref="AY204:AZ204" si="580">STDEV(AO195:AO204)</f>
        <v>0.23464140770660305</v>
      </c>
      <c r="AZ204" s="39">
        <f t="shared" si="580"/>
        <v>0.19645326621952838</v>
      </c>
      <c r="BA204" s="39">
        <f t="shared" si="535"/>
        <v>0.20809372498241768</v>
      </c>
      <c r="BB204" s="39">
        <f t="shared" si="536"/>
        <v>0.15183600552752916</v>
      </c>
      <c r="BC204" s="39">
        <f t="shared" si="537"/>
        <v>0.14713652313412923</v>
      </c>
      <c r="BD204" s="39">
        <f t="shared" si="538"/>
        <v>0.21258882975022456</v>
      </c>
      <c r="BE204" s="39"/>
      <c r="BF204" s="39">
        <f t="shared" si="539"/>
        <v>0.21332307490865271</v>
      </c>
      <c r="BG204" s="39">
        <f t="shared" si="540"/>
        <v>0.21064233496728768</v>
      </c>
      <c r="BH204" s="39">
        <f t="shared" si="541"/>
        <v>0.16552097401689034</v>
      </c>
      <c r="BI204" s="62">
        <v>0.55083105646630237</v>
      </c>
      <c r="BJ204" s="63">
        <v>0.5600550565053608</v>
      </c>
      <c r="BK204" s="63">
        <v>0.72388915670661769</v>
      </c>
      <c r="BL204" s="63">
        <v>0.89517543859649118</v>
      </c>
      <c r="BM204" s="63">
        <v>0.55875852791390412</v>
      </c>
      <c r="BN204" s="63">
        <v>0.91587423349881558</v>
      </c>
      <c r="BO204" s="63"/>
      <c r="BP204" s="63">
        <v>0.87472817645231438</v>
      </c>
      <c r="BQ204" s="63">
        <v>0.8970821965964737</v>
      </c>
      <c r="BR204" s="61">
        <v>0.79327053820860838</v>
      </c>
      <c r="CC204" s="35">
        <v>1.4534151284109149E-6</v>
      </c>
      <c r="CD204" s="35">
        <v>9.4909614034085529E-8</v>
      </c>
      <c r="CE204" s="35">
        <v>2.2433191232774417E-4</v>
      </c>
      <c r="CF204" s="35">
        <v>5.9445076082569536E-4</v>
      </c>
      <c r="CG204" s="35">
        <v>2.2705873404717684E-5</v>
      </c>
      <c r="CH204" s="35">
        <v>4.9311437935151562E-3</v>
      </c>
      <c r="CJ204" s="35">
        <v>6.8604167147794763E-3</v>
      </c>
      <c r="CK204" s="35">
        <v>3.3897901496041348E-2</v>
      </c>
      <c r="CL204" s="38">
        <v>8.0392712219891208E-4</v>
      </c>
      <c r="CM204" s="35">
        <f t="shared" si="542"/>
        <v>10.076404235395525</v>
      </c>
      <c r="CN204" s="35">
        <f t="shared" si="560"/>
        <v>10.007780289135486</v>
      </c>
      <c r="CO204" s="35">
        <f t="shared" si="543"/>
        <v>10.637093266445433</v>
      </c>
      <c r="CP204" s="35">
        <f t="shared" si="544"/>
        <v>10.854816337622799</v>
      </c>
      <c r="CQ204" s="35">
        <f t="shared" ref="CQ204:CQ213" si="581">AVERAGE(DA195:DA204)</f>
        <v>9.8488568089031965</v>
      </c>
      <c r="CR204" s="35">
        <f t="shared" si="545"/>
        <v>10.684395895413775</v>
      </c>
      <c r="CT204" s="35">
        <f t="shared" si="546"/>
        <v>10.665445754654918</v>
      </c>
      <c r="CU204" s="35">
        <f t="shared" si="547"/>
        <v>10.748328262097491</v>
      </c>
      <c r="CV204" s="38">
        <f t="shared" si="548"/>
        <v>10.485933930727541</v>
      </c>
      <c r="CW204" s="60">
        <v>10.424457873113099</v>
      </c>
      <c r="CX204" s="60">
        <v>10.381407899640275</v>
      </c>
      <c r="CY204" s="60">
        <v>11.015397062654237</v>
      </c>
      <c r="CZ204" s="60">
        <v>11.294981349361397</v>
      </c>
      <c r="DA204" s="60">
        <v>10.282579568524238</v>
      </c>
      <c r="DB204" s="60">
        <v>11.059265027040816</v>
      </c>
      <c r="DC204" s="60"/>
      <c r="DD204" s="60">
        <v>11.045913883580777</v>
      </c>
      <c r="DE204" s="60">
        <v>11.122424721797618</v>
      </c>
      <c r="DF204" s="61">
        <v>10.888081988809253</v>
      </c>
      <c r="DG204" s="39">
        <f t="shared" si="549"/>
        <v>10.076404235395525</v>
      </c>
      <c r="DH204" s="39">
        <f t="shared" si="550"/>
        <v>10.007780289135486</v>
      </c>
      <c r="DI204" s="39">
        <f t="shared" si="551"/>
        <v>10.637093266445433</v>
      </c>
      <c r="DJ204" s="39">
        <f t="shared" si="552"/>
        <v>10.854816337622799</v>
      </c>
      <c r="DK204" s="39">
        <f t="shared" si="553"/>
        <v>9.8488568089031965</v>
      </c>
      <c r="DL204" s="39">
        <f t="shared" si="554"/>
        <v>10.684395895413775</v>
      </c>
      <c r="DM204" s="39"/>
      <c r="DN204" s="39">
        <f t="shared" si="555"/>
        <v>10.665445754654918</v>
      </c>
      <c r="DO204" s="39">
        <f t="shared" si="556"/>
        <v>10.748328262097491</v>
      </c>
      <c r="DP204" s="40">
        <f t="shared" si="557"/>
        <v>10.485933930727541</v>
      </c>
      <c r="DQ204" s="64"/>
    </row>
    <row r="205" spans="1:121" x14ac:dyDescent="0.2">
      <c r="A205" s="51" t="s">
        <v>95</v>
      </c>
      <c r="B205" s="78" t="s">
        <v>106</v>
      </c>
      <c r="C205" s="53">
        <v>2011</v>
      </c>
      <c r="D205" s="54">
        <v>54148124619.098297</v>
      </c>
      <c r="E205" s="55">
        <f t="shared" si="473"/>
        <v>10.73358341974839</v>
      </c>
      <c r="F205" s="56">
        <f t="shared" si="525"/>
        <v>2.1621832623376136E-2</v>
      </c>
      <c r="G205" s="58">
        <v>3272</v>
      </c>
      <c r="H205" s="58">
        <v>2981</v>
      </c>
      <c r="I205" s="11">
        <v>1854</v>
      </c>
      <c r="J205" s="59">
        <v>9238</v>
      </c>
      <c r="K205" s="118">
        <v>43164</v>
      </c>
      <c r="L205" s="118">
        <v>43164</v>
      </c>
      <c r="M205" s="118">
        <v>35492356</v>
      </c>
      <c r="N205" s="118">
        <v>35779588</v>
      </c>
      <c r="O205" s="118">
        <v>15541</v>
      </c>
      <c r="P205" s="118">
        <v>190448813</v>
      </c>
      <c r="Q205" s="118"/>
      <c r="R205" s="118">
        <v>396847242</v>
      </c>
      <c r="S205" s="118">
        <v>3216929874</v>
      </c>
      <c r="T205" s="120">
        <v>85274438</v>
      </c>
      <c r="U205" s="60">
        <v>-3.3431558099289438E-2</v>
      </c>
      <c r="V205" s="60">
        <v>-1.1518524319215739E-2</v>
      </c>
      <c r="W205" s="60">
        <v>-3.1726962193897701E-2</v>
      </c>
      <c r="X205" s="60">
        <v>-1.3435276468867663E-2</v>
      </c>
      <c r="Y205" s="60">
        <v>-1.1640603720501019E-2</v>
      </c>
      <c r="Z205" s="60">
        <v>-2.0449258386370628E-2</v>
      </c>
      <c r="AA205" s="60"/>
      <c r="AB205" s="60">
        <v>-3.3350629368327889E-2</v>
      </c>
      <c r="AC205" s="60">
        <v>-1.5358354407154828E-2</v>
      </c>
      <c r="AD205" s="61">
        <v>3.4602744632101334E-2</v>
      </c>
      <c r="AE205" s="99">
        <f t="shared" ref="AE205:AF205" si="582">STDEV(U196:U205)</f>
        <v>2.8753635760793872E-2</v>
      </c>
      <c r="AF205" s="100">
        <f t="shared" si="582"/>
        <v>2.3948948166258793E-2</v>
      </c>
      <c r="AG205" s="100">
        <f t="shared" si="527"/>
        <v>8.314710051844626E-2</v>
      </c>
      <c r="AH205" s="100">
        <f t="shared" si="528"/>
        <v>4.1241754549975543E-2</v>
      </c>
      <c r="AI205" s="100">
        <f t="shared" si="529"/>
        <v>6.0984287619959998E-2</v>
      </c>
      <c r="AJ205" s="100">
        <f t="shared" si="530"/>
        <v>3.1706993283957735E-2</v>
      </c>
      <c r="AK205" s="100"/>
      <c r="AL205" s="100">
        <f t="shared" si="531"/>
        <v>2.8553132245271309E-2</v>
      </c>
      <c r="AM205" s="100">
        <f t="shared" si="532"/>
        <v>3.5042005845311135E-2</v>
      </c>
      <c r="AN205" s="38">
        <f t="shared" si="533"/>
        <v>2.6627516766820847E-2</v>
      </c>
      <c r="AO205" s="60">
        <v>-0.46581770170069703</v>
      </c>
      <c r="AP205" s="60">
        <v>-0.62537229599153044</v>
      </c>
      <c r="AQ205" s="60">
        <v>0.6360348650965868</v>
      </c>
      <c r="AR205" s="60">
        <v>1.2172530150745366</v>
      </c>
      <c r="AS205" s="60">
        <v>-0.79157003602587928</v>
      </c>
      <c r="AT205" s="60">
        <v>0.7405628280590868</v>
      </c>
      <c r="AU205" s="60"/>
      <c r="AV205" s="60">
        <v>0.71256707288731391</v>
      </c>
      <c r="AW205" s="60">
        <v>0.83557872372007047</v>
      </c>
      <c r="AX205" s="61">
        <v>0.39848226259645259</v>
      </c>
      <c r="AY205" s="39">
        <f t="shared" ref="AY205:AZ205" si="583">STDEV(AO196:AO205)</f>
        <v>0.21395053336647227</v>
      </c>
      <c r="AZ205" s="39">
        <f t="shared" si="583"/>
        <v>0.1767263783824686</v>
      </c>
      <c r="BA205" s="39">
        <f t="shared" si="535"/>
        <v>0.17994732585115508</v>
      </c>
      <c r="BB205" s="39">
        <f t="shared" si="536"/>
        <v>0.13120986709806193</v>
      </c>
      <c r="BC205" s="39">
        <f t="shared" si="537"/>
        <v>0.11019715554391032</v>
      </c>
      <c r="BD205" s="39">
        <f t="shared" si="538"/>
        <v>0.189858222688464</v>
      </c>
      <c r="BE205" s="39"/>
      <c r="BF205" s="39">
        <f t="shared" si="539"/>
        <v>0.18379051594044915</v>
      </c>
      <c r="BG205" s="39">
        <f t="shared" si="540"/>
        <v>0.19518458943809219</v>
      </c>
      <c r="BH205" s="39">
        <f t="shared" si="541"/>
        <v>0.14361438235519638</v>
      </c>
      <c r="BI205" s="62">
        <v>0.62217204994701192</v>
      </c>
      <c r="BJ205" s="63">
        <v>0.64232844059716476</v>
      </c>
      <c r="BK205" s="63">
        <v>0.69386371930556279</v>
      </c>
      <c r="BL205" s="63">
        <v>0.90572778339248361</v>
      </c>
      <c r="BM205" s="63">
        <v>0.5533776688834442</v>
      </c>
      <c r="BN205" s="63">
        <v>0.91653604355227458</v>
      </c>
      <c r="BO205" s="63"/>
      <c r="BP205" s="63">
        <v>0.87765468392156487</v>
      </c>
      <c r="BQ205" s="63">
        <v>0.92516845401917058</v>
      </c>
      <c r="BR205" s="61">
        <v>0.83069226710883326</v>
      </c>
      <c r="CC205" s="35">
        <v>1.4600395065967749E-6</v>
      </c>
      <c r="CD205" s="35">
        <v>3.4897205469411697E-6</v>
      </c>
      <c r="CE205" s="35">
        <v>3.5789656537256812E-4</v>
      </c>
      <c r="CF205" s="35">
        <v>5.3166498529292673E-4</v>
      </c>
      <c r="CG205" s="35">
        <v>5.8898383323551019E-5</v>
      </c>
      <c r="CH205" s="35">
        <v>2.6966078235776186E-3</v>
      </c>
      <c r="CJ205" s="35">
        <v>5.8361772712933234E-3</v>
      </c>
      <c r="CK205" s="35">
        <v>3.354212643425513E-2</v>
      </c>
      <c r="CL205" s="38">
        <v>1.0916018485845518E-3</v>
      </c>
      <c r="CM205" s="35">
        <f t="shared" si="542"/>
        <v>10.157509200796861</v>
      </c>
      <c r="CN205" s="35">
        <f t="shared" si="560"/>
        <v>10.088305185337125</v>
      </c>
      <c r="CO205" s="35">
        <f t="shared" si="543"/>
        <v>10.715844796521615</v>
      </c>
      <c r="CP205" s="35">
        <f t="shared" si="544"/>
        <v>10.947221895691484</v>
      </c>
      <c r="CQ205" s="35">
        <f t="shared" si="581"/>
        <v>9.9387060723792384</v>
      </c>
      <c r="CR205" s="35">
        <f t="shared" si="545"/>
        <v>10.764859874871</v>
      </c>
      <c r="CT205" s="35">
        <f t="shared" si="546"/>
        <v>10.745220994566216</v>
      </c>
      <c r="CU205" s="35">
        <f t="shared" si="547"/>
        <v>10.827904033298903</v>
      </c>
      <c r="CV205" s="38">
        <f t="shared" si="548"/>
        <v>10.571949967666992</v>
      </c>
      <c r="CW205" s="60">
        <v>10.500674568898042</v>
      </c>
      <c r="CX205" s="60">
        <v>10.420897271752626</v>
      </c>
      <c r="CY205" s="60">
        <v>11.051600852296684</v>
      </c>
      <c r="CZ205" s="60">
        <v>11.342209927285658</v>
      </c>
      <c r="DA205" s="60">
        <v>10.337798401735451</v>
      </c>
      <c r="DB205" s="60">
        <v>11.103864833777934</v>
      </c>
      <c r="DC205" s="60"/>
      <c r="DD205" s="60">
        <v>11.089866956192047</v>
      </c>
      <c r="DE205" s="60">
        <v>11.151372781608426</v>
      </c>
      <c r="DF205" s="61">
        <v>10.932824551046616</v>
      </c>
      <c r="DG205" s="39">
        <f t="shared" si="549"/>
        <v>10.157509200796861</v>
      </c>
      <c r="DH205" s="39">
        <f t="shared" si="550"/>
        <v>10.088305185337125</v>
      </c>
      <c r="DI205" s="39">
        <f t="shared" si="551"/>
        <v>10.715844796521615</v>
      </c>
      <c r="DJ205" s="39">
        <f t="shared" si="552"/>
        <v>10.947221895691484</v>
      </c>
      <c r="DK205" s="39">
        <f t="shared" si="553"/>
        <v>9.9387060723792384</v>
      </c>
      <c r="DL205" s="39">
        <f t="shared" si="554"/>
        <v>10.764859874871</v>
      </c>
      <c r="DM205" s="39"/>
      <c r="DN205" s="39">
        <f t="shared" si="555"/>
        <v>10.745220994566216</v>
      </c>
      <c r="DO205" s="39">
        <f t="shared" si="556"/>
        <v>10.827904033298903</v>
      </c>
      <c r="DP205" s="40">
        <f t="shared" si="557"/>
        <v>10.571949967666992</v>
      </c>
      <c r="DQ205" s="64"/>
    </row>
    <row r="206" spans="1:121" x14ac:dyDescent="0.2">
      <c r="A206" s="51" t="s">
        <v>95</v>
      </c>
      <c r="B206" s="78" t="s">
        <v>106</v>
      </c>
      <c r="C206" s="53">
        <v>2012</v>
      </c>
      <c r="D206" s="54">
        <v>53254531557.5056</v>
      </c>
      <c r="E206" s="55">
        <f t="shared" si="473"/>
        <v>10.726356568856025</v>
      </c>
      <c r="F206" s="56">
        <f t="shared" si="525"/>
        <v>-7.2268508923656327E-3</v>
      </c>
      <c r="G206" s="58">
        <v>5191</v>
      </c>
      <c r="H206" s="58">
        <v>2158</v>
      </c>
      <c r="I206" s="11">
        <v>1526</v>
      </c>
      <c r="J206" s="59">
        <v>8877</v>
      </c>
      <c r="K206" s="118">
        <v>19140</v>
      </c>
      <c r="L206" s="118">
        <v>19140</v>
      </c>
      <c r="M206" s="118">
        <v>22769426</v>
      </c>
      <c r="N206" s="118">
        <v>23912395</v>
      </c>
      <c r="O206" s="118">
        <v>141998</v>
      </c>
      <c r="P206" s="118">
        <v>427520400</v>
      </c>
      <c r="Q206" s="118"/>
      <c r="R206" s="118">
        <v>356524624</v>
      </c>
      <c r="S206" s="118">
        <v>2394644159</v>
      </c>
      <c r="T206" s="120">
        <v>73120835</v>
      </c>
      <c r="U206" s="60">
        <v>-0.56231628558638824</v>
      </c>
      <c r="V206" s="60">
        <v>-0.56770209008583583</v>
      </c>
      <c r="W206" s="60">
        <v>-2.5683638150685182</v>
      </c>
      <c r="X206" s="60">
        <v>-0.54929314733881318</v>
      </c>
      <c r="Y206" s="60">
        <v>-0.566879340507211</v>
      </c>
      <c r="Z206" s="60">
        <v>-0.56423520697339036</v>
      </c>
      <c r="AA206" s="60"/>
      <c r="AB206" s="60">
        <v>-0.56240503633225203</v>
      </c>
      <c r="AC206" s="60">
        <v>-0.55744002321765895</v>
      </c>
      <c r="AD206" s="61">
        <v>-0.55943151386702361</v>
      </c>
      <c r="AE206" s="99">
        <f t="shared" ref="AE206:AF206" si="584">STDEV(U197:U206)</f>
        <v>0.17481969598220748</v>
      </c>
      <c r="AF206" s="100">
        <f t="shared" si="584"/>
        <v>0.1822006142562427</v>
      </c>
      <c r="AG206" s="100">
        <f t="shared" si="527"/>
        <v>0.81143612390026221</v>
      </c>
      <c r="AH206" s="100">
        <f t="shared" si="528"/>
        <v>0.17753593611461777</v>
      </c>
      <c r="AI206" s="100">
        <f t="shared" si="529"/>
        <v>0.18962859791945</v>
      </c>
      <c r="AJ206" s="100">
        <f t="shared" si="530"/>
        <v>0.17807128047240134</v>
      </c>
      <c r="AK206" s="100"/>
      <c r="AL206" s="100">
        <f t="shared" si="531"/>
        <v>0.17484433102229699</v>
      </c>
      <c r="AM206" s="100">
        <f t="shared" si="532"/>
        <v>0.17478017333074813</v>
      </c>
      <c r="AN206" s="38">
        <f t="shared" si="533"/>
        <v>0.18362988939835798</v>
      </c>
      <c r="AO206" s="60">
        <v>-0.44650854760115521</v>
      </c>
      <c r="AP206" s="60">
        <v>-0.57854292375852445</v>
      </c>
      <c r="AQ206" s="60">
        <v>0.69181293876835603</v>
      </c>
      <c r="AR206" s="60">
        <v>1.2364245640590266</v>
      </c>
      <c r="AS206" s="60">
        <v>-0.71806098151036934</v>
      </c>
      <c r="AT206" s="60">
        <v>0.77118556863612397</v>
      </c>
      <c r="AU206" s="60"/>
      <c r="AV206" s="60">
        <v>0.74359383346521035</v>
      </c>
      <c r="AW206" s="60">
        <v>0.87304417182791205</v>
      </c>
      <c r="AX206" s="61">
        <v>0.46626663650962996</v>
      </c>
      <c r="AY206" s="39">
        <f t="shared" ref="AY206:AZ206" si="585">STDEV(AO197:AO206)</f>
        <v>0.21216036868875607</v>
      </c>
      <c r="AZ206" s="39">
        <f t="shared" si="585"/>
        <v>0.17355859031540444</v>
      </c>
      <c r="BA206" s="39">
        <f t="shared" si="535"/>
        <v>0.17024005735246533</v>
      </c>
      <c r="BB206" s="39">
        <f t="shared" si="536"/>
        <v>0.12721278811281275</v>
      </c>
      <c r="BC206" s="39">
        <f t="shared" si="537"/>
        <v>0.10698894046332084</v>
      </c>
      <c r="BD206" s="39">
        <f t="shared" si="538"/>
        <v>0.18487980599664794</v>
      </c>
      <c r="BE206" s="39"/>
      <c r="BF206" s="39">
        <f t="shared" si="539"/>
        <v>0.17744607087833589</v>
      </c>
      <c r="BG206" s="39">
        <f t="shared" si="540"/>
        <v>0.19258640229687973</v>
      </c>
      <c r="BH206" s="39">
        <f t="shared" si="541"/>
        <v>0.14050756250108928</v>
      </c>
      <c r="BI206" s="62">
        <v>0.75418228357253858</v>
      </c>
      <c r="BJ206" s="63">
        <v>0.64415195931797786</v>
      </c>
      <c r="BK206" s="63">
        <v>0.70232550511676728</v>
      </c>
      <c r="BL206" s="63">
        <v>0.90035644440422502</v>
      </c>
      <c r="BM206" s="63">
        <v>0.67438105489773947</v>
      </c>
      <c r="BN206" s="63">
        <v>0.91670579277964592</v>
      </c>
      <c r="BO206" s="63"/>
      <c r="BP206" s="63">
        <v>0.87134229635487814</v>
      </c>
      <c r="BQ206" s="63">
        <v>0.89911044066172796</v>
      </c>
      <c r="BR206" s="61">
        <v>0.85244639644749853</v>
      </c>
      <c r="BS206" s="39">
        <f t="shared" ref="BS206:BX213" si="586">AVERAGE(U197:U206)</f>
        <v>-7.1010092345236336E-2</v>
      </c>
      <c r="BT206" s="39">
        <f t="shared" si="586"/>
        <v>-5.3648513649787379E-2</v>
      </c>
      <c r="BU206" s="39">
        <f t="shared" si="586"/>
        <v>-0.27089011146266567</v>
      </c>
      <c r="BV206" s="39">
        <f t="shared" si="586"/>
        <v>-5.6831311900821781E-2</v>
      </c>
      <c r="BW206" s="39">
        <f t="shared" si="586"/>
        <v>-5.5555542806686106E-2</v>
      </c>
      <c r="BX206" s="39">
        <f t="shared" si="586"/>
        <v>-6.5291076399355261E-2</v>
      </c>
      <c r="BY206" s="39"/>
      <c r="BZ206" s="39">
        <f t="shared" ref="BZ206:CB213" si="587">AVERAGE(AB197:AB206)</f>
        <v>-7.1019583908007416E-2</v>
      </c>
      <c r="CA206" s="39">
        <f t="shared" si="587"/>
        <v>-7.0067007322372601E-2</v>
      </c>
      <c r="CB206" s="40">
        <f t="shared" si="587"/>
        <v>-4.2334085831430099E-2</v>
      </c>
      <c r="CC206" s="35">
        <v>8.8985853985250764E-7</v>
      </c>
      <c r="CD206" s="35">
        <v>3.1464160606548957E-6</v>
      </c>
      <c r="CE206" s="35">
        <v>2.5030182316982254E-4</v>
      </c>
      <c r="CF206" s="35">
        <v>4.4327210142339776E-4</v>
      </c>
      <c r="CG206" s="35">
        <v>4.5746691701606459E-5</v>
      </c>
      <c r="CH206" s="35">
        <v>5.1341995726115631E-3</v>
      </c>
      <c r="CJ206" s="35">
        <v>5.6167075597927593E-3</v>
      </c>
      <c r="CK206" s="35">
        <v>2.6415942605355014E-2</v>
      </c>
      <c r="CL206" s="38">
        <v>1.0645632590984629E-3</v>
      </c>
      <c r="CM206" s="35">
        <f t="shared" si="542"/>
        <v>10.225359309029926</v>
      </c>
      <c r="CN206" s="35">
        <f t="shared" si="560"/>
        <v>10.156293974647713</v>
      </c>
      <c r="CO206" s="35">
        <f t="shared" si="543"/>
        <v>10.782650739458299</v>
      </c>
      <c r="CP206" s="35">
        <f t="shared" si="544"/>
        <v>11.022976506584982</v>
      </c>
      <c r="CQ206" s="35">
        <f t="shared" si="581"/>
        <v>10.019058450845087</v>
      </c>
      <c r="CR206" s="35">
        <f t="shared" si="545"/>
        <v>10.831744874435412</v>
      </c>
      <c r="CT206" s="35">
        <f t="shared" si="546"/>
        <v>10.812593291798001</v>
      </c>
      <c r="CU206" s="35">
        <f t="shared" si="547"/>
        <v>10.893660856597627</v>
      </c>
      <c r="CV206" s="38">
        <f t="shared" si="548"/>
        <v>10.646528714253057</v>
      </c>
      <c r="CW206" s="60">
        <v>10.503102295055447</v>
      </c>
      <c r="CX206" s="60">
        <v>10.437085106976763</v>
      </c>
      <c r="CY206" s="60">
        <v>11.072263038240202</v>
      </c>
      <c r="CZ206" s="60">
        <v>11.344568850885537</v>
      </c>
      <c r="DA206" s="60">
        <v>10.36732607810084</v>
      </c>
      <c r="DB206" s="60">
        <v>11.111949353174086</v>
      </c>
      <c r="DC206" s="60"/>
      <c r="DD206" s="60">
        <v>11.098153485588629</v>
      </c>
      <c r="DE206" s="60">
        <v>11.16287865476998</v>
      </c>
      <c r="DF206" s="61">
        <v>10.959489887110839</v>
      </c>
      <c r="DG206" s="39">
        <f t="shared" si="549"/>
        <v>10.225359309029926</v>
      </c>
      <c r="DH206" s="39">
        <f t="shared" si="550"/>
        <v>10.156293974647713</v>
      </c>
      <c r="DI206" s="39">
        <f t="shared" si="551"/>
        <v>10.782650739458299</v>
      </c>
      <c r="DJ206" s="39">
        <f t="shared" si="552"/>
        <v>11.022976506584982</v>
      </c>
      <c r="DK206" s="39">
        <f t="shared" si="553"/>
        <v>10.019058450845087</v>
      </c>
      <c r="DL206" s="39">
        <f t="shared" si="554"/>
        <v>10.831744874435412</v>
      </c>
      <c r="DM206" s="39"/>
      <c r="DN206" s="39">
        <f t="shared" si="555"/>
        <v>10.812593291798001</v>
      </c>
      <c r="DO206" s="39">
        <f t="shared" si="556"/>
        <v>10.893660856597627</v>
      </c>
      <c r="DP206" s="40">
        <f t="shared" si="557"/>
        <v>10.646528714253057</v>
      </c>
      <c r="DQ206" s="64"/>
    </row>
    <row r="207" spans="1:121" x14ac:dyDescent="0.2">
      <c r="A207" s="51" t="s">
        <v>95</v>
      </c>
      <c r="B207" s="78" t="s">
        <v>106</v>
      </c>
      <c r="C207" s="53">
        <v>2013</v>
      </c>
      <c r="D207" s="54">
        <v>58175459729.690804</v>
      </c>
      <c r="E207" s="55">
        <f t="shared" si="473"/>
        <v>10.764739823970439</v>
      </c>
      <c r="F207" s="56">
        <f t="shared" si="525"/>
        <v>3.8383255114414538E-2</v>
      </c>
      <c r="G207" s="58">
        <v>4312</v>
      </c>
      <c r="H207" s="58">
        <v>3974</v>
      </c>
      <c r="I207" s="11">
        <v>2263</v>
      </c>
      <c r="J207" s="59">
        <v>11233</v>
      </c>
      <c r="K207" s="118">
        <v>340432</v>
      </c>
      <c r="L207" s="118">
        <v>340432</v>
      </c>
      <c r="M207" s="118">
        <v>12167430</v>
      </c>
      <c r="N207" s="118">
        <v>31261182</v>
      </c>
      <c r="O207" s="118">
        <v>400177</v>
      </c>
      <c r="P207" s="118">
        <v>243425916</v>
      </c>
      <c r="Q207" s="118"/>
      <c r="R207" s="118">
        <v>657373710</v>
      </c>
      <c r="S207" s="118">
        <v>4598123086</v>
      </c>
      <c r="T207" s="120">
        <v>77481605</v>
      </c>
      <c r="U207" s="60">
        <v>-1.5969121709459648</v>
      </c>
      <c r="V207" s="60">
        <v>-1.5936684293502412</v>
      </c>
      <c r="W207" s="60">
        <v>-1.7639848694055591</v>
      </c>
      <c r="X207" s="60">
        <v>-1.5343767199167799</v>
      </c>
      <c r="Y207" s="60">
        <v>-1.6000906263089438</v>
      </c>
      <c r="Z207" s="60">
        <v>-1.5805135602785931</v>
      </c>
      <c r="AA207" s="60"/>
      <c r="AB207" s="60">
        <v>-1.5968794464865426</v>
      </c>
      <c r="AC207" s="60">
        <v>-1.596798752991953</v>
      </c>
      <c r="AD207" s="61">
        <v>-1.5895694755465615</v>
      </c>
      <c r="AE207" s="99">
        <f t="shared" ref="AE207:AF207" si="588">STDEV(U198:U207)</f>
        <v>0.5091085278034253</v>
      </c>
      <c r="AF207" s="100">
        <f t="shared" si="588"/>
        <v>0.51602271448545733</v>
      </c>
      <c r="AG207" s="100">
        <f t="shared" si="527"/>
        <v>0.9223759182542286</v>
      </c>
      <c r="AH207" s="100">
        <f t="shared" si="528"/>
        <v>0.49761937121078942</v>
      </c>
      <c r="AI207" s="100">
        <f t="shared" si="529"/>
        <v>0.51140327007947572</v>
      </c>
      <c r="AJ207" s="100">
        <f t="shared" si="530"/>
        <v>0.50674189547145154</v>
      </c>
      <c r="AK207" s="100"/>
      <c r="AL207" s="100">
        <f t="shared" si="531"/>
        <v>0.5091164547186896</v>
      </c>
      <c r="AM207" s="100">
        <f t="shared" si="532"/>
        <v>0.50958331988157402</v>
      </c>
      <c r="AN207" s="38">
        <f t="shared" si="533"/>
        <v>0.51905470228683215</v>
      </c>
      <c r="AO207" s="60">
        <v>-0.50720932021209286</v>
      </c>
      <c r="AP207" s="60">
        <v>-0.58209720123193875</v>
      </c>
      <c r="AQ207" s="60">
        <v>0.68842974207594665</v>
      </c>
      <c r="AR207" s="60">
        <v>1.1955045366154025</v>
      </c>
      <c r="AS207" s="60">
        <v>-0.686165109473027</v>
      </c>
      <c r="AT207" s="60">
        <v>0.74483519672187448</v>
      </c>
      <c r="AU207" s="60"/>
      <c r="AV207" s="60">
        <v>0.72321312984423081</v>
      </c>
      <c r="AW207" s="60">
        <v>0.85885387337609664</v>
      </c>
      <c r="AX207" s="61">
        <v>0.4688198053642374</v>
      </c>
      <c r="AY207" s="39">
        <f t="shared" ref="AY207:AZ207" si="589">STDEV(AO198:AO207)</f>
        <v>0.21124287239723202</v>
      </c>
      <c r="AZ207" s="39">
        <f t="shared" si="589"/>
        <v>0.16825501228518716</v>
      </c>
      <c r="BA207" s="39">
        <f t="shared" si="535"/>
        <v>0.16108523461952615</v>
      </c>
      <c r="BB207" s="39">
        <f t="shared" si="536"/>
        <v>0.12118905443747478</v>
      </c>
      <c r="BC207" s="39">
        <f t="shared" si="537"/>
        <v>0.10470692666728</v>
      </c>
      <c r="BD207" s="39">
        <f t="shared" si="538"/>
        <v>0.17870449270034891</v>
      </c>
      <c r="BE207" s="39"/>
      <c r="BF207" s="39">
        <f t="shared" si="539"/>
        <v>0.17165703508089949</v>
      </c>
      <c r="BG207" s="39">
        <f t="shared" si="540"/>
        <v>0.18515586013100255</v>
      </c>
      <c r="BH207" s="39">
        <f t="shared" si="541"/>
        <v>0.1361733261562568</v>
      </c>
      <c r="BI207" s="62">
        <v>0.58606701940035277</v>
      </c>
      <c r="BJ207" s="63">
        <v>0.63696295882451537</v>
      </c>
      <c r="BK207" s="63">
        <v>0.6734922200468122</v>
      </c>
      <c r="BL207" s="63">
        <v>0.87819490672652678</v>
      </c>
      <c r="BM207" s="63">
        <v>0.6143587463880863</v>
      </c>
      <c r="BN207" s="63">
        <v>0.90286520512263946</v>
      </c>
      <c r="BO207" s="63"/>
      <c r="BP207" s="63">
        <v>0.86574784748139311</v>
      </c>
      <c r="BQ207" s="63">
        <v>0.89526065955334577</v>
      </c>
      <c r="BR207" s="61">
        <v>0.84373124118772069</v>
      </c>
      <c r="BS207" s="39">
        <f t="shared" si="586"/>
        <v>-0.23289591685626077</v>
      </c>
      <c r="BT207" s="39">
        <f t="shared" si="586"/>
        <v>-0.21667488853178182</v>
      </c>
      <c r="BU207" s="39">
        <f t="shared" si="586"/>
        <v>-0.45845847801819117</v>
      </c>
      <c r="BV207" s="39">
        <f t="shared" si="586"/>
        <v>-0.21015573900721995</v>
      </c>
      <c r="BW207" s="39">
        <f t="shared" si="586"/>
        <v>-0.23145767257930716</v>
      </c>
      <c r="BX207" s="39">
        <f t="shared" si="586"/>
        <v>-0.22667971002105064</v>
      </c>
      <c r="BY207" s="39"/>
      <c r="BZ207" s="39">
        <f t="shared" si="587"/>
        <v>-0.23287953908611012</v>
      </c>
      <c r="CA207" s="39">
        <f t="shared" si="587"/>
        <v>-0.23159753118087859</v>
      </c>
      <c r="CB207" s="40">
        <f t="shared" si="587"/>
        <v>-0.20535782385382406</v>
      </c>
      <c r="CC207" s="35">
        <v>3.9084797768502951E-6</v>
      </c>
      <c r="CD207" s="35">
        <v>2.3536077824225003E-5</v>
      </c>
      <c r="CE207" s="35">
        <v>1.4636284266189459E-4</v>
      </c>
      <c r="CF207" s="35">
        <v>5.7353497239858147E-4</v>
      </c>
      <c r="CG207" s="35">
        <v>8.6644769698100441E-5</v>
      </c>
      <c r="CH207" s="35">
        <v>3.2010493680095426E-3</v>
      </c>
      <c r="CJ207" s="35">
        <v>9.3068377596506706E-3</v>
      </c>
      <c r="CK207" s="35">
        <v>4.4026141408159913E-2</v>
      </c>
      <c r="CL207" s="38">
        <v>1.3368338377000169E-3</v>
      </c>
      <c r="CM207" s="35">
        <f t="shared" si="542"/>
        <v>10.287968535036054</v>
      </c>
      <c r="CN207" s="35">
        <f t="shared" si="560"/>
        <v>10.222584043563547</v>
      </c>
      <c r="CO207" s="35">
        <f t="shared" si="543"/>
        <v>10.848892549753552</v>
      </c>
      <c r="CP207" s="35">
        <f t="shared" si="544"/>
        <v>11.093025429774768</v>
      </c>
      <c r="CQ207" s="35">
        <f t="shared" si="581"/>
        <v>10.098252973593011</v>
      </c>
      <c r="CR207" s="35">
        <f t="shared" si="545"/>
        <v>10.895683142100975</v>
      </c>
      <c r="CT207" s="35">
        <f t="shared" si="546"/>
        <v>10.878077402355046</v>
      </c>
      <c r="CU207" s="35">
        <f t="shared" si="547"/>
        <v>10.956277364472189</v>
      </c>
      <c r="CV207" s="38">
        <f t="shared" si="548"/>
        <v>10.718917054493781</v>
      </c>
      <c r="CW207" s="60">
        <v>10.511135163864392</v>
      </c>
      <c r="CX207" s="60">
        <v>10.47369122335447</v>
      </c>
      <c r="CY207" s="60">
        <v>11.108954695008412</v>
      </c>
      <c r="CZ207" s="60">
        <v>11.36249209227814</v>
      </c>
      <c r="DA207" s="60">
        <v>10.421657269233926</v>
      </c>
      <c r="DB207" s="60">
        <v>11.137157422331377</v>
      </c>
      <c r="DC207" s="60"/>
      <c r="DD207" s="60">
        <v>11.126346388892554</v>
      </c>
      <c r="DE207" s="60">
        <v>11.194166760658486</v>
      </c>
      <c r="DF207" s="61">
        <v>10.999149726652558</v>
      </c>
      <c r="DG207" s="39">
        <f t="shared" si="549"/>
        <v>10.287968535036054</v>
      </c>
      <c r="DH207" s="39">
        <f t="shared" si="550"/>
        <v>10.222584043563547</v>
      </c>
      <c r="DI207" s="39">
        <f t="shared" si="551"/>
        <v>10.848892549753552</v>
      </c>
      <c r="DJ207" s="39">
        <f t="shared" si="552"/>
        <v>11.093025429774768</v>
      </c>
      <c r="DK207" s="39">
        <f t="shared" si="553"/>
        <v>10.098252973593011</v>
      </c>
      <c r="DL207" s="39">
        <f t="shared" si="554"/>
        <v>10.895683142100975</v>
      </c>
      <c r="DM207" s="39"/>
      <c r="DN207" s="39">
        <f t="shared" si="555"/>
        <v>10.878077402355046</v>
      </c>
      <c r="DO207" s="39">
        <f t="shared" si="556"/>
        <v>10.956277364472189</v>
      </c>
      <c r="DP207" s="40">
        <f t="shared" si="557"/>
        <v>10.718917054493781</v>
      </c>
      <c r="DQ207" s="64"/>
    </row>
    <row r="208" spans="1:121" x14ac:dyDescent="0.2">
      <c r="A208" s="51" t="s">
        <v>95</v>
      </c>
      <c r="B208" s="78" t="s">
        <v>106</v>
      </c>
      <c r="C208" s="53">
        <v>2014</v>
      </c>
      <c r="D208" s="54">
        <v>59640204521.777298</v>
      </c>
      <c r="E208" s="55">
        <f t="shared" si="473"/>
        <v>10.775539124092274</v>
      </c>
      <c r="F208" s="56">
        <f t="shared" si="525"/>
        <v>1.0799300121835387E-2</v>
      </c>
      <c r="G208" s="58">
        <v>3442</v>
      </c>
      <c r="H208" s="58">
        <v>4790</v>
      </c>
      <c r="I208" s="11">
        <v>2529</v>
      </c>
      <c r="J208" s="59">
        <v>11453</v>
      </c>
      <c r="K208" s="118">
        <v>462084.55</v>
      </c>
      <c r="L208" s="118">
        <v>462084.55</v>
      </c>
      <c r="M208" s="118">
        <v>8993884.1199999992</v>
      </c>
      <c r="N208" s="118">
        <v>85539025.42001</v>
      </c>
      <c r="O208" s="118">
        <v>605549.05000000005</v>
      </c>
      <c r="P208" s="118">
        <v>255600032.13910499</v>
      </c>
      <c r="Q208" s="118"/>
      <c r="R208" s="118">
        <v>549738860.69604397</v>
      </c>
      <c r="S208" s="118">
        <v>3746023255.7497301</v>
      </c>
      <c r="T208" s="120">
        <v>97463190.867805794</v>
      </c>
      <c r="U208" s="60">
        <v>-1.8835044080512287E-2</v>
      </c>
      <c r="V208" s="60">
        <v>-2.2767869777894467E-2</v>
      </c>
      <c r="W208" s="60">
        <v>-8.5764218630359768E-3</v>
      </c>
      <c r="X208" s="60">
        <v>3.3175245775898698E-2</v>
      </c>
      <c r="Y208" s="60">
        <v>-1.3168902268980043E-2</v>
      </c>
      <c r="Z208" s="60">
        <v>-7.5193161765110261E-3</v>
      </c>
      <c r="AA208" s="60"/>
      <c r="AB208" s="60">
        <v>-1.8835044080512287E-2</v>
      </c>
      <c r="AC208" s="60">
        <v>3.8205216931097574E-4</v>
      </c>
      <c r="AD208" s="61">
        <v>-2.0640580593359825E-2</v>
      </c>
      <c r="AE208" s="99">
        <f t="shared" ref="AE208:AF208" si="590">STDEV(U199:U208)</f>
        <v>0.50763036079263568</v>
      </c>
      <c r="AF208" s="100">
        <f t="shared" si="590"/>
        <v>0.51339690503845925</v>
      </c>
      <c r="AG208" s="100">
        <f t="shared" si="527"/>
        <v>0.917299808426006</v>
      </c>
      <c r="AH208" s="100">
        <f t="shared" si="528"/>
        <v>0.49708451921475477</v>
      </c>
      <c r="AI208" s="100">
        <f t="shared" si="529"/>
        <v>0.50941161915307698</v>
      </c>
      <c r="AJ208" s="100">
        <f t="shared" si="530"/>
        <v>0.50510457649396512</v>
      </c>
      <c r="AK208" s="100"/>
      <c r="AL208" s="100">
        <f t="shared" si="531"/>
        <v>0.50762582796170141</v>
      </c>
      <c r="AM208" s="100">
        <f t="shared" si="532"/>
        <v>0.50906772754821228</v>
      </c>
      <c r="AN208" s="38">
        <f t="shared" si="533"/>
        <v>0.51672721580282766</v>
      </c>
      <c r="AO208" s="60">
        <v>-0.54258511077589588</v>
      </c>
      <c r="AP208" s="60">
        <v>-0.55275476157798487</v>
      </c>
      <c r="AQ208" s="60">
        <v>0.69792338917727825</v>
      </c>
      <c r="AR208" s="60">
        <v>1.1742482778746854</v>
      </c>
      <c r="AS208" s="60">
        <v>-0.65236562667613462</v>
      </c>
      <c r="AT208" s="60">
        <v>0.75345718534151906</v>
      </c>
      <c r="AU208" s="60"/>
      <c r="AV208" s="60">
        <v>0.72256616834699372</v>
      </c>
      <c r="AW208" s="60">
        <v>0.8344173529001786</v>
      </c>
      <c r="AX208" s="61">
        <v>0.49445140493337014</v>
      </c>
      <c r="AY208" s="39">
        <f t="shared" ref="AY208:AZ208" si="591">STDEV(AO199:AO208)</f>
        <v>0.1914929475854929</v>
      </c>
      <c r="AZ208" s="39">
        <f t="shared" si="591"/>
        <v>0.14301498744382979</v>
      </c>
      <c r="BA208" s="39">
        <f t="shared" si="535"/>
        <v>0.13511175238741996</v>
      </c>
      <c r="BB208" s="39">
        <f t="shared" si="536"/>
        <v>0.10172890108084276</v>
      </c>
      <c r="BC208" s="39">
        <f t="shared" si="537"/>
        <v>9.4485349897350857E-2</v>
      </c>
      <c r="BD208" s="39">
        <f t="shared" si="538"/>
        <v>0.15198381358166071</v>
      </c>
      <c r="BE208" s="39"/>
      <c r="BF208" s="39">
        <f t="shared" si="539"/>
        <v>0.14337805307673912</v>
      </c>
      <c r="BG208" s="39">
        <f t="shared" si="540"/>
        <v>0.15740528726876446</v>
      </c>
      <c r="BH208" s="39">
        <f t="shared" si="541"/>
        <v>0.11802965142145046</v>
      </c>
      <c r="BI208" s="62">
        <v>0.46257171478007469</v>
      </c>
      <c r="BJ208" s="63">
        <v>0.61391332859719105</v>
      </c>
      <c r="BK208" s="63">
        <v>0.68942123366823926</v>
      </c>
      <c r="BL208" s="63">
        <v>0.87212510519531705</v>
      </c>
      <c r="BM208" s="63">
        <v>0.58993978037548711</v>
      </c>
      <c r="BN208" s="63">
        <v>0.90464585540793874</v>
      </c>
      <c r="BO208" s="63"/>
      <c r="BP208" s="63">
        <v>0.85588909896422705</v>
      </c>
      <c r="BQ208" s="63">
        <v>0.89563233786074548</v>
      </c>
      <c r="BR208" s="61">
        <v>0.85912043050658748</v>
      </c>
      <c r="BS208" s="39">
        <f t="shared" si="586"/>
        <v>-0.23583360620025468</v>
      </c>
      <c r="BT208" s="39">
        <f t="shared" si="586"/>
        <v>-0.22210999302207948</v>
      </c>
      <c r="BU208" s="39">
        <f t="shared" si="586"/>
        <v>-0.46692332585096497</v>
      </c>
      <c r="BV208" s="39">
        <f t="shared" si="586"/>
        <v>-0.21111866199475138</v>
      </c>
      <c r="BW208" s="39">
        <f t="shared" si="586"/>
        <v>-0.23528065658311093</v>
      </c>
      <c r="BX208" s="39">
        <f t="shared" si="586"/>
        <v>-0.22983204610843</v>
      </c>
      <c r="BY208" s="39"/>
      <c r="BZ208" s="39">
        <f t="shared" si="587"/>
        <v>-0.23584056077157625</v>
      </c>
      <c r="CA208" s="39">
        <f t="shared" si="587"/>
        <v>-0.23259285670649738</v>
      </c>
      <c r="CB208" s="40">
        <f t="shared" si="587"/>
        <v>-0.21045671446163339</v>
      </c>
      <c r="CC208" s="35">
        <v>5.6077872565157408E-6</v>
      </c>
      <c r="CD208" s="35">
        <v>2.7587263625086359E-5</v>
      </c>
      <c r="CE208" s="35">
        <v>1.069001262641363E-4</v>
      </c>
      <c r="CF208" s="35">
        <v>1.0353212686382302E-3</v>
      </c>
      <c r="CG208" s="35">
        <v>2.1479458007623054E-5</v>
      </c>
      <c r="CH208" s="35">
        <v>3.3334268192704805E-3</v>
      </c>
      <c r="CJ208" s="35">
        <v>8.4145859886918927E-3</v>
      </c>
      <c r="CK208" s="35">
        <v>3.6608591142575274E-2</v>
      </c>
      <c r="CL208" s="38">
        <v>1.7434469251819623E-3</v>
      </c>
      <c r="CM208" s="35">
        <f t="shared" si="542"/>
        <v>10.34622269169626</v>
      </c>
      <c r="CN208" s="35">
        <f t="shared" si="560"/>
        <v>10.288766640977872</v>
      </c>
      <c r="CO208" s="35">
        <f t="shared" si="543"/>
        <v>10.915090660901695</v>
      </c>
      <c r="CP208" s="35">
        <f t="shared" si="544"/>
        <v>11.161443560404646</v>
      </c>
      <c r="CQ208" s="35">
        <f t="shared" si="581"/>
        <v>10.177118887295384</v>
      </c>
      <c r="CR208" s="35">
        <f t="shared" si="545"/>
        <v>10.958742650883462</v>
      </c>
      <c r="CT208" s="35">
        <f t="shared" si="546"/>
        <v>10.941352702399094</v>
      </c>
      <c r="CU208" s="35">
        <f t="shared" si="547"/>
        <v>11.016297601885357</v>
      </c>
      <c r="CV208" s="38">
        <f t="shared" si="548"/>
        <v>10.790962098958371</v>
      </c>
      <c r="CW208" s="60">
        <v>10.504246568704326</v>
      </c>
      <c r="CX208" s="60">
        <v>10.499161743303283</v>
      </c>
      <c r="CY208" s="60">
        <v>11.124500818680914</v>
      </c>
      <c r="CZ208" s="60">
        <v>11.362663263029617</v>
      </c>
      <c r="DA208" s="60">
        <v>10.449356310754208</v>
      </c>
      <c r="DB208" s="60">
        <v>11.152267716763035</v>
      </c>
      <c r="DC208" s="60"/>
      <c r="DD208" s="60">
        <v>11.136822208265771</v>
      </c>
      <c r="DE208" s="60">
        <v>11.192747800542364</v>
      </c>
      <c r="DF208" s="61">
        <v>11.022764826558959</v>
      </c>
      <c r="DG208" s="39">
        <f t="shared" si="549"/>
        <v>10.34622269169626</v>
      </c>
      <c r="DH208" s="39">
        <f t="shared" si="550"/>
        <v>10.288766640977872</v>
      </c>
      <c r="DI208" s="39">
        <f t="shared" si="551"/>
        <v>10.915090660901695</v>
      </c>
      <c r="DJ208" s="39">
        <f t="shared" si="552"/>
        <v>11.161443560404646</v>
      </c>
      <c r="DK208" s="39">
        <f t="shared" si="553"/>
        <v>10.177118887295384</v>
      </c>
      <c r="DL208" s="39">
        <f t="shared" si="554"/>
        <v>10.958742650883462</v>
      </c>
      <c r="DM208" s="39"/>
      <c r="DN208" s="39">
        <f t="shared" si="555"/>
        <v>10.941352702399094</v>
      </c>
      <c r="DO208" s="39">
        <f t="shared" si="556"/>
        <v>11.016297601885357</v>
      </c>
      <c r="DP208" s="40">
        <f t="shared" si="557"/>
        <v>10.790962098958371</v>
      </c>
      <c r="DQ208" s="64"/>
    </row>
    <row r="209" spans="1:122" x14ac:dyDescent="0.2">
      <c r="A209" s="51" t="s">
        <v>95</v>
      </c>
      <c r="B209" s="78" t="s">
        <v>106</v>
      </c>
      <c r="C209" s="53">
        <v>2015</v>
      </c>
      <c r="D209" s="54">
        <v>60291736893.939697</v>
      </c>
      <c r="E209" s="55">
        <f t="shared" si="473"/>
        <v>10.780257795270034</v>
      </c>
      <c r="F209" s="56">
        <f t="shared" si="525"/>
        <v>4.7186711777591483E-3</v>
      </c>
      <c r="G209" s="58">
        <v>3745</v>
      </c>
      <c r="H209" s="58">
        <v>5082</v>
      </c>
      <c r="I209" s="11">
        <v>2019</v>
      </c>
      <c r="J209" s="59">
        <v>11429</v>
      </c>
      <c r="K209" s="118">
        <v>1810.76</v>
      </c>
      <c r="L209" s="118">
        <v>1810.76</v>
      </c>
      <c r="M209" s="118">
        <v>11658515.406533601</v>
      </c>
      <c r="N209" s="118">
        <v>139098498.84243101</v>
      </c>
      <c r="O209" s="118">
        <v>474433.98</v>
      </c>
      <c r="P209" s="118">
        <v>162919035.92742199</v>
      </c>
      <c r="Q209" s="118"/>
      <c r="R209" s="118">
        <v>566713229.22459495</v>
      </c>
      <c r="S209" s="118">
        <v>3346485746.2916002</v>
      </c>
      <c r="T209" s="120">
        <v>61047604.598909996</v>
      </c>
      <c r="U209" s="60">
        <v>-3.1146818181792657E-2</v>
      </c>
      <c r="V209" s="60">
        <v>-6.4179410454688779E-2</v>
      </c>
      <c r="W209" s="60">
        <v>-0.11443598827961199</v>
      </c>
      <c r="X209" s="60">
        <v>-1.4538710119416098E-2</v>
      </c>
      <c r="Y209" s="60">
        <v>-6.2201592182960952E-2</v>
      </c>
      <c r="Z209" s="60">
        <v>8.2897974227775784E-3</v>
      </c>
      <c r="AA209" s="60"/>
      <c r="AB209" s="60">
        <v>-3.1146818181792657E-2</v>
      </c>
      <c r="AC209" s="60">
        <v>-4.4515583846779894E-2</v>
      </c>
      <c r="AD209" s="61">
        <v>-5.2366846135404099E-2</v>
      </c>
      <c r="AE209" s="99">
        <f t="shared" ref="AE209:AF209" si="592">STDEV(U200:U209)</f>
        <v>0.50648386062623241</v>
      </c>
      <c r="AF209" s="100">
        <f t="shared" si="592"/>
        <v>0.51013118598456375</v>
      </c>
      <c r="AG209" s="100">
        <f t="shared" si="527"/>
        <v>0.91252036212812737</v>
      </c>
      <c r="AH209" s="100">
        <f t="shared" si="528"/>
        <v>0.49463133288067979</v>
      </c>
      <c r="AI209" s="100">
        <f t="shared" si="529"/>
        <v>0.50695782123461131</v>
      </c>
      <c r="AJ209" s="100">
        <f t="shared" si="530"/>
        <v>0.50563372120771644</v>
      </c>
      <c r="AK209" s="100"/>
      <c r="AL209" s="100">
        <f t="shared" si="531"/>
        <v>0.50648128134578529</v>
      </c>
      <c r="AM209" s="100">
        <f t="shared" si="532"/>
        <v>0.5070056700190515</v>
      </c>
      <c r="AN209" s="38">
        <f t="shared" si="533"/>
        <v>0.51451207964537249</v>
      </c>
      <c r="AO209" s="60">
        <v>-0.66864600537078722</v>
      </c>
      <c r="AP209" s="60">
        <v>-0.52378168885531196</v>
      </c>
      <c r="AQ209" s="60">
        <v>0.70609636096289208</v>
      </c>
      <c r="AR209" s="60">
        <v>1.1546718250963171</v>
      </c>
      <c r="AS209" s="60">
        <v>-0.62110039193682631</v>
      </c>
      <c r="AT209" s="60">
        <v>0.6988203238178361</v>
      </c>
      <c r="AU209" s="60"/>
      <c r="AV209" s="60">
        <v>0.70829876732723562</v>
      </c>
      <c r="AW209" s="60">
        <v>0.82320750896035655</v>
      </c>
      <c r="AX209" s="61">
        <v>0.50584172529073435</v>
      </c>
      <c r="AY209" s="39">
        <f t="shared" ref="AY209:AZ209" si="593">STDEV(AO200:AO209)</f>
        <v>0.16479837578646672</v>
      </c>
      <c r="AZ209" s="39">
        <f t="shared" si="593"/>
        <v>0.10263489886692069</v>
      </c>
      <c r="BA209" s="39">
        <f t="shared" si="535"/>
        <v>9.8455743294864451E-2</v>
      </c>
      <c r="BB209" s="39">
        <f t="shared" si="536"/>
        <v>7.7274438150202143E-2</v>
      </c>
      <c r="BC209" s="39">
        <f t="shared" si="537"/>
        <v>8.9143426233175824E-2</v>
      </c>
      <c r="BD209" s="39">
        <f t="shared" si="538"/>
        <v>0.11316406727342869</v>
      </c>
      <c r="BE209" s="39"/>
      <c r="BF209" s="39">
        <f t="shared" si="539"/>
        <v>0.10364926099789003</v>
      </c>
      <c r="BG209" s="39">
        <f t="shared" si="540"/>
        <v>0.11795670552401355</v>
      </c>
      <c r="BH209" s="39">
        <f t="shared" si="541"/>
        <v>8.2968753208271545E-2</v>
      </c>
      <c r="BI209" s="62">
        <v>0.34709256551569001</v>
      </c>
      <c r="BJ209" s="63">
        <v>0.70682489609934407</v>
      </c>
      <c r="BK209" s="63">
        <v>0.71158335231154635</v>
      </c>
      <c r="BL209" s="63">
        <v>0.85348743780710157</v>
      </c>
      <c r="BM209" s="63">
        <v>0.53129558414003453</v>
      </c>
      <c r="BN209" s="63">
        <v>0.89085584797119888</v>
      </c>
      <c r="BO209" s="63"/>
      <c r="BP209" s="63">
        <v>0.86665050576283142</v>
      </c>
      <c r="BQ209" s="63">
        <v>0.88414939376891011</v>
      </c>
      <c r="BR209" s="61">
        <v>0.86772453226048163</v>
      </c>
      <c r="BS209" s="39">
        <f t="shared" si="586"/>
        <v>-0.23823481205189406</v>
      </c>
      <c r="BT209" s="39">
        <f t="shared" si="586"/>
        <v>-0.2296527721079665</v>
      </c>
      <c r="BU209" s="39">
        <f t="shared" si="586"/>
        <v>-0.47662085420164751</v>
      </c>
      <c r="BV209" s="39">
        <f t="shared" si="586"/>
        <v>-0.21601663353788245</v>
      </c>
      <c r="BW209" s="39">
        <f t="shared" si="586"/>
        <v>-0.24079766539512959</v>
      </c>
      <c r="BX209" s="39">
        <f t="shared" si="586"/>
        <v>-0.22879657109549784</v>
      </c>
      <c r="BY209" s="39"/>
      <c r="BZ209" s="39">
        <f t="shared" si="587"/>
        <v>-0.23823782060022905</v>
      </c>
      <c r="CA209" s="39">
        <f t="shared" si="587"/>
        <v>-0.23703012527755535</v>
      </c>
      <c r="CB209" s="40">
        <f t="shared" si="587"/>
        <v>-0.21592045681805772</v>
      </c>
      <c r="CC209" s="35">
        <v>1.0831201445603388E-6</v>
      </c>
      <c r="CD209" s="35">
        <v>4.0723707001491683E-5</v>
      </c>
      <c r="CE209" s="35">
        <v>1.5235354759570439E-4</v>
      </c>
      <c r="CF209" s="35">
        <v>1.5111379982226893E-3</v>
      </c>
      <c r="CG209" s="35">
        <v>1.4107446007516285E-5</v>
      </c>
      <c r="CH209" s="35">
        <v>2.6563907988649627E-3</v>
      </c>
      <c r="CJ209" s="35">
        <v>8.6856449655694397E-3</v>
      </c>
      <c r="CK209" s="35">
        <v>3.2950333552296117E-2</v>
      </c>
      <c r="CL209" s="38">
        <v>1.4784317216291589E-3</v>
      </c>
      <c r="CM209" s="35">
        <f t="shared" si="542"/>
        <v>10.390647776215653</v>
      </c>
      <c r="CN209" s="35">
        <f t="shared" si="560"/>
        <v>10.349449736726193</v>
      </c>
      <c r="CO209" s="35">
        <f t="shared" si="543"/>
        <v>10.975656455351286</v>
      </c>
      <c r="CP209" s="35">
        <f t="shared" si="544"/>
        <v>11.223184053600841</v>
      </c>
      <c r="CQ209" s="35">
        <f t="shared" si="581"/>
        <v>10.251026791636487</v>
      </c>
      <c r="CR209" s="35">
        <f t="shared" si="545"/>
        <v>11.012651138219123</v>
      </c>
      <c r="CT209" s="35">
        <f t="shared" si="546"/>
        <v>10.998255029728345</v>
      </c>
      <c r="CU209" s="35">
        <f t="shared" si="547"/>
        <v>11.070413544958347</v>
      </c>
      <c r="CV209" s="38">
        <f t="shared" si="548"/>
        <v>10.855035753640822</v>
      </c>
      <c r="CW209" s="60">
        <v>10.445934792584641</v>
      </c>
      <c r="CX209" s="60">
        <v>10.518366950842378</v>
      </c>
      <c r="CY209" s="60">
        <v>11.13330597575148</v>
      </c>
      <c r="CZ209" s="60">
        <v>11.357593707818193</v>
      </c>
      <c r="DA209" s="60">
        <v>10.469707599301621</v>
      </c>
      <c r="DB209" s="60">
        <v>11.129667957178953</v>
      </c>
      <c r="DC209" s="60"/>
      <c r="DD209" s="60">
        <v>11.134407178933651</v>
      </c>
      <c r="DE209" s="60">
        <v>11.191861549750211</v>
      </c>
      <c r="DF209" s="61">
        <v>11.0331786579154</v>
      </c>
      <c r="DG209" s="39">
        <f t="shared" si="549"/>
        <v>10.390647776215653</v>
      </c>
      <c r="DH209" s="39">
        <f t="shared" si="550"/>
        <v>10.349449736726193</v>
      </c>
      <c r="DI209" s="39">
        <f t="shared" si="551"/>
        <v>10.975656455351286</v>
      </c>
      <c r="DJ209" s="39">
        <f t="shared" si="552"/>
        <v>11.223184053600841</v>
      </c>
      <c r="DK209" s="39">
        <f t="shared" si="553"/>
        <v>10.251026791636487</v>
      </c>
      <c r="DL209" s="39">
        <f t="shared" si="554"/>
        <v>11.012651138219123</v>
      </c>
      <c r="DM209" s="39"/>
      <c r="DN209" s="39">
        <f t="shared" si="555"/>
        <v>10.998255029728345</v>
      </c>
      <c r="DO209" s="39">
        <f t="shared" si="556"/>
        <v>11.070413544958347</v>
      </c>
      <c r="DP209" s="40">
        <f t="shared" si="557"/>
        <v>10.855035753640822</v>
      </c>
      <c r="DQ209" s="64"/>
    </row>
    <row r="210" spans="1:122" x14ac:dyDescent="0.2">
      <c r="A210" s="51" t="s">
        <v>95</v>
      </c>
      <c r="B210" s="78" t="s">
        <v>106</v>
      </c>
      <c r="C210" s="53">
        <v>2016</v>
      </c>
      <c r="D210" s="54">
        <v>61449392056.148804</v>
      </c>
      <c r="E210" s="55">
        <f t="shared" si="473"/>
        <v>10.788517590591619</v>
      </c>
      <c r="F210" s="56">
        <f t="shared" si="525"/>
        <v>8.2597953215852726E-3</v>
      </c>
      <c r="G210" s="58">
        <v>4644</v>
      </c>
      <c r="H210" s="58">
        <v>3583</v>
      </c>
      <c r="I210" s="11">
        <v>3356</v>
      </c>
      <c r="J210" s="59">
        <v>11831</v>
      </c>
      <c r="K210" s="118">
        <v>2549079.5099999998</v>
      </c>
      <c r="L210" s="118">
        <v>2549079.5099999998</v>
      </c>
      <c r="M210" s="118">
        <v>39257498.32</v>
      </c>
      <c r="N210" s="118">
        <v>116815195.53</v>
      </c>
      <c r="O210" s="118">
        <v>41479.699999999997</v>
      </c>
      <c r="P210" s="118">
        <v>144359278.72</v>
      </c>
      <c r="Q210" s="118"/>
      <c r="R210" s="118">
        <v>890759560.95000005</v>
      </c>
      <c r="S210" s="118">
        <v>2241496686.4400001</v>
      </c>
      <c r="T210" s="120">
        <v>75477441.530000001</v>
      </c>
      <c r="U210" s="60">
        <v>-3.0040977290801685E-2</v>
      </c>
      <c r="V210" s="60">
        <v>-3.2039997670020082E-2</v>
      </c>
      <c r="W210" s="60">
        <v>-2.4758627167934089E-2</v>
      </c>
      <c r="X210" s="60">
        <v>-3.4137551965589541E-2</v>
      </c>
      <c r="Y210" s="60">
        <v>-3.200239173557029E-2</v>
      </c>
      <c r="Z210" s="60">
        <v>-4.6435254812959847E-3</v>
      </c>
      <c r="AA210" s="60"/>
      <c r="AB210" s="60">
        <v>-3.0040977290801685E-2</v>
      </c>
      <c r="AC210" s="60">
        <v>-1.8083322130368673E-2</v>
      </c>
      <c r="AD210" s="61">
        <v>-2.2575405218646427E-2</v>
      </c>
      <c r="AE210" s="99">
        <f t="shared" ref="AE210:AF210" si="594">STDEV(U201:U210)</f>
        <v>0.50821874518603982</v>
      </c>
      <c r="AF210" s="100">
        <f t="shared" si="594"/>
        <v>0.51084945975515572</v>
      </c>
      <c r="AG210" s="100">
        <f t="shared" si="527"/>
        <v>0.91896854265384653</v>
      </c>
      <c r="AH210" s="100">
        <f t="shared" si="528"/>
        <v>0.49616930149232213</v>
      </c>
      <c r="AI210" s="100">
        <f t="shared" si="529"/>
        <v>0.50847308566279159</v>
      </c>
      <c r="AJ210" s="100">
        <f t="shared" si="530"/>
        <v>0.50821630216264124</v>
      </c>
      <c r="AK210" s="100"/>
      <c r="AL210" s="100">
        <f t="shared" si="531"/>
        <v>0.50821532027313765</v>
      </c>
      <c r="AM210" s="100">
        <f t="shared" si="532"/>
        <v>0.50946183591505878</v>
      </c>
      <c r="AN210" s="38">
        <f t="shared" si="533"/>
        <v>0.51553791854652065</v>
      </c>
      <c r="AO210" s="60">
        <v>-0.73158019628529303</v>
      </c>
      <c r="AP210" s="60">
        <v>-0.48712407425253446</v>
      </c>
      <c r="AQ210" s="60">
        <v>0.71476465884066265</v>
      </c>
      <c r="AR210" s="60">
        <v>1.1808411720142189</v>
      </c>
      <c r="AS210" s="60">
        <v>-0.58677930032574466</v>
      </c>
      <c r="AT210" s="60">
        <v>0.69041722135122008</v>
      </c>
      <c r="AU210" s="60"/>
      <c r="AV210" s="60">
        <v>0.7149514149976266</v>
      </c>
      <c r="AW210" s="60">
        <v>0.82781732005143915</v>
      </c>
      <c r="AX210" s="61">
        <v>0.52382095005561347</v>
      </c>
      <c r="AY210" s="39">
        <f t="shared" ref="AY210:AZ210" si="595">STDEV(AO201:AO210)</f>
        <v>0.13177016150163137</v>
      </c>
      <c r="AZ210" s="39">
        <f t="shared" si="595"/>
        <v>6.4790246045290156E-2</v>
      </c>
      <c r="BA210" s="39">
        <f t="shared" si="535"/>
        <v>5.7341906114539085E-2</v>
      </c>
      <c r="BB210" s="39">
        <f t="shared" si="536"/>
        <v>3.9117713971530466E-2</v>
      </c>
      <c r="BC210" s="39">
        <f t="shared" si="537"/>
        <v>9.5071193275818283E-2</v>
      </c>
      <c r="BD210" s="39">
        <f t="shared" si="538"/>
        <v>6.9976679114107043E-2</v>
      </c>
      <c r="BE210" s="39"/>
      <c r="BF210" s="39">
        <f t="shared" si="539"/>
        <v>5.5279981292802712E-2</v>
      </c>
      <c r="BG210" s="39">
        <f t="shared" si="540"/>
        <v>6.6859594144691642E-2</v>
      </c>
      <c r="BH210" s="39">
        <f t="shared" si="541"/>
        <v>5.5904149440544823E-2</v>
      </c>
      <c r="BI210" s="62">
        <v>0.48784867712199209</v>
      </c>
      <c r="BJ210" s="63">
        <v>0.6120547945205479</v>
      </c>
      <c r="BK210" s="63">
        <v>0.65231018097260141</v>
      </c>
      <c r="BL210" s="63">
        <v>0.84092988146186376</v>
      </c>
      <c r="BM210" s="63">
        <v>0.53421249066932075</v>
      </c>
      <c r="BN210" s="63">
        <v>0.87617946759006615</v>
      </c>
      <c r="BO210" s="63"/>
      <c r="BP210" s="63">
        <v>0.87488022622636663</v>
      </c>
      <c r="BQ210" s="63">
        <v>0.86458878878966983</v>
      </c>
      <c r="BR210" s="61">
        <v>0.87438698172090945</v>
      </c>
      <c r="BS210" s="39">
        <f t="shared" si="586"/>
        <v>-0.23394327569416373</v>
      </c>
      <c r="BT210" s="39">
        <f t="shared" si="586"/>
        <v>-0.22789701863753103</v>
      </c>
      <c r="BU210" s="39">
        <f t="shared" si="586"/>
        <v>-0.46239725826104972</v>
      </c>
      <c r="BV210" s="39">
        <f t="shared" si="586"/>
        <v>-0.21167693389255646</v>
      </c>
      <c r="BW210" s="39">
        <f t="shared" si="586"/>
        <v>-0.23712653045633339</v>
      </c>
      <c r="BX210" s="39">
        <f t="shared" si="586"/>
        <v>-0.22259702949612831</v>
      </c>
      <c r="BY210" s="39"/>
      <c r="BZ210" s="39">
        <f t="shared" si="587"/>
        <v>-0.23394879179878028</v>
      </c>
      <c r="CA210" s="39">
        <f t="shared" si="587"/>
        <v>-0.23097906641518798</v>
      </c>
      <c r="CB210" s="40">
        <f t="shared" si="587"/>
        <v>-0.21325974147694898</v>
      </c>
      <c r="CC210" s="35">
        <v>2.695372073406889E-5</v>
      </c>
      <c r="CD210" s="35">
        <v>4.8659688008519096E-5</v>
      </c>
      <c r="CE210" s="35">
        <v>3.4578765481761443E-4</v>
      </c>
      <c r="CF210" s="35">
        <v>1.2808449760900772E-3</v>
      </c>
      <c r="CG210" s="35">
        <v>1.0648639907832937E-6</v>
      </c>
      <c r="CH210" s="35">
        <v>2.7445253036708812E-3</v>
      </c>
      <c r="CJ210" s="35">
        <v>1.0821139253053509E-2</v>
      </c>
      <c r="CK210" s="35">
        <v>2.329240423386409E-2</v>
      </c>
      <c r="CL210" s="38">
        <v>1.7385478771797945E-3</v>
      </c>
      <c r="CM210" s="35">
        <f t="shared" si="542"/>
        <v>10.421760176579237</v>
      </c>
      <c r="CN210" s="35">
        <f t="shared" si="560"/>
        <v>10.402674001854331</v>
      </c>
      <c r="CO210" s="35">
        <f t="shared" si="543"/>
        <v>11.026764072897404</v>
      </c>
      <c r="CP210" s="35">
        <f t="shared" si="544"/>
        <v>11.274807947094228</v>
      </c>
      <c r="CQ210" s="35">
        <f t="shared" si="581"/>
        <v>10.315436138325467</v>
      </c>
      <c r="CR210" s="35">
        <f t="shared" si="545"/>
        <v>11.057274703000516</v>
      </c>
      <c r="CT210" s="35">
        <f t="shared" si="546"/>
        <v>11.046068134000883</v>
      </c>
      <c r="CU210" s="35">
        <f t="shared" si="547"/>
        <v>11.11518133885167</v>
      </c>
      <c r="CV210" s="38">
        <f t="shared" si="548"/>
        <v>10.910798577517326</v>
      </c>
      <c r="CW210" s="60">
        <v>10.422727492448972</v>
      </c>
      <c r="CX210" s="60">
        <v>10.544955553465352</v>
      </c>
      <c r="CY210" s="60">
        <v>11.145899920011949</v>
      </c>
      <c r="CZ210" s="60">
        <v>11.378938176598728</v>
      </c>
      <c r="DA210" s="60">
        <v>10.495127940428747</v>
      </c>
      <c r="DB210" s="60">
        <v>11.13372620126723</v>
      </c>
      <c r="DC210" s="60"/>
      <c r="DD210" s="60">
        <v>11.145993298090431</v>
      </c>
      <c r="DE210" s="60">
        <v>11.202426250617339</v>
      </c>
      <c r="DF210" s="61">
        <v>11.050428065619425</v>
      </c>
      <c r="DG210" s="39">
        <f t="shared" si="549"/>
        <v>10.421760176579237</v>
      </c>
      <c r="DH210" s="39">
        <f t="shared" si="550"/>
        <v>10.402674001854331</v>
      </c>
      <c r="DI210" s="39">
        <f t="shared" si="551"/>
        <v>11.026764072897404</v>
      </c>
      <c r="DJ210" s="39">
        <f t="shared" si="552"/>
        <v>11.274807947094228</v>
      </c>
      <c r="DK210" s="39">
        <f t="shared" si="553"/>
        <v>10.315436138325467</v>
      </c>
      <c r="DL210" s="39">
        <f t="shared" si="554"/>
        <v>11.057274703000516</v>
      </c>
      <c r="DM210" s="39"/>
      <c r="DN210" s="39">
        <f t="shared" si="555"/>
        <v>11.046068134000883</v>
      </c>
      <c r="DO210" s="39">
        <f t="shared" si="556"/>
        <v>11.11518133885167</v>
      </c>
      <c r="DP210" s="40">
        <f t="shared" si="557"/>
        <v>10.910798577517326</v>
      </c>
      <c r="DQ210" s="64"/>
    </row>
    <row r="211" spans="1:122" x14ac:dyDescent="0.2">
      <c r="A211" s="51" t="s">
        <v>95</v>
      </c>
      <c r="B211" s="78" t="s">
        <v>106</v>
      </c>
      <c r="C211" s="53">
        <v>2017</v>
      </c>
      <c r="D211" s="54">
        <v>67144725830.575302</v>
      </c>
      <c r="E211" s="55">
        <f t="shared" si="473"/>
        <v>10.827011904828478</v>
      </c>
      <c r="F211" s="56">
        <f t="shared" si="525"/>
        <v>3.8494314236858784E-2</v>
      </c>
      <c r="G211" s="58">
        <v>4781</v>
      </c>
      <c r="H211" s="58">
        <v>4259</v>
      </c>
      <c r="I211" s="11">
        <v>4744</v>
      </c>
      <c r="J211" s="59">
        <v>13879</v>
      </c>
      <c r="K211" s="118">
        <v>2592484.31</v>
      </c>
      <c r="L211" s="118">
        <v>2592484.31</v>
      </c>
      <c r="M211" s="118">
        <v>19223463.719999999</v>
      </c>
      <c r="N211" s="118">
        <v>118648262.48999999</v>
      </c>
      <c r="O211" s="118">
        <v>82750</v>
      </c>
      <c r="P211" s="118">
        <v>187794526.41</v>
      </c>
      <c r="Q211" s="118"/>
      <c r="R211" s="118">
        <v>735224164.91999996</v>
      </c>
      <c r="S211" s="118">
        <v>2698657219.8000002</v>
      </c>
      <c r="T211" s="120">
        <v>129985470</v>
      </c>
      <c r="U211" s="60">
        <v>-4.2015218118291564E-2</v>
      </c>
      <c r="V211" s="60">
        <v>-4.2852177284391335E-2</v>
      </c>
      <c r="W211" s="60">
        <v>-3.2032771770773127E-2</v>
      </c>
      <c r="X211" s="60">
        <v>-3.9754776578225348E-2</v>
      </c>
      <c r="Y211" s="60">
        <v>-3.6119269110476471E-2</v>
      </c>
      <c r="Z211" s="60">
        <v>-2.5640565647649716E-2</v>
      </c>
      <c r="AA211" s="60"/>
      <c r="AB211" s="60">
        <v>-4.2015218118291564E-2</v>
      </c>
      <c r="AC211" s="60">
        <v>-5.9155993133784612E-2</v>
      </c>
      <c r="AD211" s="61">
        <v>-3.5628304914114617E-2</v>
      </c>
      <c r="AE211" s="99">
        <f t="shared" ref="AE211:AF211" si="596">STDEV(U202:U211)</f>
        <v>0.50737521389362183</v>
      </c>
      <c r="AF211" s="100">
        <f t="shared" si="596"/>
        <v>0.5092015221176458</v>
      </c>
      <c r="AG211" s="100">
        <f t="shared" si="527"/>
        <v>0.92193283624475164</v>
      </c>
      <c r="AH211" s="100">
        <f t="shared" si="528"/>
        <v>0.49451316658319022</v>
      </c>
      <c r="AI211" s="100">
        <f t="shared" si="529"/>
        <v>0.50776109680995796</v>
      </c>
      <c r="AJ211" s="100">
        <f t="shared" si="530"/>
        <v>0.50832992290103052</v>
      </c>
      <c r="AK211" s="100"/>
      <c r="AL211" s="100">
        <f t="shared" si="531"/>
        <v>0.50737485617338274</v>
      </c>
      <c r="AM211" s="100">
        <f t="shared" si="532"/>
        <v>0.50984653778970646</v>
      </c>
      <c r="AN211" s="38">
        <f t="shared" si="533"/>
        <v>0.51390723067882305</v>
      </c>
      <c r="AO211" s="60">
        <v>-0.74321896163010415</v>
      </c>
      <c r="AP211" s="60">
        <v>-0.48110518173067796</v>
      </c>
      <c r="AQ211" s="60">
        <v>0.68949817367578881</v>
      </c>
      <c r="AR211" s="60">
        <v>1.1797188020618652</v>
      </c>
      <c r="AS211" s="60">
        <v>-0.59474881899978982</v>
      </c>
      <c r="AT211" s="60">
        <v>0.67693141686575586</v>
      </c>
      <c r="AU211" s="60"/>
      <c r="AV211" s="60">
        <v>0.70870965285795506</v>
      </c>
      <c r="AW211" s="60">
        <v>0.83229277498221599</v>
      </c>
      <c r="AX211" s="61">
        <v>0.52280910426858007</v>
      </c>
      <c r="AY211" s="39">
        <f t="shared" ref="AY211:AZ211" si="597">STDEV(AO202:AO211)</f>
        <v>0.12797637253783722</v>
      </c>
      <c r="AZ211" s="39">
        <f t="shared" si="597"/>
        <v>6.3033629474090816E-2</v>
      </c>
      <c r="BA211" s="39">
        <f t="shared" si="535"/>
        <v>4.6202683058155197E-2</v>
      </c>
      <c r="BB211" s="39">
        <f t="shared" si="536"/>
        <v>3.6000313154968787E-2</v>
      </c>
      <c r="BC211" s="39">
        <f t="shared" si="537"/>
        <v>0.10247007283068862</v>
      </c>
      <c r="BD211" s="39">
        <f t="shared" si="538"/>
        <v>5.6405501383544193E-2</v>
      </c>
      <c r="BE211" s="39"/>
      <c r="BF211" s="39">
        <f t="shared" si="539"/>
        <v>3.4575463539914648E-2</v>
      </c>
      <c r="BG211" s="39">
        <f t="shared" si="540"/>
        <v>4.2866453240356227E-2</v>
      </c>
      <c r="BH211" s="39">
        <f t="shared" si="541"/>
        <v>5.9138052958406608E-2</v>
      </c>
      <c r="BI211" s="62">
        <v>0.49994858611825194</v>
      </c>
      <c r="BJ211" s="63">
        <v>0.53913423699169216</v>
      </c>
      <c r="BK211" s="63">
        <v>0.6490580201472298</v>
      </c>
      <c r="BL211" s="63">
        <v>0.83796595325414636</v>
      </c>
      <c r="BM211" s="63">
        <v>0.48272184300341298</v>
      </c>
      <c r="BN211" s="63">
        <v>0.87056105582111043</v>
      </c>
      <c r="BO211" s="63"/>
      <c r="BP211" s="63">
        <v>0.84233395727102567</v>
      </c>
      <c r="BQ211" s="63">
        <v>0.86620308645425004</v>
      </c>
      <c r="BR211" s="61">
        <v>0.87830995268531586</v>
      </c>
      <c r="BS211" s="39">
        <f t="shared" si="586"/>
        <v>-0.23584792710063204</v>
      </c>
      <c r="BT211" s="39">
        <f t="shared" si="586"/>
        <v>-0.23158142107745561</v>
      </c>
      <c r="BU211" s="39">
        <f t="shared" si="586"/>
        <v>-0.45620057797941166</v>
      </c>
      <c r="BV211" s="39">
        <f t="shared" si="586"/>
        <v>-0.21550308354410602</v>
      </c>
      <c r="BW211" s="39">
        <f t="shared" si="586"/>
        <v>-0.23868029667489318</v>
      </c>
      <c r="BX211" s="39">
        <f t="shared" si="586"/>
        <v>-0.22233116314303394</v>
      </c>
      <c r="BY211" s="39"/>
      <c r="BZ211" s="39">
        <f t="shared" si="587"/>
        <v>-0.23584680139726735</v>
      </c>
      <c r="CA211" s="39">
        <f t="shared" si="587"/>
        <v>-0.22991590822046087</v>
      </c>
      <c r="CB211" s="40">
        <f t="shared" si="587"/>
        <v>-0.21706428549032442</v>
      </c>
      <c r="CC211" s="35">
        <v>2.1543259196865306E-5</v>
      </c>
      <c r="CD211" s="35">
        <v>6.6055354573587834E-5</v>
      </c>
      <c r="CE211" s="35">
        <v>1.8470978626758931E-4</v>
      </c>
      <c r="CF211" s="35">
        <v>1.2918986386018195E-3</v>
      </c>
      <c r="CG211" s="35">
        <v>7.644595675403353E-6</v>
      </c>
      <c r="CH211" s="35">
        <v>2.9081863607871546E-3</v>
      </c>
      <c r="CJ211" s="35">
        <v>9.1465680370689632E-3</v>
      </c>
      <c r="CK211" s="35">
        <v>2.4818828104707862E-2</v>
      </c>
      <c r="CL211" s="38">
        <v>2.535109016658597E-3</v>
      </c>
      <c r="CM211" s="35">
        <f>AVERAGE(CW202:CW211)</f>
        <v>10.442626130465813</v>
      </c>
      <c r="CN211" s="35">
        <f t="shared" si="560"/>
        <v>10.444224595040643</v>
      </c>
      <c r="CO211" s="35">
        <f t="shared" si="543"/>
        <v>11.064015101893222</v>
      </c>
      <c r="CP211" s="35">
        <f t="shared" si="544"/>
        <v>11.314438426912485</v>
      </c>
      <c r="CQ211" s="35">
        <f t="shared" si="581"/>
        <v>10.36684647937552</v>
      </c>
      <c r="CR211" s="35">
        <f t="shared" si="545"/>
        <v>11.08921147795532</v>
      </c>
      <c r="CT211" s="35">
        <f t="shared" si="546"/>
        <v>11.081056273118737</v>
      </c>
      <c r="CU211" s="35">
        <f t="shared" si="547"/>
        <v>11.148232558904041</v>
      </c>
      <c r="CV211" s="38">
        <f t="shared" si="548"/>
        <v>10.954927556732539</v>
      </c>
      <c r="CW211" s="60">
        <v>10.455402424013425</v>
      </c>
      <c r="CX211" s="60">
        <v>10.58645931396314</v>
      </c>
      <c r="CY211" s="60">
        <v>11.171760991666371</v>
      </c>
      <c r="CZ211" s="60">
        <v>11.416871305859409</v>
      </c>
      <c r="DA211" s="60">
        <v>10.529637495328583</v>
      </c>
      <c r="DB211" s="60">
        <v>11.165477613261356</v>
      </c>
      <c r="DC211" s="60"/>
      <c r="DD211" s="60">
        <v>11.181366731257455</v>
      </c>
      <c r="DE211" s="60">
        <v>11.243158292319585</v>
      </c>
      <c r="DF211" s="61">
        <v>11.088416456962769</v>
      </c>
      <c r="DG211" s="39">
        <f t="shared" si="549"/>
        <v>10.442626130465813</v>
      </c>
      <c r="DH211" s="39">
        <f t="shared" si="550"/>
        <v>10.444224595040643</v>
      </c>
      <c r="DI211" s="39">
        <f t="shared" si="551"/>
        <v>11.064015101893222</v>
      </c>
      <c r="DJ211" s="39">
        <f t="shared" si="552"/>
        <v>11.314438426912485</v>
      </c>
      <c r="DK211" s="39">
        <f t="shared" si="553"/>
        <v>10.36684647937552</v>
      </c>
      <c r="DL211" s="39">
        <f t="shared" si="554"/>
        <v>11.08921147795532</v>
      </c>
      <c r="DM211" s="39"/>
      <c r="DN211" s="39">
        <f t="shared" si="555"/>
        <v>11.081056273118737</v>
      </c>
      <c r="DO211" s="39">
        <f t="shared" si="556"/>
        <v>11.148232558904041</v>
      </c>
      <c r="DP211" s="40">
        <f t="shared" si="557"/>
        <v>10.954927556732539</v>
      </c>
      <c r="DQ211" s="64"/>
    </row>
    <row r="212" spans="1:122" x14ac:dyDescent="0.2">
      <c r="A212" s="51" t="s">
        <v>95</v>
      </c>
      <c r="B212" s="78" t="s">
        <v>106</v>
      </c>
      <c r="C212" s="53">
        <v>2018</v>
      </c>
      <c r="D212" s="54">
        <v>68697759361.231003</v>
      </c>
      <c r="E212" s="55">
        <f t="shared" si="473"/>
        <v>10.836942572388191</v>
      </c>
      <c r="F212" s="56">
        <f t="shared" si="525"/>
        <v>9.9306675597130578E-3</v>
      </c>
      <c r="G212" s="58">
        <v>4941</v>
      </c>
      <c r="H212" s="58">
        <v>4546</v>
      </c>
      <c r="I212" s="11">
        <v>7182</v>
      </c>
      <c r="J212" s="59">
        <v>16704</v>
      </c>
      <c r="K212" s="118">
        <v>8329568.4699999997</v>
      </c>
      <c r="L212" s="118">
        <v>8329568.4699999997</v>
      </c>
      <c r="M212" s="118">
        <v>44917998.960000001</v>
      </c>
      <c r="N212" s="118">
        <v>123052016.95999999</v>
      </c>
      <c r="O212" s="118">
        <v>13173.95</v>
      </c>
      <c r="P212" s="118">
        <v>262765736.12</v>
      </c>
      <c r="Q212" s="118"/>
      <c r="R212" s="118">
        <v>493096555.18000001</v>
      </c>
      <c r="S212" s="118">
        <v>3057143366.0968099</v>
      </c>
      <c r="T212" s="120">
        <v>211996611.31999999</v>
      </c>
      <c r="U212" s="60">
        <v>-2.7857438059903483E-2</v>
      </c>
      <c r="V212" s="60">
        <v>-2.2882115456922814E-2</v>
      </c>
      <c r="W212" s="60">
        <v>-8.4834154160584596E-3</v>
      </c>
      <c r="X212" s="60">
        <v>3.7714690778317683E-3</v>
      </c>
      <c r="Y212" s="60">
        <v>-1.3680784721047834E-2</v>
      </c>
      <c r="Z212" s="60">
        <v>-5.0568261987137486E-2</v>
      </c>
      <c r="AA212" s="60"/>
      <c r="AB212" s="60">
        <v>-3.2910101397618519E-2</v>
      </c>
      <c r="AC212" s="60">
        <v>-4.3773114735548457E-2</v>
      </c>
      <c r="AD212" s="61">
        <v>-1.6541434364334195E-2</v>
      </c>
      <c r="AE212" s="99">
        <f>STDEV(U203:U212)</f>
        <v>0.50735259820477252</v>
      </c>
      <c r="AF212" s="100">
        <f>STDEV(V203:V212)</f>
        <v>0.50798131226607923</v>
      </c>
      <c r="AG212" s="100">
        <f t="shared" ref="AG212:AN212" si="598">STDEV(W203:W212)</f>
        <v>0.92314941014217156</v>
      </c>
      <c r="AH212" s="100">
        <f t="shared" si="598"/>
        <v>0.4934049219011582</v>
      </c>
      <c r="AI212" s="100">
        <f t="shared" si="598"/>
        <v>0.50898795425154286</v>
      </c>
      <c r="AJ212" s="100">
        <f t="shared" si="598"/>
        <v>0.50675682054123217</v>
      </c>
      <c r="AK212" s="100"/>
      <c r="AL212" s="100">
        <f t="shared" si="598"/>
        <v>0.50712123987449653</v>
      </c>
      <c r="AM212" s="100">
        <f t="shared" si="598"/>
        <v>0.50733093763203108</v>
      </c>
      <c r="AN212" s="38">
        <f t="shared" si="598"/>
        <v>0.5126983667645002</v>
      </c>
      <c r="AO212" s="60">
        <v>-0.70444750603695994</v>
      </c>
      <c r="AP212" s="60">
        <v>-0.44650642101765392</v>
      </c>
      <c r="AQ212" s="60">
        <v>0.70318922736846723</v>
      </c>
      <c r="AR212" s="60">
        <v>1.1810383030610083</v>
      </c>
      <c r="AS212" s="60">
        <v>-0.57826575531009716</v>
      </c>
      <c r="AT212" s="60">
        <v>0.71789969888715888</v>
      </c>
      <c r="AU212" s="60"/>
      <c r="AV212" s="60">
        <v>0.73822394901848476</v>
      </c>
      <c r="AW212" s="60">
        <v>0.86773210313580229</v>
      </c>
      <c r="AX212" s="61">
        <v>0.5526021338689624</v>
      </c>
      <c r="AY212" s="39">
        <f>STDEV(AO203:AO212)</f>
        <v>0.10930531364042673</v>
      </c>
      <c r="AZ212" s="39">
        <f>STDEV(AP203:AP212)</f>
        <v>6.9251872422314453E-2</v>
      </c>
      <c r="BA212" s="39">
        <f t="shared" ref="BA212:BH212" si="599">STDEV(AQ203:AQ212)</f>
        <v>3.9051273643027913E-2</v>
      </c>
      <c r="BB212" s="39">
        <f t="shared" si="599"/>
        <v>3.5063621528643306E-2</v>
      </c>
      <c r="BC212" s="39">
        <f t="shared" si="599"/>
        <v>0.10874335274773357</v>
      </c>
      <c r="BD212" s="39">
        <f t="shared" si="599"/>
        <v>3.345991057760974E-2</v>
      </c>
      <c r="BE212" s="39"/>
      <c r="BF212" s="39">
        <f t="shared" si="599"/>
        <v>2.6464327526063907E-2</v>
      </c>
      <c r="BG212" s="39">
        <f t="shared" si="599"/>
        <v>1.9337687376233731E-2</v>
      </c>
      <c r="BH212" s="39">
        <f t="shared" si="599"/>
        <v>6.5217107022060419E-2</v>
      </c>
      <c r="BI212" s="62">
        <v>0.55911160752641975</v>
      </c>
      <c r="BJ212" s="63">
        <v>0.44313698816487551</v>
      </c>
      <c r="BK212" s="63">
        <v>0.57730987896896913</v>
      </c>
      <c r="BL212" s="63">
        <v>0.82031519905704475</v>
      </c>
      <c r="BM212" s="63">
        <v>0.50931620839363245</v>
      </c>
      <c r="BN212" s="63">
        <v>0.86655007022285824</v>
      </c>
      <c r="BO212" s="63"/>
      <c r="BP212" s="63">
        <v>0.83103112002774293</v>
      </c>
      <c r="BQ212" s="63">
        <v>0.85777327830127459</v>
      </c>
      <c r="BR212" s="61">
        <v>0.85687568883615017</v>
      </c>
      <c r="BS212" s="39">
        <f t="shared" si="586"/>
        <v>-0.23589751313025312</v>
      </c>
      <c r="BT212" s="39">
        <f t="shared" si="586"/>
        <v>-0.23409160568557591</v>
      </c>
      <c r="BU212" s="39">
        <f t="shared" si="586"/>
        <v>-0.45387819776727822</v>
      </c>
      <c r="BV212" s="39">
        <f t="shared" si="586"/>
        <v>-0.21763587271988122</v>
      </c>
      <c r="BW212" s="39">
        <f t="shared" si="586"/>
        <v>-0.23601135468487575</v>
      </c>
      <c r="BX212" s="39">
        <f t="shared" si="586"/>
        <v>-0.22606764411981128</v>
      </c>
      <c r="BY212" s="39"/>
      <c r="BZ212" s="39">
        <f t="shared" si="587"/>
        <v>-0.23640877350830897</v>
      </c>
      <c r="CA212" s="39">
        <f t="shared" si="587"/>
        <v>-0.23525846848461449</v>
      </c>
      <c r="CB212" s="40">
        <f t="shared" si="587"/>
        <v>-0.21966394721716415</v>
      </c>
      <c r="CC212" s="35">
        <v>6.5750048558538916E-5</v>
      </c>
      <c r="CD212" s="35">
        <v>1.1903190763518521E-4</v>
      </c>
      <c r="CE212" s="35">
        <v>3.8672578858929161E-4</v>
      </c>
      <c r="CF212" s="35">
        <v>1.3261495781867042E-3</v>
      </c>
      <c r="CG212" s="35">
        <v>1.6988233970856555E-5</v>
      </c>
      <c r="CH212" s="35">
        <v>2.8825279802608445E-3</v>
      </c>
      <c r="CJ212" s="35">
        <v>7.2645983027271113E-3</v>
      </c>
      <c r="CK212" s="35">
        <v>2.6808644088750149E-2</v>
      </c>
      <c r="CL212" s="38">
        <v>2.9745132400408481E-3</v>
      </c>
      <c r="CM212" s="35">
        <f t="shared" ref="CM212:CM213" si="600">AVERAGE(CW203:CW212)</f>
        <v>10.45804762412568</v>
      </c>
      <c r="CN212" s="35">
        <f t="shared" si="560"/>
        <v>10.479699825721145</v>
      </c>
      <c r="CO212" s="35">
        <f t="shared" si="543"/>
        <v>11.094767417146679</v>
      </c>
      <c r="CP212" s="35">
        <f t="shared" si="544"/>
        <v>11.346653685342067</v>
      </c>
      <c r="CQ212" s="35">
        <f t="shared" si="581"/>
        <v>10.409679163918764</v>
      </c>
      <c r="CR212" s="35">
        <f t="shared" si="545"/>
        <v>11.11549494984958</v>
      </c>
      <c r="CT212" s="35">
        <f t="shared" si="546"/>
        <v>11.112172443194659</v>
      </c>
      <c r="CU212" s="35">
        <f t="shared" si="547"/>
        <v>11.176947538895632</v>
      </c>
      <c r="CV212" s="38">
        <f t="shared" si="548"/>
        <v>10.991298926198995</v>
      </c>
      <c r="CW212" s="60">
        <v>10.484718819369711</v>
      </c>
      <c r="CX212" s="60">
        <v>10.613689361879363</v>
      </c>
      <c r="CY212" s="60">
        <v>11.188537186072423</v>
      </c>
      <c r="CZ212" s="60">
        <v>11.427461723918695</v>
      </c>
      <c r="DA212" s="60">
        <v>10.547809694733143</v>
      </c>
      <c r="DB212" s="60">
        <v>11.19589242183177</v>
      </c>
      <c r="DC212" s="60"/>
      <c r="DD212" s="60">
        <v>11.206054546897434</v>
      </c>
      <c r="DE212" s="60">
        <v>11.270808623956093</v>
      </c>
      <c r="DF212" s="61">
        <v>11.113243639322672</v>
      </c>
      <c r="DG212" s="39">
        <f t="shared" si="549"/>
        <v>10.45804762412568</v>
      </c>
      <c r="DH212" s="39">
        <f t="shared" si="550"/>
        <v>10.479699825721145</v>
      </c>
      <c r="DI212" s="39">
        <f t="shared" si="551"/>
        <v>11.094767417146679</v>
      </c>
      <c r="DJ212" s="39">
        <f t="shared" si="552"/>
        <v>11.346653685342067</v>
      </c>
      <c r="DK212" s="39">
        <f t="shared" si="553"/>
        <v>10.409679163918764</v>
      </c>
      <c r="DL212" s="39">
        <f t="shared" si="554"/>
        <v>11.11549494984958</v>
      </c>
      <c r="DM212" s="39"/>
      <c r="DN212" s="39">
        <f t="shared" si="555"/>
        <v>11.112172443194659</v>
      </c>
      <c r="DO212" s="39">
        <f t="shared" si="556"/>
        <v>11.176947538895632</v>
      </c>
      <c r="DP212" s="40">
        <f t="shared" si="557"/>
        <v>10.991298926198995</v>
      </c>
      <c r="DQ212" s="64"/>
    </row>
    <row r="213" spans="1:122" s="37" customFormat="1" x14ac:dyDescent="0.2">
      <c r="A213" s="66" t="s">
        <v>95</v>
      </c>
      <c r="B213" s="80" t="s">
        <v>106</v>
      </c>
      <c r="C213" s="50">
        <v>2019</v>
      </c>
      <c r="D213" s="68">
        <v>79844294296.064697</v>
      </c>
      <c r="E213" s="69">
        <f t="shared" si="473"/>
        <v>10.902243886732858</v>
      </c>
      <c r="F213" s="70">
        <f t="shared" si="525"/>
        <v>6.530131434466746E-2</v>
      </c>
      <c r="G213" s="72">
        <v>4727</v>
      </c>
      <c r="H213" s="72">
        <v>5406</v>
      </c>
      <c r="I213" s="81">
        <v>7862</v>
      </c>
      <c r="J213" s="73">
        <v>17997</v>
      </c>
      <c r="K213" s="121">
        <v>17070028.699999999</v>
      </c>
      <c r="L213" s="122">
        <v>17070028.699999999</v>
      </c>
      <c r="M213" s="122">
        <v>124250913.42</v>
      </c>
      <c r="N213" s="122">
        <v>160027611.12</v>
      </c>
      <c r="O213" s="122">
        <v>532255.30000000005</v>
      </c>
      <c r="P213" s="122">
        <v>198246249.31</v>
      </c>
      <c r="Q213" s="122"/>
      <c r="R213" s="122">
        <v>337356587.42000002</v>
      </c>
      <c r="S213" s="122">
        <v>3256793292.5032201</v>
      </c>
      <c r="T213" s="123">
        <v>230092742.63999999</v>
      </c>
      <c r="U213" s="74">
        <v>-2.5872507275288559E-2</v>
      </c>
      <c r="V213" s="74">
        <v>-2.7656695515555607E-2</v>
      </c>
      <c r="W213" s="74">
        <v>-6.4391444702235123E-2</v>
      </c>
      <c r="X213" s="74">
        <v>-2.780190456971865E-2</v>
      </c>
      <c r="Y213" s="74">
        <v>-1.0850328986861779E-2</v>
      </c>
      <c r="Z213" s="74">
        <v>-1.3818199037763712E-2</v>
      </c>
      <c r="AA213" s="74"/>
      <c r="AB213" s="74">
        <v>-2.0335410555606614E-2</v>
      </c>
      <c r="AC213" s="74">
        <v>-4.3135050013790144E-2</v>
      </c>
      <c r="AD213" s="75">
        <v>-2.1845788937824517E-2</v>
      </c>
      <c r="AE213" s="101">
        <f>STDEV(U204:U213)</f>
        <v>0.50545479034115537</v>
      </c>
      <c r="AF213" s="37">
        <f>STDEV(V204:V213)</f>
        <v>0.50597399031653933</v>
      </c>
      <c r="AG213" s="37">
        <f t="shared" ref="AG213" si="601">STDEV(W204:W213)</f>
        <v>0.91623204717923079</v>
      </c>
      <c r="AH213" s="37">
        <f t="shared" ref="AH213" si="602">STDEV(X204:X213)</f>
        <v>0.49045820589355915</v>
      </c>
      <c r="AI213" s="37">
        <f t="shared" ref="AI213" si="603">STDEV(Y204:Y213)</f>
        <v>0.50903774850639782</v>
      </c>
      <c r="AJ213" s="37">
        <f t="shared" ref="AJ213" si="604">STDEV(Z204:Z213)</f>
        <v>0.50482247700604144</v>
      </c>
      <c r="AL213" s="37">
        <f t="shared" ref="AL213" si="605">STDEV(AB204:AB213)</f>
        <v>0.50548181068642173</v>
      </c>
      <c r="AM213" s="37">
        <f t="shared" ref="AM213" si="606">STDEV(AC204:AC213)</f>
        <v>0.50437905544264616</v>
      </c>
      <c r="AN213" s="41">
        <f t="shared" ref="AN213" si="607">STDEV(AD204:AD213)</f>
        <v>0.51000860042721485</v>
      </c>
      <c r="AO213" s="74">
        <v>-0.77289489615484186</v>
      </c>
      <c r="AP213" s="74">
        <v>-0.46944466446575106</v>
      </c>
      <c r="AQ213" s="74">
        <v>0.67389383710732353</v>
      </c>
      <c r="AR213" s="74">
        <v>1.1466216168611663</v>
      </c>
      <c r="AS213" s="74">
        <v>-0.6258452268443726</v>
      </c>
      <c r="AT213" s="74">
        <v>0.66037758744829667</v>
      </c>
      <c r="AU213" s="74"/>
      <c r="AV213" s="74">
        <v>0.67107606950286147</v>
      </c>
      <c r="AW213" s="74">
        <v>0.8335655947583458</v>
      </c>
      <c r="AX213" s="75">
        <v>0.51592683942799766</v>
      </c>
      <c r="AY213" s="96">
        <f>STDEV(AO204:AO213)</f>
        <v>0.12244781530629774</v>
      </c>
      <c r="AZ213" s="42">
        <f>STDEV(AP204:AP213)</f>
        <v>7.1193243041246065E-2</v>
      </c>
      <c r="BA213" s="42">
        <f t="shared" ref="BA213" si="608">STDEV(AQ204:AQ213)</f>
        <v>3.3928418322438064E-2</v>
      </c>
      <c r="BB213" s="42">
        <f t="shared" ref="BB213" si="609">STDEV(AR204:AR213)</f>
        <v>2.7269552549067339E-2</v>
      </c>
      <c r="BC213" s="42">
        <f t="shared" ref="BC213" si="610">STDEV(AS204:AS213)</f>
        <v>9.3463607675320234E-2</v>
      </c>
      <c r="BD213" s="42">
        <f t="shared" ref="BD213" si="611">STDEV(AT204:AT213)</f>
        <v>3.6366186637252225E-2</v>
      </c>
      <c r="BE213" s="42"/>
      <c r="BF213" s="42">
        <f t="shared" ref="BF213" si="612">STDEV(AV204:AV213)</f>
        <v>2.4873149802517862E-2</v>
      </c>
      <c r="BG213" s="42">
        <f t="shared" ref="BG213" si="613">STDEV(AW204:AW213)</f>
        <v>1.872804074789949E-2</v>
      </c>
      <c r="BH213" s="43">
        <f t="shared" ref="BH213" si="614">STDEV(AX204:AX213)</f>
        <v>6.1889091891476566E-2</v>
      </c>
      <c r="BI213" s="76">
        <v>0.52005112637801565</v>
      </c>
      <c r="BJ213" s="74">
        <v>0.44787033087563222</v>
      </c>
      <c r="BK213" s="74">
        <v>0.59473258063065093</v>
      </c>
      <c r="BL213" s="74">
        <v>0.78660598879793198</v>
      </c>
      <c r="BM213" s="74">
        <v>0.52001848506490778</v>
      </c>
      <c r="BN213" s="74">
        <v>0.85337168998251312</v>
      </c>
      <c r="BO213" s="74"/>
      <c r="BP213" s="74">
        <v>0.82</v>
      </c>
      <c r="BQ213" s="74">
        <v>0.77880620284107682</v>
      </c>
      <c r="BR213" s="75">
        <v>0.85781092236019341</v>
      </c>
      <c r="BS213" s="42">
        <f t="shared" si="586"/>
        <v>-0.23964756765166428</v>
      </c>
      <c r="BT213" s="42">
        <f t="shared" si="586"/>
        <v>-0.23810023299946512</v>
      </c>
      <c r="BU213" s="42">
        <f t="shared" si="586"/>
        <v>-0.4663738174039892</v>
      </c>
      <c r="BV213" s="42">
        <f t="shared" si="586"/>
        <v>-0.22350896212548887</v>
      </c>
      <c r="BW213" s="42">
        <f t="shared" si="586"/>
        <v>-0.23590979156184289</v>
      </c>
      <c r="BX213" s="42">
        <f t="shared" si="586"/>
        <v>-0.22984624448061677</v>
      </c>
      <c r="BY213" s="42"/>
      <c r="BZ213" s="42">
        <f t="shared" si="587"/>
        <v>-0.23960593254987783</v>
      </c>
      <c r="CA213" s="42">
        <f t="shared" si="587"/>
        <v>-0.24123196001634578</v>
      </c>
      <c r="CB213" s="43">
        <f t="shared" si="587"/>
        <v>-0.22510000238316757</v>
      </c>
      <c r="CC213" s="37">
        <v>1.0759954730285116E-4</v>
      </c>
      <c r="CD213" s="37">
        <v>1.6906719508441446E-4</v>
      </c>
      <c r="CE213" s="37">
        <v>8.5101981205045027E-4</v>
      </c>
      <c r="CF213" s="37">
        <v>1.3933449973652051E-3</v>
      </c>
      <c r="CG213" s="37">
        <v>5.4336549846870139E-5</v>
      </c>
      <c r="CH213" s="37">
        <v>2.1551705783097209E-3</v>
      </c>
      <c r="CJ213" s="37">
        <v>6.3191926199894994E-3</v>
      </c>
      <c r="CK213" s="37">
        <v>2.4271026785608923E-2</v>
      </c>
      <c r="CL213" s="41">
        <v>2.8181957163722357E-3</v>
      </c>
      <c r="CM213" s="37">
        <f t="shared" si="600"/>
        <v>10.476819643670749</v>
      </c>
      <c r="CN213" s="37">
        <f t="shared" si="560"/>
        <v>10.514323597967763</v>
      </c>
      <c r="CO213" s="37">
        <f t="shared" si="543"/>
        <v>11.12514113456692</v>
      </c>
      <c r="CP213" s="37">
        <f t="shared" si="544"/>
        <v>11.376333509219879</v>
      </c>
      <c r="CQ213" s="37">
        <f t="shared" si="581"/>
        <v>10.449032163145144</v>
      </c>
      <c r="CR213" s="37">
        <f t="shared" si="545"/>
        <v>11.142170122708356</v>
      </c>
      <c r="CT213" s="37">
        <f t="shared" si="546"/>
        <v>11.140270659918304</v>
      </c>
      <c r="CU213" s="37">
        <f t="shared" si="547"/>
        <v>11.205087212013215</v>
      </c>
      <c r="CV213" s="41">
        <f t="shared" si="548"/>
        <v>11.024778510644534</v>
      </c>
      <c r="CW213" s="74">
        <v>10.515796438655437</v>
      </c>
      <c r="CX213" s="74">
        <v>10.667521554499983</v>
      </c>
      <c r="CY213" s="74">
        <v>11.239190805286519</v>
      </c>
      <c r="CZ213" s="74">
        <v>11.475554695163442</v>
      </c>
      <c r="DA213" s="74">
        <v>10.589321273310672</v>
      </c>
      <c r="DB213" s="74">
        <v>11.232432680457006</v>
      </c>
      <c r="DC213" s="74"/>
      <c r="DD213" s="74">
        <v>11.237781921484288</v>
      </c>
      <c r="DE213" s="74">
        <v>11.319026684112032</v>
      </c>
      <c r="DF213" s="75">
        <v>11.160207306446857</v>
      </c>
      <c r="DG213" s="42">
        <f t="shared" si="549"/>
        <v>10.476819643670749</v>
      </c>
      <c r="DH213" s="42">
        <f t="shared" si="550"/>
        <v>10.514323597967763</v>
      </c>
      <c r="DI213" s="42">
        <f t="shared" si="551"/>
        <v>11.12514113456692</v>
      </c>
      <c r="DJ213" s="42">
        <f t="shared" si="552"/>
        <v>11.376333509219879</v>
      </c>
      <c r="DK213" s="42">
        <f t="shared" si="553"/>
        <v>10.449032163145144</v>
      </c>
      <c r="DL213" s="42">
        <f t="shared" si="554"/>
        <v>11.142170122708356</v>
      </c>
      <c r="DM213" s="42"/>
      <c r="DN213" s="42">
        <f t="shared" si="555"/>
        <v>11.140270659918304</v>
      </c>
      <c r="DO213" s="42">
        <f t="shared" si="556"/>
        <v>11.205087212013215</v>
      </c>
      <c r="DP213" s="43">
        <f t="shared" si="557"/>
        <v>11.024778510644534</v>
      </c>
      <c r="DQ213" s="77"/>
      <c r="DR213" s="49"/>
    </row>
    <row r="214" spans="1:122" x14ac:dyDescent="0.2">
      <c r="A214" s="51" t="s">
        <v>89</v>
      </c>
      <c r="B214" s="78" t="s">
        <v>107</v>
      </c>
      <c r="C214" s="53">
        <v>1990</v>
      </c>
      <c r="D214" s="54">
        <v>36144336768.702255</v>
      </c>
      <c r="E214" s="55">
        <f t="shared" si="473"/>
        <v>10.558040260060011</v>
      </c>
      <c r="F214" s="56">
        <v>7.4233878091169103E-2</v>
      </c>
      <c r="G214" s="58">
        <v>4095</v>
      </c>
      <c r="H214" s="58">
        <v>10377</v>
      </c>
      <c r="I214" s="11">
        <v>37488</v>
      </c>
      <c r="J214" s="59">
        <v>52730</v>
      </c>
      <c r="K214" s="118">
        <v>541394176</v>
      </c>
      <c r="L214" s="118"/>
      <c r="M214" s="118">
        <v>672929088</v>
      </c>
      <c r="N214" s="118"/>
      <c r="O214" s="118"/>
      <c r="P214" s="118">
        <v>6894610432</v>
      </c>
      <c r="Q214" s="118">
        <v>221015392</v>
      </c>
      <c r="R214" s="118"/>
      <c r="S214" s="118">
        <v>3494957056</v>
      </c>
      <c r="T214" s="120"/>
      <c r="U214" s="60">
        <v>-5.1985362176956422E-2</v>
      </c>
      <c r="V214" s="60"/>
      <c r="W214" s="60">
        <v>2.8421401545221325E-2</v>
      </c>
      <c r="X214" s="60">
        <v>-2.6856653843161382E-3</v>
      </c>
      <c r="Y214" s="60">
        <v>5.7745901128993804E-2</v>
      </c>
      <c r="Z214" s="60">
        <v>3.1005081890988911E-2</v>
      </c>
      <c r="AA214" s="60">
        <v>-4.4665122141124836E-2</v>
      </c>
      <c r="AB214" s="60"/>
      <c r="AC214" s="60">
        <v>2.9571479662376277E-2</v>
      </c>
      <c r="AD214" s="61">
        <v>0.14186417841491306</v>
      </c>
      <c r="AO214" s="60">
        <v>-1.0114295306806511</v>
      </c>
      <c r="AP214" s="60"/>
      <c r="AQ214" s="60">
        <v>0.14532237643683033</v>
      </c>
      <c r="AR214" s="60">
        <v>0.46784179935981918</v>
      </c>
      <c r="AS214" s="60">
        <v>-1.6207431539920485</v>
      </c>
      <c r="AT214" s="60">
        <v>8.5650999084062818E-2</v>
      </c>
      <c r="AU214" s="60">
        <v>-0.90295697821305154</v>
      </c>
      <c r="AV214" s="60"/>
      <c r="AW214" s="60">
        <v>0.37312797067800219</v>
      </c>
      <c r="AX214" s="61">
        <v>-0.74701914468275454</v>
      </c>
      <c r="BI214" s="62">
        <v>0.90542926305443827</v>
      </c>
      <c r="BJ214" s="63">
        <v>0.98379279006361708</v>
      </c>
      <c r="BK214" s="63">
        <v>0.7205449734580176</v>
      </c>
      <c r="BL214" s="63">
        <v>0.38883999744914227</v>
      </c>
      <c r="BM214" s="63">
        <v>0.9839231949099585</v>
      </c>
      <c r="BN214" s="63">
        <v>0.35819279160886813</v>
      </c>
      <c r="BO214" s="63">
        <v>0.9793610404297427</v>
      </c>
      <c r="BP214" s="63"/>
      <c r="BQ214" s="63">
        <v>0.48217631072059947</v>
      </c>
      <c r="BR214" s="61">
        <v>0.9424311677005115</v>
      </c>
      <c r="CC214" s="35">
        <v>7.4893361505639616E-3</v>
      </c>
      <c r="CF214" s="35">
        <v>8.9604143450124352E-3</v>
      </c>
      <c r="CH214" s="35">
        <v>0.17156755787205499</v>
      </c>
      <c r="CI214" s="35">
        <v>3.0574000211200368E-3</v>
      </c>
      <c r="CK214" s="35">
        <v>7.1798167679953687E-2</v>
      </c>
      <c r="CW214" s="60">
        <v>10.052325494719685</v>
      </c>
      <c r="CX214" s="60"/>
      <c r="CY214" s="60">
        <v>10.630701448278426</v>
      </c>
      <c r="CZ214" s="60">
        <v>10.79196115973992</v>
      </c>
      <c r="DA214" s="60">
        <v>9.7476686830639867</v>
      </c>
      <c r="DB214" s="60">
        <v>10.600865759602042</v>
      </c>
      <c r="DC214" s="60">
        <v>10.106561770953485</v>
      </c>
      <c r="DD214" s="60"/>
      <c r="DE214" s="60">
        <v>10.744604245399012</v>
      </c>
      <c r="DF214" s="61">
        <v>10.184530687718635</v>
      </c>
      <c r="DQ214" s="64"/>
    </row>
    <row r="215" spans="1:122" x14ac:dyDescent="0.2">
      <c r="A215" s="51" t="s">
        <v>89</v>
      </c>
      <c r="B215" s="78" t="s">
        <v>107</v>
      </c>
      <c r="C215" s="53">
        <v>1991</v>
      </c>
      <c r="D215" s="54">
        <v>45466164978.292328</v>
      </c>
      <c r="E215" s="55">
        <f t="shared" si="473"/>
        <v>10.657688323481413</v>
      </c>
      <c r="F215" s="56">
        <f t="shared" si="525"/>
        <v>9.9648063421401645E-2</v>
      </c>
      <c r="G215" s="58">
        <v>4489</v>
      </c>
      <c r="H215" s="58">
        <v>10905</v>
      </c>
      <c r="I215" s="11">
        <v>42658</v>
      </c>
      <c r="J215" s="59">
        <v>58966</v>
      </c>
      <c r="K215" s="118">
        <v>553239424</v>
      </c>
      <c r="L215" s="118"/>
      <c r="M215" s="118">
        <v>680497472</v>
      </c>
      <c r="N215" s="118"/>
      <c r="O215" s="118"/>
      <c r="P215" s="118">
        <v>8818115584</v>
      </c>
      <c r="Q215" s="118">
        <v>267817760</v>
      </c>
      <c r="R215" s="118"/>
      <c r="S215" s="118">
        <v>3704429312</v>
      </c>
      <c r="T215" s="120"/>
      <c r="U215" s="60">
        <v>6.9534774283083592E-2</v>
      </c>
      <c r="V215" s="60">
        <v>0.31705152206399401</v>
      </c>
      <c r="W215" s="60">
        <v>0.1435911401288128</v>
      </c>
      <c r="X215" s="60">
        <v>0.11501386525603818</v>
      </c>
      <c r="Y215" s="60">
        <v>8.6898678935658946E-2</v>
      </c>
      <c r="Z215" s="60">
        <v>2.8216579519577373E-2</v>
      </c>
      <c r="AA215" s="60">
        <v>8.6617799489036362E-2</v>
      </c>
      <c r="AB215" s="60"/>
      <c r="AC215" s="60">
        <v>1.9500550288870544E-2</v>
      </c>
      <c r="AD215" s="61">
        <v>0.28023298931040808</v>
      </c>
      <c r="AO215" s="60">
        <v>-1.0892909700422013</v>
      </c>
      <c r="AP215" s="60"/>
      <c r="AQ215" s="60">
        <v>5.650900767041378E-2</v>
      </c>
      <c r="AR215" s="60">
        <v>0.4090921474800151</v>
      </c>
      <c r="AS215" s="60">
        <v>-1.6456580451504657</v>
      </c>
      <c r="AT215" s="60">
        <v>3.3774650318674659E-2</v>
      </c>
      <c r="AU215" s="60">
        <v>-0.99803004514596338</v>
      </c>
      <c r="AV215" s="60"/>
      <c r="AW215" s="60">
        <v>0.33457658079569796</v>
      </c>
      <c r="AX215" s="61">
        <v>-0.67481268735944155</v>
      </c>
      <c r="BI215" s="62">
        <v>0.89816376849208412</v>
      </c>
      <c r="BJ215" s="63">
        <v>0.98095608239409249</v>
      </c>
      <c r="BK215" s="63">
        <v>0.72676966665191023</v>
      </c>
      <c r="BL215" s="63">
        <v>0.3703522949107913</v>
      </c>
      <c r="BM215" s="63">
        <v>0.9828826845910299</v>
      </c>
      <c r="BN215" s="63">
        <v>0.32115607184191347</v>
      </c>
      <c r="BO215" s="63">
        <v>0.97049760040414246</v>
      </c>
      <c r="BP215" s="63"/>
      <c r="BQ215" s="63">
        <v>0.44515641806073641</v>
      </c>
      <c r="BR215" s="61">
        <v>0.95084598627422079</v>
      </c>
      <c r="CC215" s="35">
        <v>6.0840783939457212E-3</v>
      </c>
      <c r="CE215" s="35">
        <v>7.4835591733424332E-3</v>
      </c>
      <c r="CF215" s="35">
        <v>1.0331482216756864E-2</v>
      </c>
      <c r="CH215" s="35">
        <v>0.17843631921474162</v>
      </c>
      <c r="CI215" s="35">
        <v>2.9452424690741864E-3</v>
      </c>
      <c r="CK215" s="35">
        <v>6.6420872256145694E-2</v>
      </c>
      <c r="CW215" s="60">
        <v>10.113042838460313</v>
      </c>
      <c r="CX215" s="60"/>
      <c r="CY215" s="60">
        <v>10.685942827316619</v>
      </c>
      <c r="CZ215" s="60">
        <v>10.862234397221421</v>
      </c>
      <c r="DA215" s="60">
        <v>9.8348593009061798</v>
      </c>
      <c r="DB215" s="60">
        <v>10.674575648640751</v>
      </c>
      <c r="DC215" s="60">
        <v>10.158673300908431</v>
      </c>
      <c r="DD215" s="60"/>
      <c r="DE215" s="60">
        <v>10.824976613879262</v>
      </c>
      <c r="DF215" s="61">
        <v>10.320281979801692</v>
      </c>
      <c r="DQ215" s="64"/>
    </row>
    <row r="216" spans="1:122" x14ac:dyDescent="0.2">
      <c r="A216" s="51" t="s">
        <v>89</v>
      </c>
      <c r="B216" s="78" t="s">
        <v>107</v>
      </c>
      <c r="C216" s="53">
        <v>1992</v>
      </c>
      <c r="D216" s="54">
        <v>52130263965.623085</v>
      </c>
      <c r="E216" s="55">
        <f t="shared" si="473"/>
        <v>10.717089924016282</v>
      </c>
      <c r="F216" s="56">
        <f t="shared" si="525"/>
        <v>5.9401600534869203E-2</v>
      </c>
      <c r="G216" s="58">
        <v>4673</v>
      </c>
      <c r="H216" s="58">
        <v>9275</v>
      </c>
      <c r="I216" s="11">
        <v>48582</v>
      </c>
      <c r="J216" s="59">
        <v>63472</v>
      </c>
      <c r="K216" s="118">
        <v>663059648</v>
      </c>
      <c r="L216" s="118">
        <v>248997600</v>
      </c>
      <c r="M216" s="118">
        <v>808920960</v>
      </c>
      <c r="N216" s="118"/>
      <c r="O216" s="118">
        <v>4195886</v>
      </c>
      <c r="P216" s="118">
        <v>7938259456</v>
      </c>
      <c r="Q216" s="118">
        <v>262331311.99999997</v>
      </c>
      <c r="R216" s="118"/>
      <c r="S216" s="118">
        <v>3956258560</v>
      </c>
      <c r="T216" s="120">
        <v>385915872</v>
      </c>
      <c r="U216" s="60">
        <v>-2.647808281511901E-2</v>
      </c>
      <c r="V216" s="60">
        <v>0.24534818018148741</v>
      </c>
      <c r="W216" s="60">
        <v>-3.3201839070469807E-2</v>
      </c>
      <c r="X216" s="60">
        <v>1.6414213799003097E-2</v>
      </c>
      <c r="Y216" s="60">
        <v>7.6153326320578252E-3</v>
      </c>
      <c r="Z216" s="60">
        <v>-6.8883050158932702E-3</v>
      </c>
      <c r="AA216" s="60">
        <v>-1.3600537288726788E-2</v>
      </c>
      <c r="AB216" s="60"/>
      <c r="AC216" s="60">
        <v>2.4566615256127688E-2</v>
      </c>
      <c r="AD216" s="61">
        <v>4.6737998337500031E-2</v>
      </c>
      <c r="AO216" s="60">
        <v>-1.0955451481540983</v>
      </c>
      <c r="AP216" s="60"/>
      <c r="AQ216" s="60">
        <v>6.4107395659329214E-2</v>
      </c>
      <c r="AR216" s="60">
        <v>0.39021153159553634</v>
      </c>
      <c r="AS216" s="60">
        <v>-1.664855159532042</v>
      </c>
      <c r="AT216" s="60">
        <v>5.4993663635988455E-2</v>
      </c>
      <c r="AU216" s="60">
        <v>-1.0383652292340706</v>
      </c>
      <c r="AV216" s="60"/>
      <c r="AW216" s="60">
        <v>0.33000132995020692</v>
      </c>
      <c r="AX216" s="61">
        <v>-0.7229052255559445</v>
      </c>
      <c r="BI216" s="62">
        <v>0.91431997935421194</v>
      </c>
      <c r="BJ216" s="63">
        <v>0.98106280496414955</v>
      </c>
      <c r="BK216" s="63">
        <v>0.72079810988350657</v>
      </c>
      <c r="BL216" s="63">
        <v>0.37282812836749146</v>
      </c>
      <c r="BM216" s="63">
        <v>0.98309881298640045</v>
      </c>
      <c r="BN216" s="63">
        <v>0.28296384409504716</v>
      </c>
      <c r="BO216" s="63">
        <v>0.96997015764886019</v>
      </c>
      <c r="BP216" s="63"/>
      <c r="BQ216" s="63">
        <v>0.42653005920120068</v>
      </c>
      <c r="BR216" s="61">
        <v>0.94666404251131664</v>
      </c>
      <c r="CC216" s="35">
        <v>3.4464088109671748E-2</v>
      </c>
      <c r="CE216" s="35">
        <v>7.7586501435465294E-3</v>
      </c>
      <c r="CF216" s="35">
        <v>1.294068070389854E-2</v>
      </c>
      <c r="CG216" s="35">
        <v>4.0244242795000477E-5</v>
      </c>
      <c r="CH216" s="35">
        <v>0.15544499660932154</v>
      </c>
      <c r="CI216" s="35">
        <v>1.3615328253784486E-2</v>
      </c>
      <c r="CK216" s="35">
        <v>6.5021362681670553E-2</v>
      </c>
      <c r="CL216" s="38">
        <v>3.7014571061302257E-3</v>
      </c>
      <c r="CW216" s="60">
        <v>10.169317349939233</v>
      </c>
      <c r="CX216" s="60"/>
      <c r="CY216" s="60">
        <v>10.749143621845946</v>
      </c>
      <c r="CZ216" s="60">
        <v>10.91219568981405</v>
      </c>
      <c r="DA216" s="60">
        <v>9.8846623442502608</v>
      </c>
      <c r="DB216" s="60">
        <v>10.744586755834277</v>
      </c>
      <c r="DC216" s="60">
        <v>10.197907309399247</v>
      </c>
      <c r="DD216" s="60"/>
      <c r="DE216" s="60">
        <v>10.882090588991385</v>
      </c>
      <c r="DF216" s="61">
        <v>10.35563731123831</v>
      </c>
      <c r="DQ216" s="64"/>
    </row>
    <row r="217" spans="1:122" x14ac:dyDescent="0.2">
      <c r="A217" s="51" t="s">
        <v>89</v>
      </c>
      <c r="B217" s="78" t="s">
        <v>107</v>
      </c>
      <c r="C217" s="53">
        <v>1993</v>
      </c>
      <c r="D217" s="54">
        <v>60603478153.236794</v>
      </c>
      <c r="E217" s="55">
        <f t="shared" si="473"/>
        <v>10.782497549899135</v>
      </c>
      <c r="F217" s="56">
        <f t="shared" si="525"/>
        <v>6.5407625882853537E-2</v>
      </c>
      <c r="G217" s="58">
        <v>4697</v>
      </c>
      <c r="H217" s="58">
        <v>10122</v>
      </c>
      <c r="I217" s="11">
        <v>57907</v>
      </c>
      <c r="J217" s="59">
        <v>74012</v>
      </c>
      <c r="K217" s="118">
        <v>634588672</v>
      </c>
      <c r="L217" s="118">
        <v>369060064</v>
      </c>
      <c r="M217" s="118">
        <v>1371562880</v>
      </c>
      <c r="N217" s="118"/>
      <c r="O217" s="118">
        <v>9991951</v>
      </c>
      <c r="P217" s="118">
        <v>10494647296</v>
      </c>
      <c r="Q217" s="118">
        <v>334924928</v>
      </c>
      <c r="R217" s="118"/>
      <c r="S217" s="118">
        <v>4215216639.9999995</v>
      </c>
      <c r="T217" s="120">
        <v>980185408</v>
      </c>
      <c r="U217" s="60">
        <v>-2.6426123589390685E-4</v>
      </c>
      <c r="V217" s="60">
        <v>0.33022007457992997</v>
      </c>
      <c r="W217" s="60">
        <v>2.9797328569946213E-2</v>
      </c>
      <c r="X217" s="60">
        <v>1.5328003409218915E-2</v>
      </c>
      <c r="Y217" s="60">
        <v>3.3641108405748632E-3</v>
      </c>
      <c r="Z217" s="60">
        <v>8.2608979712827102E-3</v>
      </c>
      <c r="AA217" s="60">
        <v>6.9156594356624135E-3</v>
      </c>
      <c r="AB217" s="60"/>
      <c r="AC217" s="60">
        <v>2.4726207558678492E-3</v>
      </c>
      <c r="AD217" s="61">
        <v>-1.9059214940417846E-2</v>
      </c>
      <c r="AO217" s="60">
        <v>-1.1691096865108257</v>
      </c>
      <c r="AP217" s="60">
        <v>-1.3787376290251814</v>
      </c>
      <c r="AQ217" s="60">
        <v>1.0150614372857802E-2</v>
      </c>
      <c r="AR217" s="60">
        <v>0.41617795377860745</v>
      </c>
      <c r="AS217" s="60">
        <v>-1.6593816798562901</v>
      </c>
      <c r="AT217" s="60">
        <v>4.2895050144828417E-2</v>
      </c>
      <c r="AU217" s="60">
        <v>-1.0712870619098123</v>
      </c>
      <c r="AV217" s="60"/>
      <c r="AW217" s="60">
        <v>0.32771937897670078</v>
      </c>
      <c r="AX217" s="61">
        <v>-0.66255071874261695</v>
      </c>
      <c r="BI217" s="62">
        <v>0.92718465718898913</v>
      </c>
      <c r="BJ217" s="63">
        <v>0.97886831054161727</v>
      </c>
      <c r="BK217" s="63">
        <v>0.72347047838291778</v>
      </c>
      <c r="BL217" s="63">
        <v>0.36859295348942123</v>
      </c>
      <c r="BM217" s="63">
        <v>0.97943517433639049</v>
      </c>
      <c r="BN217" s="63">
        <v>0.27784519122029339</v>
      </c>
      <c r="BO217" s="63">
        <v>0.97490549344486443</v>
      </c>
      <c r="BP217" s="63"/>
      <c r="BQ217" s="63">
        <v>0.41368342328867103</v>
      </c>
      <c r="BR217" s="61">
        <v>0.94453030637557311</v>
      </c>
      <c r="CC217" s="35">
        <v>2.6394709097043667E-2</v>
      </c>
      <c r="CD217" s="35">
        <v>3.0448752715712631E-3</v>
      </c>
      <c r="CE217" s="35">
        <v>1.1315875934810069E-2</v>
      </c>
      <c r="CF217" s="35">
        <v>1.0670258595253003E-2</v>
      </c>
      <c r="CG217" s="35">
        <v>8.2437108434067129E-5</v>
      </c>
      <c r="CH217" s="35">
        <v>0.16288562742097062</v>
      </c>
      <c r="CI217" s="35">
        <v>2.7632483993174231E-3</v>
      </c>
      <c r="CK217" s="35">
        <v>7.1554297346354434E-2</v>
      </c>
      <c r="CL217" s="38">
        <v>8.0868742015234394E-3</v>
      </c>
      <c r="CW217" s="60">
        <v>10.197942706643722</v>
      </c>
      <c r="CX217" s="60">
        <v>10.093128735386545</v>
      </c>
      <c r="CY217" s="60">
        <v>10.787572857085564</v>
      </c>
      <c r="CZ217" s="60">
        <v>10.990586526788439</v>
      </c>
      <c r="DA217" s="60">
        <v>9.9528067099709894</v>
      </c>
      <c r="DB217" s="60">
        <v>10.80394507497155</v>
      </c>
      <c r="DC217" s="60">
        <v>10.24685401894423</v>
      </c>
      <c r="DD217" s="60"/>
      <c r="DE217" s="60">
        <v>10.946357239387485</v>
      </c>
      <c r="DF217" s="61">
        <v>10.451222190527826</v>
      </c>
      <c r="DQ217" s="64"/>
    </row>
    <row r="218" spans="1:122" x14ac:dyDescent="0.2">
      <c r="A218" s="51" t="s">
        <v>89</v>
      </c>
      <c r="B218" s="78" t="s">
        <v>107</v>
      </c>
      <c r="C218" s="53">
        <v>1994</v>
      </c>
      <c r="D218" s="54">
        <v>73690847191.305481</v>
      </c>
      <c r="E218" s="55">
        <f t="shared" si="473"/>
        <v>10.867413549444411</v>
      </c>
      <c r="F218" s="56">
        <f t="shared" si="525"/>
        <v>8.4915999545275511E-2</v>
      </c>
      <c r="G218" s="58">
        <v>5444</v>
      </c>
      <c r="H218" s="58">
        <v>10514</v>
      </c>
      <c r="I218" s="11">
        <v>79505</v>
      </c>
      <c r="J218" s="59">
        <v>96825</v>
      </c>
      <c r="K218" s="118">
        <v>819100864</v>
      </c>
      <c r="L218" s="118">
        <v>384694304</v>
      </c>
      <c r="M218" s="118">
        <v>1584789504</v>
      </c>
      <c r="N218" s="118"/>
      <c r="O218" s="118">
        <v>27848194</v>
      </c>
      <c r="P218" s="118">
        <v>19117996032</v>
      </c>
      <c r="Q218" s="118">
        <v>392909856</v>
      </c>
      <c r="R218" s="118"/>
      <c r="S218" s="118">
        <v>5380104704</v>
      </c>
      <c r="T218" s="120">
        <v>1334286080</v>
      </c>
      <c r="U218" s="60">
        <v>-4.1616532552048308E-2</v>
      </c>
      <c r="V218" s="60">
        <v>-4.1057025133965475E-2</v>
      </c>
      <c r="W218" s="60">
        <v>-2.8597597834143285E-2</v>
      </c>
      <c r="X218" s="60">
        <v>-2.1354712723313796E-3</v>
      </c>
      <c r="Y218" s="60">
        <v>-1.6338528411642628E-2</v>
      </c>
      <c r="Z218" s="60">
        <v>3.3000100809668059E-2</v>
      </c>
      <c r="AA218" s="60">
        <v>-2.7967486514944961E-2</v>
      </c>
      <c r="AB218" s="60"/>
      <c r="AC218" s="60">
        <v>2.2017002464791435E-2</v>
      </c>
      <c r="AD218" s="61">
        <v>-4.142371481880236E-3</v>
      </c>
      <c r="AO218" s="60">
        <v>-1.2559730007797008</v>
      </c>
      <c r="AP218" s="60">
        <v>-1.4215859875511345</v>
      </c>
      <c r="AQ218" s="60">
        <v>-3.144331402348044E-3</v>
      </c>
      <c r="AR218" s="60">
        <v>0.38029499616763829</v>
      </c>
      <c r="AS218" s="60">
        <v>-1.6788769943393209</v>
      </c>
      <c r="AT218" s="60">
        <v>4.6165378086797659E-3</v>
      </c>
      <c r="AU218" s="60">
        <v>-1.1277131449331979</v>
      </c>
      <c r="AV218" s="60"/>
      <c r="AW218" s="60">
        <v>0.29896771168092684</v>
      </c>
      <c r="AX218" s="61">
        <v>-0.65558755822228321</v>
      </c>
      <c r="BI218" s="62">
        <v>0.94262634422173974</v>
      </c>
      <c r="BJ218" s="63">
        <v>0.9809690181369779</v>
      </c>
      <c r="BK218" s="63">
        <v>0.74635200537551416</v>
      </c>
      <c r="BL218" s="63">
        <v>0.45370397428404441</v>
      </c>
      <c r="BM218" s="63">
        <v>0.98287791116693779</v>
      </c>
      <c r="BN218" s="63">
        <v>0.29682019656966663</v>
      </c>
      <c r="BO218" s="63">
        <v>0.97787406656218312</v>
      </c>
      <c r="BP218" s="63"/>
      <c r="BQ218" s="63">
        <v>0.44234477710682263</v>
      </c>
      <c r="BR218" s="61">
        <v>0.94631191823868199</v>
      </c>
      <c r="CC218" s="35">
        <v>2.9634622190306974E-2</v>
      </c>
      <c r="CD218" s="35">
        <v>2.6101905369693506E-3</v>
      </c>
      <c r="CE218" s="35">
        <v>1.0752960268497114E-2</v>
      </c>
      <c r="CF218" s="35">
        <v>1.1729258574667919E-2</v>
      </c>
      <c r="CG218" s="35">
        <v>1.8895286905648242E-4</v>
      </c>
      <c r="CH218" s="35">
        <v>0.21144110870117816</v>
      </c>
      <c r="CI218" s="35">
        <v>2.6659339047899969E-3</v>
      </c>
      <c r="CK218" s="35">
        <v>7.8337187263075786E-2</v>
      </c>
      <c r="CL218" s="38">
        <v>9.0532686952025411E-3</v>
      </c>
      <c r="CW218" s="60">
        <v>10.23942704905456</v>
      </c>
      <c r="CX218" s="60">
        <v>10.156620555668844</v>
      </c>
      <c r="CY218" s="60">
        <v>10.865841383743238</v>
      </c>
      <c r="CZ218" s="60">
        <v>11.05756104752823</v>
      </c>
      <c r="DA218" s="60">
        <v>10.027975052274751</v>
      </c>
      <c r="DB218" s="60">
        <v>10.869721818348751</v>
      </c>
      <c r="DC218" s="60">
        <v>10.303556976977813</v>
      </c>
      <c r="DD218" s="60"/>
      <c r="DE218" s="60">
        <v>11.016897405284874</v>
      </c>
      <c r="DF218" s="61">
        <v>10.539619770333269</v>
      </c>
      <c r="DQ218" s="64"/>
    </row>
    <row r="219" spans="1:122" x14ac:dyDescent="0.2">
      <c r="A219" s="51" t="s">
        <v>89</v>
      </c>
      <c r="B219" s="78" t="s">
        <v>107</v>
      </c>
      <c r="C219" s="53">
        <v>1995</v>
      </c>
      <c r="D219" s="54">
        <v>87810991957.104553</v>
      </c>
      <c r="E219" s="55">
        <f t="shared" si="473"/>
        <v>10.943548883189937</v>
      </c>
      <c r="F219" s="56">
        <f t="shared" si="525"/>
        <v>7.6135333745526168E-2</v>
      </c>
      <c r="G219" s="58">
        <v>5949</v>
      </c>
      <c r="H219" s="58">
        <v>10423</v>
      </c>
      <c r="I219" s="11">
        <v>99037</v>
      </c>
      <c r="J219" s="59">
        <v>118268</v>
      </c>
      <c r="K219" s="118">
        <v>1466621824</v>
      </c>
      <c r="L219" s="118">
        <v>500479552</v>
      </c>
      <c r="M219" s="118">
        <v>1929179392</v>
      </c>
      <c r="N219" s="118"/>
      <c r="O219" s="118">
        <v>40703392</v>
      </c>
      <c r="P219" s="118">
        <v>22679674880</v>
      </c>
      <c r="Q219" s="118">
        <v>637835264</v>
      </c>
      <c r="R219" s="118"/>
      <c r="S219" s="118">
        <v>6828181504</v>
      </c>
      <c r="T219" s="120">
        <v>1791125248</v>
      </c>
      <c r="U219" s="60">
        <v>4.2845882495403352E-3</v>
      </c>
      <c r="V219" s="60">
        <v>2.0348213596173448E-2</v>
      </c>
      <c r="W219" s="60">
        <v>2.5056185758581151E-2</v>
      </c>
      <c r="X219" s="60">
        <v>5.4073367565230068E-2</v>
      </c>
      <c r="Y219" s="60">
        <v>8.6470721466833211E-2</v>
      </c>
      <c r="Z219" s="60">
        <v>1.6674988886949682E-2</v>
      </c>
      <c r="AA219" s="60">
        <v>1.1655390853222536E-2</v>
      </c>
      <c r="AB219" s="60"/>
      <c r="AC219" s="60">
        <v>3.1928056020253726E-2</v>
      </c>
      <c r="AD219" s="61">
        <v>3.9630067173120231E-2</v>
      </c>
      <c r="AO219" s="60">
        <v>-1.2683187914464433</v>
      </c>
      <c r="AP219" s="60">
        <v>-1.4068382504908996</v>
      </c>
      <c r="AQ219" s="60">
        <v>-1.5951575363729376E-2</v>
      </c>
      <c r="AR219" s="60">
        <v>0.36208625167920339</v>
      </c>
      <c r="AS219" s="60">
        <v>-1.6971644786143045</v>
      </c>
      <c r="AT219" s="60">
        <v>4.400895867071597E-3</v>
      </c>
      <c r="AU219" s="60">
        <v>-1.1736415397285445</v>
      </c>
      <c r="AV219" s="60"/>
      <c r="AW219" s="60">
        <v>0.28505356929077053</v>
      </c>
      <c r="AX219" s="61">
        <v>-0.62682045458723401</v>
      </c>
      <c r="BI219" s="62">
        <v>0.95640175685754536</v>
      </c>
      <c r="BJ219" s="63">
        <v>0.96882214181979975</v>
      </c>
      <c r="BK219" s="63">
        <v>0.72299477056787209</v>
      </c>
      <c r="BL219" s="63">
        <v>0.50171976662491979</v>
      </c>
      <c r="BM219" s="63">
        <v>0.97326676730281081</v>
      </c>
      <c r="BN219" s="63">
        <v>0.28018086927563834</v>
      </c>
      <c r="BO219" s="63">
        <v>0.96885467473702769</v>
      </c>
      <c r="BP219" s="63"/>
      <c r="BQ219" s="63">
        <v>0.43182585700630199</v>
      </c>
      <c r="BR219" s="61">
        <v>0.93284673892836067</v>
      </c>
      <c r="CC219" s="35">
        <v>8.3510150114033625E-3</v>
      </c>
      <c r="CD219" s="35">
        <v>2.8497545742592395E-3</v>
      </c>
      <c r="CE219" s="35">
        <v>1.0984839989863679E-2</v>
      </c>
      <c r="CF219" s="35">
        <v>9.3173926957406793E-3</v>
      </c>
      <c r="CG219" s="35">
        <v>2.317670663593204E-4</v>
      </c>
      <c r="CH219" s="35">
        <v>0.21363248060027576</v>
      </c>
      <c r="CI219" s="35">
        <v>3.6318645865632683E-3</v>
      </c>
      <c r="CK219" s="35">
        <v>8.3971351600287E-2</v>
      </c>
      <c r="CL219" s="38">
        <v>1.019875307225182E-2</v>
      </c>
      <c r="CW219" s="60">
        <v>10.309389487466715</v>
      </c>
      <c r="CX219" s="60">
        <v>10.240129757944487</v>
      </c>
      <c r="CY219" s="60">
        <v>10.935573095508072</v>
      </c>
      <c r="CZ219" s="60">
        <v>11.124592009029538</v>
      </c>
      <c r="DA219" s="60">
        <v>10.094966643882785</v>
      </c>
      <c r="DB219" s="60">
        <v>10.945749331123473</v>
      </c>
      <c r="DC219" s="60">
        <v>10.356728113325666</v>
      </c>
      <c r="DD219" s="60"/>
      <c r="DE219" s="60">
        <v>11.086075667835322</v>
      </c>
      <c r="DF219" s="61">
        <v>10.630138655896321</v>
      </c>
      <c r="DQ219" s="64"/>
    </row>
    <row r="220" spans="1:122" x14ac:dyDescent="0.2">
      <c r="A220" s="51" t="s">
        <v>89</v>
      </c>
      <c r="B220" s="78" t="s">
        <v>107</v>
      </c>
      <c r="C220" s="53">
        <v>1996</v>
      </c>
      <c r="D220" s="54">
        <v>96295886524.822708</v>
      </c>
      <c r="E220" s="55">
        <f t="shared" si="473"/>
        <v>10.983607735746274</v>
      </c>
      <c r="F220" s="56">
        <f t="shared" si="525"/>
        <v>4.0058852556336788E-2</v>
      </c>
      <c r="G220" s="58">
        <v>5581</v>
      </c>
      <c r="H220" s="58">
        <v>13973</v>
      </c>
      <c r="I220" s="11">
        <v>104119</v>
      </c>
      <c r="J220" s="59">
        <v>125014</v>
      </c>
      <c r="K220" s="118">
        <v>1710257024</v>
      </c>
      <c r="L220" s="118">
        <v>516994080</v>
      </c>
      <c r="M220" s="118">
        <v>2296081408</v>
      </c>
      <c r="N220" s="118"/>
      <c r="O220" s="118">
        <v>40849208</v>
      </c>
      <c r="P220" s="118">
        <v>22512828416</v>
      </c>
      <c r="Q220" s="118">
        <v>721893952</v>
      </c>
      <c r="R220" s="118"/>
      <c r="S220" s="118">
        <v>7096587776</v>
      </c>
      <c r="T220" s="120">
        <v>1716078848</v>
      </c>
      <c r="U220" s="60">
        <v>4.2797060300637776E-2</v>
      </c>
      <c r="V220" s="60">
        <v>7.4714199828100014E-2</v>
      </c>
      <c r="W220" s="60">
        <v>5.3440919722577807E-2</v>
      </c>
      <c r="X220" s="60">
        <v>6.2778439691402177E-2</v>
      </c>
      <c r="Y220" s="60">
        <v>0.10369159821140927</v>
      </c>
      <c r="Z220" s="60">
        <v>4.7649389350385984E-3</v>
      </c>
      <c r="AA220" s="60">
        <v>6.4005886359814079E-2</v>
      </c>
      <c r="AB220" s="60"/>
      <c r="AC220" s="60">
        <v>1.0843422014637394E-2</v>
      </c>
      <c r="AD220" s="61">
        <v>4.4827346038701865E-2</v>
      </c>
      <c r="AO220" s="60">
        <v>-1.2747109162115873</v>
      </c>
      <c r="AP220" s="60">
        <v>-1.4387096525119638</v>
      </c>
      <c r="AQ220" s="60">
        <v>-7.495906991204393E-3</v>
      </c>
      <c r="AR220" s="60">
        <v>0.37312481361993122</v>
      </c>
      <c r="AS220" s="60">
        <v>-1.7109142731934348</v>
      </c>
      <c r="AT220" s="60">
        <v>2.0091394198813006E-2</v>
      </c>
      <c r="AU220" s="60">
        <v>-1.1855888891886952</v>
      </c>
      <c r="AV220" s="60"/>
      <c r="AW220" s="60">
        <v>0.27892667985902619</v>
      </c>
      <c r="AX220" s="61">
        <v>-0.59165921222016671</v>
      </c>
      <c r="BI220" s="62">
        <v>0.97002235381779678</v>
      </c>
      <c r="BJ220" s="63">
        <v>0.98420315459421603</v>
      </c>
      <c r="BK220" s="63">
        <v>0.71067651386997843</v>
      </c>
      <c r="BL220" s="63">
        <v>0.47580479099457751</v>
      </c>
      <c r="BM220" s="63">
        <v>0.9867237926550021</v>
      </c>
      <c r="BN220" s="63">
        <v>0.27958945810239944</v>
      </c>
      <c r="BO220" s="63">
        <v>0.98340489821882948</v>
      </c>
      <c r="BP220" s="63"/>
      <c r="BQ220" s="63">
        <v>0.47337261736796971</v>
      </c>
      <c r="BR220" s="61">
        <v>0.93501122712048934</v>
      </c>
      <c r="CC220" s="35">
        <v>8.8802184897022463E-3</v>
      </c>
      <c r="CD220" s="35">
        <v>2.6844037614562675E-3</v>
      </c>
      <c r="CE220" s="35">
        <v>1.8385532114277282E-2</v>
      </c>
      <c r="CF220" s="35">
        <v>1.0037795884982952E-2</v>
      </c>
      <c r="CG220" s="35">
        <v>2.1210255948715982E-4</v>
      </c>
      <c r="CH220" s="35">
        <v>0.19628345312682519</v>
      </c>
      <c r="CI220" s="35">
        <v>3.7483114702615752E-3</v>
      </c>
      <c r="CK220" s="35">
        <v>7.1891281526500761E-2</v>
      </c>
      <c r="CL220" s="38">
        <v>8.9104473198740285E-3</v>
      </c>
      <c r="CW220" s="60">
        <v>10.346252277640481</v>
      </c>
      <c r="CX220" s="60">
        <v>10.264252909490292</v>
      </c>
      <c r="CY220" s="60">
        <v>10.979859782250671</v>
      </c>
      <c r="CZ220" s="60">
        <v>11.170170142556239</v>
      </c>
      <c r="DA220" s="60">
        <v>10.128150599149556</v>
      </c>
      <c r="DB220" s="60">
        <v>10.993653432845679</v>
      </c>
      <c r="DC220" s="60">
        <v>10.390813291151925</v>
      </c>
      <c r="DD220" s="60"/>
      <c r="DE220" s="60">
        <v>11.123071075675787</v>
      </c>
      <c r="DF220" s="61">
        <v>10.68777812963619</v>
      </c>
      <c r="DQ220" s="64"/>
    </row>
    <row r="221" spans="1:122" x14ac:dyDescent="0.2">
      <c r="A221" s="51" t="s">
        <v>89</v>
      </c>
      <c r="B221" s="78" t="s">
        <v>107</v>
      </c>
      <c r="C221" s="53">
        <v>1997</v>
      </c>
      <c r="D221" s="54">
        <v>100124191810.34483</v>
      </c>
      <c r="E221" s="55">
        <f t="shared" si="473"/>
        <v>11.000539023536996</v>
      </c>
      <c r="F221" s="56">
        <f t="shared" si="525"/>
        <v>1.6931287790722394E-2</v>
      </c>
      <c r="G221" s="58">
        <v>5256</v>
      </c>
      <c r="H221" s="58">
        <v>13124</v>
      </c>
      <c r="I221" s="11">
        <v>104753</v>
      </c>
      <c r="J221" s="59">
        <v>124985</v>
      </c>
      <c r="K221" s="118">
        <v>1391561088</v>
      </c>
      <c r="L221" s="118">
        <v>429617760</v>
      </c>
      <c r="M221" s="118">
        <v>2950517504</v>
      </c>
      <c r="N221" s="118"/>
      <c r="O221" s="118">
        <v>34544568</v>
      </c>
      <c r="P221" s="118">
        <v>21820801024</v>
      </c>
      <c r="Q221" s="118">
        <v>705035648</v>
      </c>
      <c r="R221" s="118"/>
      <c r="S221" s="118">
        <v>5745554944</v>
      </c>
      <c r="T221" s="120">
        <v>1665509376</v>
      </c>
      <c r="U221" s="60">
        <v>2.4300944472452478E-2</v>
      </c>
      <c r="V221" s="60">
        <v>5.2154827172445906E-2</v>
      </c>
      <c r="W221" s="60">
        <v>5.2684605772822524E-2</v>
      </c>
      <c r="X221" s="60">
        <v>9.6021472425180665E-2</v>
      </c>
      <c r="Y221" s="60">
        <v>0.13795637168783292</v>
      </c>
      <c r="Z221" s="60">
        <v>2.016099061970783E-2</v>
      </c>
      <c r="AA221" s="60">
        <v>2.5155199772846859E-2</v>
      </c>
      <c r="AB221" s="60"/>
      <c r="AC221" s="60">
        <v>5.8235445992734114E-2</v>
      </c>
      <c r="AD221" s="61">
        <v>2.6752405395829459E-2</v>
      </c>
      <c r="AO221" s="60">
        <v>-1.2847584821618288</v>
      </c>
      <c r="AP221" s="60">
        <v>-1.463549859777924</v>
      </c>
      <c r="AQ221" s="60">
        <v>-2.6920862914179722E-2</v>
      </c>
      <c r="AR221" s="60">
        <v>0.33340976509442655</v>
      </c>
      <c r="AS221" s="60">
        <v>-1.7582431708975239</v>
      </c>
      <c r="AT221" s="60">
        <v>-5.1590534605416849E-4</v>
      </c>
      <c r="AU221" s="60">
        <v>-1.177070936262437</v>
      </c>
      <c r="AV221" s="60"/>
      <c r="AW221" s="60">
        <v>0.17607486755184709</v>
      </c>
      <c r="AX221" s="61">
        <v>-0.57169663981311558</v>
      </c>
      <c r="BI221" s="62">
        <v>0.94675642594859244</v>
      </c>
      <c r="BJ221" s="63">
        <v>0.97941473580388316</v>
      </c>
      <c r="BK221" s="63">
        <v>0.65729613590717106</v>
      </c>
      <c r="BL221" s="63">
        <v>0.48606874334603906</v>
      </c>
      <c r="BM221" s="63">
        <v>0.98236054378350779</v>
      </c>
      <c r="BN221" s="63">
        <v>0.27156257823199376</v>
      </c>
      <c r="BO221" s="63">
        <v>0.97840303215707458</v>
      </c>
      <c r="BP221" s="63"/>
      <c r="BQ221" s="63">
        <v>0.45235561893270443</v>
      </c>
      <c r="BR221" s="61">
        <v>0.85220242975329807</v>
      </c>
      <c r="CC221" s="35">
        <v>2.390432817814854E-2</v>
      </c>
      <c r="CD221" s="35">
        <v>2.1454243586494144E-3</v>
      </c>
      <c r="CE221" s="35">
        <v>2.3344136066716738E-2</v>
      </c>
      <c r="CF221" s="35">
        <v>1.2671739630859671E-2</v>
      </c>
      <c r="CG221" s="35">
        <v>1.7250859844858621E-4</v>
      </c>
      <c r="CH221" s="35">
        <v>0.18800114493292108</v>
      </c>
      <c r="CI221" s="35">
        <v>3.5208056876777491E-3</v>
      </c>
      <c r="CK221" s="35">
        <v>6.081785033066154E-2</v>
      </c>
      <c r="CL221" s="38">
        <v>8.3172175769209034E-3</v>
      </c>
      <c r="CW221" s="60">
        <v>10.358159782456081</v>
      </c>
      <c r="CX221" s="60">
        <v>10.268764093648034</v>
      </c>
      <c r="CY221" s="60">
        <v>10.987078592079907</v>
      </c>
      <c r="CZ221" s="60">
        <v>11.167243906084209</v>
      </c>
      <c r="DA221" s="60">
        <v>10.121417438088233</v>
      </c>
      <c r="DB221" s="60">
        <v>11.00028107086397</v>
      </c>
      <c r="DC221" s="60">
        <v>10.412003555405779</v>
      </c>
      <c r="DD221" s="60"/>
      <c r="DE221" s="60">
        <v>11.08857645731292</v>
      </c>
      <c r="DF221" s="61">
        <v>10.714690703630438</v>
      </c>
      <c r="DQ221" s="64"/>
    </row>
    <row r="222" spans="1:122" x14ac:dyDescent="0.2">
      <c r="A222" s="51" t="s">
        <v>89</v>
      </c>
      <c r="B222" s="78" t="s">
        <v>107</v>
      </c>
      <c r="C222" s="53">
        <v>1998</v>
      </c>
      <c r="D222" s="54">
        <v>85728310229.445511</v>
      </c>
      <c r="E222" s="55">
        <f t="shared" si="473"/>
        <v>10.933124263534737</v>
      </c>
      <c r="F222" s="56">
        <f t="shared" si="525"/>
        <v>-6.7414760002259655E-2</v>
      </c>
      <c r="G222" s="58">
        <v>4471</v>
      </c>
      <c r="H222" s="58">
        <v>9610</v>
      </c>
      <c r="I222" s="11">
        <v>92933</v>
      </c>
      <c r="J222" s="59">
        <v>109895</v>
      </c>
      <c r="K222" s="118">
        <v>614938176</v>
      </c>
      <c r="L222" s="118">
        <v>295852864</v>
      </c>
      <c r="M222" s="118">
        <v>2464209664</v>
      </c>
      <c r="N222" s="118"/>
      <c r="O222" s="118">
        <v>19986936</v>
      </c>
      <c r="P222" s="118">
        <v>16745517056</v>
      </c>
      <c r="Q222" s="118">
        <v>455405472</v>
      </c>
      <c r="R222" s="118"/>
      <c r="S222" s="118">
        <v>4208766207.9999995</v>
      </c>
      <c r="T222" s="120">
        <v>1513683072</v>
      </c>
      <c r="U222" s="60">
        <v>-5.139144889068694E-2</v>
      </c>
      <c r="V222" s="60">
        <v>7.4058691641543106E-4</v>
      </c>
      <c r="W222" s="60">
        <v>3.88856738911314E-2</v>
      </c>
      <c r="X222" s="60">
        <v>0.43341677899909969</v>
      </c>
      <c r="Y222" s="60">
        <v>0.31455719263720372</v>
      </c>
      <c r="Z222" s="60">
        <v>9.1788979855955244E-2</v>
      </c>
      <c r="AA222" s="60">
        <v>-9.7097997908634492E-2</v>
      </c>
      <c r="AB222" s="60"/>
      <c r="AC222" s="60">
        <v>7.21534285873211E-2</v>
      </c>
      <c r="AD222" s="61">
        <v>-4.8135291784110468E-2</v>
      </c>
      <c r="AO222" s="60">
        <v>-1.3255462368548532</v>
      </c>
      <c r="AP222" s="60">
        <v>-1.4389104448932812</v>
      </c>
      <c r="AQ222" s="60">
        <v>-6.1012732726631214E-2</v>
      </c>
      <c r="AR222" s="60">
        <v>4.6631411684131763E-2</v>
      </c>
      <c r="AS222" s="60">
        <v>-1.8258539587231848</v>
      </c>
      <c r="AT222" s="60">
        <v>-7.4782608779312199E-2</v>
      </c>
      <c r="AU222" s="60">
        <v>-1.0853265213656709</v>
      </c>
      <c r="AV222" s="60"/>
      <c r="AW222" s="60">
        <v>0.12254284285292982</v>
      </c>
      <c r="AX222" s="61">
        <v>-0.49840207341735443</v>
      </c>
      <c r="BI222" s="62">
        <v>0.93750055826998835</v>
      </c>
      <c r="BJ222" s="63">
        <v>0.96674646551334753</v>
      </c>
      <c r="BK222" s="63">
        <v>0.55801850562418798</v>
      </c>
      <c r="BL222" s="63">
        <v>0.47777119146413755</v>
      </c>
      <c r="BM222" s="63">
        <v>0.9705164830181835</v>
      </c>
      <c r="BN222" s="63">
        <v>0.24338387450791971</v>
      </c>
      <c r="BO222" s="63">
        <v>0.96443763518385006</v>
      </c>
      <c r="BP222" s="63"/>
      <c r="BQ222" s="63">
        <v>0.4190068868177062</v>
      </c>
      <c r="BR222" s="61">
        <v>0.82658314885624207</v>
      </c>
      <c r="CC222" s="35">
        <v>2.5961551736765089E-2</v>
      </c>
      <c r="CD222" s="35">
        <v>4.6537515350778807E-3</v>
      </c>
      <c r="CE222" s="35">
        <v>2.6670263333635855E-2</v>
      </c>
      <c r="CF222" s="35">
        <v>2.995561795939293E-2</v>
      </c>
      <c r="CG222" s="35">
        <v>1.1657138666623918E-4</v>
      </c>
      <c r="CH222" s="35">
        <v>0.18386931001595441</v>
      </c>
      <c r="CI222" s="35">
        <v>2.6560973310983315E-3</v>
      </c>
      <c r="CK222" s="35">
        <v>5.2031708108576477E-2</v>
      </c>
      <c r="CL222" s="38">
        <v>8.8283734273353724E-3</v>
      </c>
      <c r="CW222" s="60">
        <v>10.270351145107309</v>
      </c>
      <c r="CX222" s="60">
        <v>10.213669041088096</v>
      </c>
      <c r="CY222" s="60">
        <v>10.902617897171421</v>
      </c>
      <c r="CZ222" s="60">
        <v>10.956439969376802</v>
      </c>
      <c r="DA222" s="60">
        <v>10.020197284173143</v>
      </c>
      <c r="DB222" s="60">
        <v>10.89573295914508</v>
      </c>
      <c r="DC222" s="60">
        <v>10.3904610028519</v>
      </c>
      <c r="DD222" s="60"/>
      <c r="DE222" s="60">
        <v>10.994395684961201</v>
      </c>
      <c r="DF222" s="61">
        <v>10.68392322682606</v>
      </c>
      <c r="DQ222" s="64"/>
    </row>
    <row r="223" spans="1:122" x14ac:dyDescent="0.2">
      <c r="A223" s="51" t="s">
        <v>89</v>
      </c>
      <c r="B223" s="78" t="s">
        <v>107</v>
      </c>
      <c r="C223" s="53">
        <v>1999</v>
      </c>
      <c r="D223" s="54">
        <v>86284660766.961655</v>
      </c>
      <c r="E223" s="55">
        <f t="shared" si="473"/>
        <v>10.935933595988963</v>
      </c>
      <c r="F223" s="56">
        <f t="shared" si="525"/>
        <v>2.8093324542268761E-3</v>
      </c>
      <c r="G223" s="58">
        <v>3862</v>
      </c>
      <c r="H223" s="58">
        <v>10536</v>
      </c>
      <c r="I223" s="11">
        <v>98544</v>
      </c>
      <c r="J223" s="59">
        <v>114680</v>
      </c>
      <c r="K223" s="118">
        <v>482834048</v>
      </c>
      <c r="L223" s="118">
        <v>343257152</v>
      </c>
      <c r="M223" s="118">
        <v>2830280960</v>
      </c>
      <c r="N223" s="118"/>
      <c r="O223" s="118">
        <v>33557784</v>
      </c>
      <c r="P223" s="118">
        <v>18984970240</v>
      </c>
      <c r="Q223" s="118">
        <v>418685344</v>
      </c>
      <c r="R223" s="118"/>
      <c r="S223" s="118">
        <v>5038400000</v>
      </c>
      <c r="T223" s="120">
        <v>1494782848</v>
      </c>
      <c r="U223" s="60">
        <v>4.5987933331119869E-2</v>
      </c>
      <c r="V223" s="60">
        <v>4.7775243987655536E-2</v>
      </c>
      <c r="W223" s="60">
        <v>2.088634268775702E-2</v>
      </c>
      <c r="X223" s="60">
        <v>-6.4955250119336672E-2</v>
      </c>
      <c r="Y223" s="60">
        <v>0.3735691351471746</v>
      </c>
      <c r="Z223" s="60">
        <v>-1.8620418316496468E-2</v>
      </c>
      <c r="AA223" s="60">
        <v>3.6971611815481253E-2</v>
      </c>
      <c r="AB223" s="60"/>
      <c r="AC223" s="60">
        <v>-4.177241400231102E-2</v>
      </c>
      <c r="AD223" s="61">
        <v>6.203743809167328E-2</v>
      </c>
      <c r="AE223" s="99">
        <f t="shared" ref="AE223:AF223" si="615">STDEV(U214:U223)</f>
        <v>4.364515816977825E-2</v>
      </c>
      <c r="AF223" s="100">
        <f t="shared" si="615"/>
        <v>0.14167654448924355</v>
      </c>
      <c r="AG223" s="100">
        <f t="shared" ref="AG223:AG241" si="616">STDEV(W214:W223)</f>
        <v>4.8862933550598682E-2</v>
      </c>
      <c r="AH223" s="100">
        <f t="shared" ref="AH223:AH241" si="617">STDEV(X214:X223)</f>
        <v>0.13726976528578178</v>
      </c>
      <c r="AI223" s="100">
        <f t="shared" ref="AI223:AI241" si="618">STDEV(Y214:Y223)</f>
        <v>0.13057920987893229</v>
      </c>
      <c r="AJ223" s="100">
        <f t="shared" ref="AJ223:AJ241" si="619">STDEV(Z214:Z223)</f>
        <v>2.99996328846804E-2</v>
      </c>
      <c r="AK223" s="100">
        <f t="shared" ref="AK223:AK241" si="620">STDEV(AA214:AA223)</f>
        <v>5.3689018821473568E-2</v>
      </c>
      <c r="AL223" s="100"/>
      <c r="AM223" s="100">
        <f t="shared" ref="AM223:AM241" si="621">STDEV(AC214:AC223)</f>
        <v>3.0841449991702026E-2</v>
      </c>
      <c r="AN223" s="38">
        <f t="shared" ref="AN223:AN241" si="622">STDEV(AD214:AD223)</f>
        <v>9.3753313166937177E-2</v>
      </c>
      <c r="AO223" s="60">
        <v>-1.2731757643073891</v>
      </c>
      <c r="AP223" s="60">
        <v>-1.3897312865596092</v>
      </c>
      <c r="AQ223" s="60">
        <v>-3.2562588463935782E-3</v>
      </c>
      <c r="AR223" s="60">
        <v>0.21019863127918192</v>
      </c>
      <c r="AS223" s="60">
        <v>-1.7732405801351874</v>
      </c>
      <c r="AT223" s="60">
        <v>-3.7491340529934192E-2</v>
      </c>
      <c r="AU223" s="60">
        <v>-1.0527941842748856</v>
      </c>
      <c r="AV223" s="60"/>
      <c r="AW223" s="60">
        <v>0.16673696675080052</v>
      </c>
      <c r="AX223" s="61">
        <v>-0.47829904504995824</v>
      </c>
      <c r="AY223" s="39">
        <f t="shared" ref="AY223:AZ223" si="623">STDEV(AO214:AO223)</f>
        <v>0.10600524114084411</v>
      </c>
      <c r="AZ223" s="39">
        <f t="shared" si="623"/>
        <v>2.9995098638672172E-2</v>
      </c>
      <c r="BA223" s="39">
        <f t="shared" ref="BA223:BA241" si="624">STDEV(AQ214:AQ223)</f>
        <v>5.8496855013630604E-2</v>
      </c>
      <c r="BB223" s="39">
        <f t="shared" ref="BB223:BB241" si="625">STDEV(AR214:AR223)</f>
        <v>0.12274421401736635</v>
      </c>
      <c r="BC223" s="39">
        <f t="shared" ref="BC223:BC241" si="626">STDEV(AS214:AS223)</f>
        <v>6.4262217929112755E-2</v>
      </c>
      <c r="BD223" s="39">
        <f t="shared" ref="BD223:BD241" si="627">STDEV(AT214:AT223)</f>
        <v>4.5944376915024711E-2</v>
      </c>
      <c r="BE223" s="39">
        <f t="shared" ref="BE223:BE241" si="628">STDEV(AU214:AU223)</f>
        <v>8.9592873113781918E-2</v>
      </c>
      <c r="BF223" s="39"/>
      <c r="BG223" s="39">
        <f t="shared" ref="BG223:BG241" si="629">STDEV(AW214:AW223)</f>
        <v>8.4398187921346526E-2</v>
      </c>
      <c r="BH223" s="39">
        <f t="shared" ref="BH223:BH241" si="630">STDEV(AX214:AX223)</f>
        <v>8.8671957482703762E-2</v>
      </c>
      <c r="BI223" s="62">
        <v>0.96318406263058698</v>
      </c>
      <c r="BJ223" s="63">
        <v>0.97524372026353734</v>
      </c>
      <c r="BK223" s="63">
        <v>0.51623076109377475</v>
      </c>
      <c r="BL223" s="63">
        <v>0.47581106898983261</v>
      </c>
      <c r="BM223" s="63">
        <v>0.98218121418197946</v>
      </c>
      <c r="BN223" s="63">
        <v>0.20007425953708211</v>
      </c>
      <c r="BO223" s="63">
        <v>0.97527740598419754</v>
      </c>
      <c r="BP223" s="63"/>
      <c r="BQ223" s="63">
        <v>0.41686254353086577</v>
      </c>
      <c r="BR223" s="61">
        <v>0.80458085421601788</v>
      </c>
      <c r="BS223" s="39">
        <f t="shared" ref="BS223:BS243" si="631">AVERAGE(U214:U223)</f>
        <v>1.5169612966129461E-3</v>
      </c>
      <c r="BT223" s="39">
        <f t="shared" ref="BT223:BT243" si="632">AVERAGE(V214:V223)</f>
        <v>0.11636620257691514</v>
      </c>
      <c r="BU223" s="39">
        <f t="shared" ref="BU223:BU243" si="633">AVERAGE(W214:W223)</f>
        <v>3.3096416117223713E-2</v>
      </c>
      <c r="BV223" s="39">
        <f t="shared" ref="BV223:BV243" si="634">AVERAGE(X214:X223)</f>
        <v>7.2326975436918864E-2</v>
      </c>
      <c r="BW223" s="39">
        <f t="shared" ref="BW223:BW243" si="635">AVERAGE(Y214:Y223)</f>
        <v>0.11555305142760966</v>
      </c>
      <c r="BX223" s="39">
        <f t="shared" ref="BX223:BX243" si="636">AVERAGE(Z214:Z223)</f>
        <v>2.0836383515677868E-2</v>
      </c>
      <c r="BY223" s="39">
        <f t="shared" ref="BY223:BY243" si="637">AVERAGE(AA214:AA223)</f>
        <v>4.7990403872632424E-3</v>
      </c>
      <c r="BZ223" s="39"/>
      <c r="CA223" s="39">
        <f t="shared" ref="CA223:CA243" si="638">AVERAGE(AC214:AC223)</f>
        <v>2.2951620704066911E-2</v>
      </c>
      <c r="CB223" s="40">
        <f t="shared" ref="CB223:CB243" si="639">AVERAGE(AD214:AD223)</f>
        <v>5.7074554455573745E-2</v>
      </c>
      <c r="CC223" s="35">
        <v>2.7979135787764313E-3</v>
      </c>
      <c r="CD223" s="35">
        <v>5.9773775203284026E-3</v>
      </c>
      <c r="CE223" s="35">
        <v>3.080230707902815E-2</v>
      </c>
      <c r="CF223" s="35">
        <v>1.7608674813473779E-2</v>
      </c>
      <c r="CG223" s="35">
        <v>1.9445973190201877E-4</v>
      </c>
      <c r="CH223" s="35">
        <v>0.19828691485570019</v>
      </c>
      <c r="CI223" s="35">
        <v>2.4261864175996991E-3</v>
      </c>
      <c r="CK223" s="35">
        <v>5.856679000741867E-2</v>
      </c>
      <c r="CL223" s="38">
        <v>8.6619268982068686E-3</v>
      </c>
      <c r="CM223" s="35">
        <f t="shared" ref="CM223:CM240" si="640">AVERAGE(CW214:CW223)</f>
        <v>10.235555384532336</v>
      </c>
      <c r="CN223" s="35">
        <f t="shared" ref="CN223:CN243" si="641">AVERAGE(CX214:CX223)</f>
        <v>10.211090435133636</v>
      </c>
      <c r="CO223" s="35">
        <f t="shared" ref="CO223:CO243" si="642">AVERAGE(CY214:CY223)</f>
        <v>10.845863697184564</v>
      </c>
      <c r="CP223" s="35">
        <f t="shared" ref="CP223:CP243" si="643">AVERAGE(CZ214:CZ223)</f>
        <v>11.00740177597674</v>
      </c>
      <c r="CQ223" s="35">
        <f t="shared" ref="CQ223:CQ243" si="644">AVERAGE(DA214:DA223)</f>
        <v>9.9862017361681268</v>
      </c>
      <c r="CR223" s="35">
        <f t="shared" ref="CR223:CR243" si="645">AVERAGE(DB214:DB223)</f>
        <v>10.844629977709957</v>
      </c>
      <c r="CS223" s="35">
        <f t="shared" ref="CS223:CS243" si="646">AVERAGE(DC214:DC223)</f>
        <v>10.297309584376999</v>
      </c>
      <c r="CU223" s="35">
        <f t="shared" ref="CU223:CU243" si="647">AVERAGE(DE214:DE223)</f>
        <v>10.972634705809162</v>
      </c>
      <c r="CV223" s="38">
        <f t="shared" ref="CV223:CV243" si="648">AVERAGE(DF214:DF223)</f>
        <v>10.526460672907273</v>
      </c>
      <c r="CW223" s="60">
        <v>10.299345713835269</v>
      </c>
      <c r="CX223" s="60">
        <v>10.241067952709159</v>
      </c>
      <c r="CY223" s="60">
        <v>10.934305466565768</v>
      </c>
      <c r="CZ223" s="60">
        <v>11.041032911628555</v>
      </c>
      <c r="DA223" s="60">
        <v>10.04931330592137</v>
      </c>
      <c r="DB223" s="60">
        <v>10.917187925723997</v>
      </c>
      <c r="DC223" s="60">
        <v>10.40953650385152</v>
      </c>
      <c r="DD223" s="60"/>
      <c r="DE223" s="60">
        <v>11.019302079364364</v>
      </c>
      <c r="DF223" s="61">
        <v>10.696784073463984</v>
      </c>
      <c r="DG223" s="39">
        <f t="shared" ref="DG223:DG243" si="649">AVERAGE(CW214:CW223)</f>
        <v>10.235555384532336</v>
      </c>
      <c r="DH223" s="39">
        <f t="shared" ref="DH223:DH243" si="650">AVERAGE(CX214:CX223)</f>
        <v>10.211090435133636</v>
      </c>
      <c r="DI223" s="39">
        <f t="shared" ref="DI223:DI243" si="651">AVERAGE(CY214:CY223)</f>
        <v>10.845863697184564</v>
      </c>
      <c r="DJ223" s="39">
        <f t="shared" ref="DJ223:DJ243" si="652">AVERAGE(CZ214:CZ223)</f>
        <v>11.00740177597674</v>
      </c>
      <c r="DK223" s="39">
        <f t="shared" ref="DK223:DK243" si="653">AVERAGE(DA214:DA223)</f>
        <v>9.9862017361681268</v>
      </c>
      <c r="DL223" s="39">
        <f t="shared" ref="DL223:DL243" si="654">AVERAGE(DB214:DB223)</f>
        <v>10.844629977709957</v>
      </c>
      <c r="DM223" s="39">
        <f t="shared" ref="DM223:DM243" si="655">AVERAGE(DC214:DC223)</f>
        <v>10.297309584376999</v>
      </c>
      <c r="DN223" s="39"/>
      <c r="DO223" s="39">
        <f t="shared" ref="DO223:DO243" si="656">AVERAGE(DE214:DE223)</f>
        <v>10.972634705809162</v>
      </c>
      <c r="DP223" s="40">
        <f t="shared" ref="DP223:DP243" si="657">AVERAGE(DF214:DF223)</f>
        <v>10.526460672907273</v>
      </c>
      <c r="DQ223" s="64"/>
    </row>
    <row r="224" spans="1:122" x14ac:dyDescent="0.2">
      <c r="A224" s="51" t="s">
        <v>89</v>
      </c>
      <c r="B224" s="78" t="s">
        <v>107</v>
      </c>
      <c r="C224" s="53">
        <v>2000</v>
      </c>
      <c r="D224" s="54">
        <v>96074477958.236664</v>
      </c>
      <c r="E224" s="55">
        <f t="shared" si="473"/>
        <v>10.982608033308408</v>
      </c>
      <c r="F224" s="56">
        <f t="shared" si="525"/>
        <v>4.6674437319444095E-2</v>
      </c>
      <c r="G224" s="58">
        <v>3723</v>
      </c>
      <c r="H224" s="58">
        <v>14943</v>
      </c>
      <c r="I224" s="11">
        <v>117681</v>
      </c>
      <c r="J224" s="59">
        <v>137804</v>
      </c>
      <c r="K224" s="118">
        <v>485511566</v>
      </c>
      <c r="L224" s="118">
        <v>425750709</v>
      </c>
      <c r="M224" s="118">
        <v>3383037406</v>
      </c>
      <c r="N224" s="118"/>
      <c r="O224" s="118">
        <v>29878502</v>
      </c>
      <c r="P224" s="118">
        <v>25025862744</v>
      </c>
      <c r="Q224" s="118">
        <v>435194202</v>
      </c>
      <c r="R224" s="118"/>
      <c r="S224" s="118">
        <v>5864887231</v>
      </c>
      <c r="T224" s="120">
        <v>2092072184</v>
      </c>
      <c r="U224" s="60">
        <v>-3.0447124570107925E-2</v>
      </c>
      <c r="V224" s="60">
        <v>-3.5071052594819019E-2</v>
      </c>
      <c r="W224" s="60">
        <v>2.6562566983986846E-2</v>
      </c>
      <c r="X224" s="60">
        <v>5.2863856850118296E-3</v>
      </c>
      <c r="Y224" s="60">
        <v>-3.5928519569998763E-3</v>
      </c>
      <c r="Z224" s="60">
        <v>-8.2481835702964967E-3</v>
      </c>
      <c r="AA224" s="60">
        <v>-4.7508167394204159E-2</v>
      </c>
      <c r="AB224" s="60"/>
      <c r="AC224" s="60">
        <v>1.816838605568738E-2</v>
      </c>
      <c r="AD224" s="61">
        <v>-3.0951108969810015E-2</v>
      </c>
      <c r="AE224" s="99">
        <f t="shared" ref="AE224:AF224" si="658">STDEV(U215:U224)</f>
        <v>4.1172959148354199E-2</v>
      </c>
      <c r="AF224" s="100">
        <f t="shared" si="658"/>
        <v>0.14189897192324111</v>
      </c>
      <c r="AG224" s="100">
        <f t="shared" si="616"/>
        <v>4.8886224341363256E-2</v>
      </c>
      <c r="AH224" s="100">
        <f t="shared" si="617"/>
        <v>0.13680809153539178</v>
      </c>
      <c r="AI224" s="100">
        <f t="shared" si="618"/>
        <v>0.13496345426247383</v>
      </c>
      <c r="AJ224" s="100">
        <f t="shared" si="619"/>
        <v>3.1070224206059868E-2</v>
      </c>
      <c r="AK224" s="100">
        <f t="shared" si="620"/>
        <v>5.3986756605198603E-2</v>
      </c>
      <c r="AL224" s="100"/>
      <c r="AM224" s="100">
        <f t="shared" si="621"/>
        <v>3.0780240929331362E-2</v>
      </c>
      <c r="AN224" s="38">
        <f t="shared" si="622"/>
        <v>9.2303772827024497E-2</v>
      </c>
      <c r="AO224" s="60">
        <v>-1.2043733118557132</v>
      </c>
      <c r="AP224" s="60">
        <v>-1.4198357206857715</v>
      </c>
      <c r="AQ224" s="60">
        <v>-6.0039854770680634E-2</v>
      </c>
      <c r="AR224" s="60">
        <v>0.23493121301733133</v>
      </c>
      <c r="AS224" s="60">
        <v>-1.7442612859756235</v>
      </c>
      <c r="AT224" s="60">
        <v>-1.0452716002937734E-2</v>
      </c>
      <c r="AU224" s="60">
        <v>-1.31421722197212</v>
      </c>
      <c r="AV224" s="60"/>
      <c r="AW224" s="60">
        <v>0.11911235581273516</v>
      </c>
      <c r="AX224" s="61">
        <v>-0.48883614330357616</v>
      </c>
      <c r="AY224" s="39">
        <f t="shared" ref="AY224:AZ224" si="659">STDEV(AO215:AO224)</f>
        <v>8.1666512240581607E-2</v>
      </c>
      <c r="AZ224" s="39">
        <f t="shared" si="659"/>
        <v>2.7770093657868433E-2</v>
      </c>
      <c r="BA224" s="39">
        <f t="shared" si="624"/>
        <v>4.1590397458481192E-2</v>
      </c>
      <c r="BB224" s="39">
        <f t="shared" si="625"/>
        <v>0.11754776514527471</v>
      </c>
      <c r="BC224" s="39">
        <f t="shared" si="626"/>
        <v>5.8171680963204894E-2</v>
      </c>
      <c r="BD224" s="39">
        <f t="shared" si="627"/>
        <v>3.8609263670973303E-2</v>
      </c>
      <c r="BE224" s="39">
        <f t="shared" si="628"/>
        <v>9.2970241131726042E-2</v>
      </c>
      <c r="BF224" s="39"/>
      <c r="BG224" s="39">
        <f t="shared" si="629"/>
        <v>8.7856040292435683E-2</v>
      </c>
      <c r="BH224" s="39">
        <f t="shared" si="630"/>
        <v>8.6091052392833031E-2</v>
      </c>
      <c r="BI224" s="62">
        <v>0.96217547474718967</v>
      </c>
      <c r="BJ224" s="63">
        <v>0.96962490929859979</v>
      </c>
      <c r="BK224" s="63">
        <v>0.55963088889141588</v>
      </c>
      <c r="BL224" s="63">
        <v>0.43642689474279922</v>
      </c>
      <c r="BM224" s="63">
        <v>0.98706328637410046</v>
      </c>
      <c r="BN224" s="63">
        <v>0.20131083365461608</v>
      </c>
      <c r="BO224" s="63">
        <v>0.9779306288730778</v>
      </c>
      <c r="BP224" s="63"/>
      <c r="BQ224" s="63">
        <v>0.41815666910096871</v>
      </c>
      <c r="BR224" s="61">
        <v>0.80631307990833101</v>
      </c>
      <c r="BS224" s="39">
        <f t="shared" si="631"/>
        <v>3.6707850572977969E-3</v>
      </c>
      <c r="BT224" s="39">
        <f t="shared" si="632"/>
        <v>0.10122247705974172</v>
      </c>
      <c r="BU224" s="39">
        <f t="shared" si="633"/>
        <v>3.2910532661100264E-2</v>
      </c>
      <c r="BV224" s="39">
        <f t="shared" si="634"/>
        <v>7.3124180543851655E-2</v>
      </c>
      <c r="BW224" s="39">
        <f t="shared" si="635"/>
        <v>0.10941917611901028</v>
      </c>
      <c r="BX224" s="39">
        <f t="shared" si="636"/>
        <v>1.6911056969549327E-2</v>
      </c>
      <c r="BY224" s="39">
        <f t="shared" si="637"/>
        <v>4.5147358619553098E-3</v>
      </c>
      <c r="BZ224" s="39"/>
      <c r="CA224" s="39">
        <f t="shared" si="638"/>
        <v>2.1811311343398022E-2</v>
      </c>
      <c r="CB224" s="40">
        <f t="shared" si="639"/>
        <v>3.9793025717101436E-2</v>
      </c>
      <c r="CC224" s="35">
        <v>2.5267457930453221E-3</v>
      </c>
      <c r="CD224" s="35">
        <v>5.8488743168676055E-3</v>
      </c>
      <c r="CE224" s="35">
        <v>3.6276323968140872E-2</v>
      </c>
      <c r="CF224" s="35">
        <v>1.9883459195201611E-2</v>
      </c>
      <c r="CG224" s="35">
        <v>1.5549656180795544E-4</v>
      </c>
      <c r="CH224" s="35">
        <v>0.22644618994938559</v>
      </c>
      <c r="CI224" s="35">
        <v>2.2648793480261106E-3</v>
      </c>
      <c r="CK224" s="35">
        <v>6.181783856875829E-2</v>
      </c>
      <c r="CL224" s="38">
        <v>2.5097650588542388E-2</v>
      </c>
      <c r="CM224" s="35">
        <f t="shared" si="640"/>
        <v>10.268364972798423</v>
      </c>
      <c r="CN224" s="35">
        <f t="shared" si="641"/>
        <v>10.218790402362622</v>
      </c>
      <c r="CO224" s="35">
        <f t="shared" si="642"/>
        <v>10.878052362949029</v>
      </c>
      <c r="CP224" s="35">
        <f t="shared" si="643"/>
        <v>11.038213023984456</v>
      </c>
      <c r="CQ224" s="35">
        <f t="shared" si="644"/>
        <v>10.022482606893785</v>
      </c>
      <c r="CR224" s="35">
        <f t="shared" si="645"/>
        <v>10.882281569280448</v>
      </c>
      <c r="CS224" s="35">
        <f t="shared" si="646"/>
        <v>10.319203349513886</v>
      </c>
      <c r="CU224" s="35">
        <f t="shared" si="647"/>
        <v>11.002390702390738</v>
      </c>
      <c r="CV224" s="38">
        <f t="shared" si="648"/>
        <v>10.581826600301071</v>
      </c>
      <c r="CW224" s="60">
        <v>10.38042137738055</v>
      </c>
      <c r="CX224" s="60">
        <v>10.272690172965522</v>
      </c>
      <c r="CY224" s="60">
        <v>10.952588105923066</v>
      </c>
      <c r="CZ224" s="60">
        <v>11.100073639817072</v>
      </c>
      <c r="DA224" s="60">
        <v>10.110477390320597</v>
      </c>
      <c r="DB224" s="60">
        <v>10.977381675306939</v>
      </c>
      <c r="DC224" s="60">
        <v>10.325499422322348</v>
      </c>
      <c r="DD224" s="60"/>
      <c r="DE224" s="60">
        <v>11.042164211214775</v>
      </c>
      <c r="DF224" s="61">
        <v>10.738189961656619</v>
      </c>
      <c r="DG224" s="39">
        <f t="shared" si="649"/>
        <v>10.268364972798423</v>
      </c>
      <c r="DH224" s="39">
        <f t="shared" si="650"/>
        <v>10.218790402362622</v>
      </c>
      <c r="DI224" s="39">
        <f t="shared" si="651"/>
        <v>10.878052362949029</v>
      </c>
      <c r="DJ224" s="39">
        <f t="shared" si="652"/>
        <v>11.038213023984456</v>
      </c>
      <c r="DK224" s="39">
        <f t="shared" si="653"/>
        <v>10.022482606893785</v>
      </c>
      <c r="DL224" s="39">
        <f t="shared" si="654"/>
        <v>10.882281569280448</v>
      </c>
      <c r="DM224" s="39">
        <f t="shared" si="655"/>
        <v>10.319203349513886</v>
      </c>
      <c r="DN224" s="39"/>
      <c r="DO224" s="39">
        <f t="shared" si="656"/>
        <v>11.002390702390738</v>
      </c>
      <c r="DP224" s="40">
        <f t="shared" si="657"/>
        <v>10.581826600301071</v>
      </c>
      <c r="DQ224" s="64"/>
    </row>
    <row r="225" spans="1:121" x14ac:dyDescent="0.2">
      <c r="A225" s="51" t="s">
        <v>89</v>
      </c>
      <c r="B225" s="78" t="s">
        <v>107</v>
      </c>
      <c r="C225" s="53">
        <v>2001</v>
      </c>
      <c r="D225" s="54">
        <v>89794943349.891159</v>
      </c>
      <c r="E225" s="55">
        <f t="shared" si="473"/>
        <v>10.953251880797904</v>
      </c>
      <c r="F225" s="56">
        <f t="shared" si="525"/>
        <v>-2.9356152510503719E-2</v>
      </c>
      <c r="G225" s="58">
        <v>3302</v>
      </c>
      <c r="H225" s="58">
        <v>10622</v>
      </c>
      <c r="I225" s="11">
        <v>102587</v>
      </c>
      <c r="J225" s="59">
        <v>121751</v>
      </c>
      <c r="K225" s="118">
        <v>410254162</v>
      </c>
      <c r="L225" s="118">
        <v>370018919</v>
      </c>
      <c r="M225" s="118">
        <v>3080387316</v>
      </c>
      <c r="N225" s="118"/>
      <c r="O225" s="118">
        <v>26334068</v>
      </c>
      <c r="P225" s="118">
        <v>21120879270</v>
      </c>
      <c r="Q225" s="118">
        <v>423007122</v>
      </c>
      <c r="R225" s="118"/>
      <c r="S225" s="118">
        <v>5297679453</v>
      </c>
      <c r="T225" s="120">
        <v>2104894046.9999998</v>
      </c>
      <c r="U225" s="60">
        <v>-1.172600756245264E-2</v>
      </c>
      <c r="V225" s="60">
        <v>-2.2054745867052805E-2</v>
      </c>
      <c r="W225" s="60">
        <v>2.6511747971025512E-2</v>
      </c>
      <c r="X225" s="60">
        <v>4.7662775862883144E-2</v>
      </c>
      <c r="Y225" s="60">
        <v>-2.650079175041764E-2</v>
      </c>
      <c r="Z225" s="60">
        <v>-1.5878823835512645E-2</v>
      </c>
      <c r="AA225" s="60">
        <v>1.4555496057114925E-2</v>
      </c>
      <c r="AB225" s="60"/>
      <c r="AC225" s="60">
        <v>2.8490449632390336E-2</v>
      </c>
      <c r="AD225" s="61">
        <v>-2.6314260402449108E-3</v>
      </c>
      <c r="AE225" s="99">
        <f t="shared" ref="AE225:AF225" si="660">STDEV(U216:U225)</f>
        <v>3.4149309029799624E-2</v>
      </c>
      <c r="AF225" s="100">
        <f t="shared" si="660"/>
        <v>0.12397744195616019</v>
      </c>
      <c r="AG225" s="100">
        <f t="shared" si="616"/>
        <v>2.9681186601151249E-2</v>
      </c>
      <c r="AH225" s="100">
        <f t="shared" si="617"/>
        <v>0.13617309479107115</v>
      </c>
      <c r="AI225" s="100">
        <f t="shared" si="618"/>
        <v>0.14166365751909324</v>
      </c>
      <c r="AJ225" s="100">
        <f t="shared" si="619"/>
        <v>3.2388527587042686E-2</v>
      </c>
      <c r="AK225" s="100">
        <f t="shared" si="620"/>
        <v>4.6033484491054433E-2</v>
      </c>
      <c r="AL225" s="100"/>
      <c r="AM225" s="100">
        <f t="shared" si="621"/>
        <v>3.0836483672611052E-2</v>
      </c>
      <c r="AN225" s="38">
        <f t="shared" si="622"/>
        <v>3.75160833212764E-2</v>
      </c>
      <c r="AO225" s="60">
        <v>-1.2049792843887399</v>
      </c>
      <c r="AP225" s="60">
        <v>-1.352932494685696</v>
      </c>
      <c r="AQ225" s="60">
        <v>-5.6058011088358839E-2</v>
      </c>
      <c r="AR225" s="60">
        <v>0.25207957903947786</v>
      </c>
      <c r="AS225" s="60">
        <v>-1.7056175802080631</v>
      </c>
      <c r="AT225" s="60">
        <v>1.4220964253301105E-2</v>
      </c>
      <c r="AU225" s="60">
        <v>-1.3222746474376912</v>
      </c>
      <c r="AV225" s="60"/>
      <c r="AW225" s="60">
        <v>0.12700102503054467</v>
      </c>
      <c r="AX225" s="61">
        <v>-0.43890075085395708</v>
      </c>
      <c r="AY225" s="39">
        <f t="shared" ref="AY225:AZ225" si="661">STDEV(AO216:AO225)</f>
        <v>6.7398562230704881E-2</v>
      </c>
      <c r="AZ225" s="39">
        <f t="shared" si="661"/>
        <v>3.4214871313502856E-2</v>
      </c>
      <c r="BA225" s="39">
        <f t="shared" si="624"/>
        <v>3.8283435144855132E-2</v>
      </c>
      <c r="BB225" s="39">
        <f t="shared" si="625"/>
        <v>0.11411059228854413</v>
      </c>
      <c r="BC225" s="39">
        <f t="shared" si="626"/>
        <v>5.2993061993318963E-2</v>
      </c>
      <c r="BD225" s="39">
        <f t="shared" si="627"/>
        <v>3.7395959101182187E-2</v>
      </c>
      <c r="BE225" s="39">
        <f t="shared" si="628"/>
        <v>0.10097165134271723</v>
      </c>
      <c r="BF225" s="39"/>
      <c r="BG225" s="39">
        <f t="shared" si="629"/>
        <v>8.8588995918954916E-2</v>
      </c>
      <c r="BH225" s="39">
        <f t="shared" si="630"/>
        <v>9.4371725255656139E-2</v>
      </c>
      <c r="BI225" s="62">
        <v>0.90123693088020673</v>
      </c>
      <c r="BJ225" s="63">
        <v>0.93325814800691276</v>
      </c>
      <c r="BK225" s="63">
        <v>0.5486838941917207</v>
      </c>
      <c r="BL225" s="63">
        <v>0.44951203716110588</v>
      </c>
      <c r="BM225" s="63">
        <v>0.95445273652218787</v>
      </c>
      <c r="BN225" s="63">
        <v>0.17750333778371161</v>
      </c>
      <c r="BO225" s="63">
        <v>0.93877962113948221</v>
      </c>
      <c r="BP225" s="63"/>
      <c r="BQ225" s="63">
        <v>0.38201789855344126</v>
      </c>
      <c r="BR225" s="61">
        <v>0.7594385144026905</v>
      </c>
      <c r="BS225" s="39">
        <f t="shared" si="631"/>
        <v>-4.4552931272558273E-3</v>
      </c>
      <c r="BT225" s="39">
        <f t="shared" si="632"/>
        <v>6.7311850266637038E-2</v>
      </c>
      <c r="BU225" s="39">
        <f t="shared" si="633"/>
        <v>2.1202593445321539E-2</v>
      </c>
      <c r="BV225" s="39">
        <f t="shared" si="634"/>
        <v>6.6389071604536151E-2</v>
      </c>
      <c r="BW225" s="39">
        <f t="shared" si="635"/>
        <v>9.807922905040263E-2</v>
      </c>
      <c r="BX225" s="39">
        <f t="shared" si="636"/>
        <v>1.2501516634040324E-2</v>
      </c>
      <c r="BY225" s="39">
        <f t="shared" si="637"/>
        <v>-2.6914944812368334E-3</v>
      </c>
      <c r="BZ225" s="39"/>
      <c r="CA225" s="39">
        <f t="shared" si="638"/>
        <v>2.2710301277749999E-2</v>
      </c>
      <c r="CB225" s="40">
        <f t="shared" si="639"/>
        <v>1.150658418203614E-2</v>
      </c>
      <c r="CC225" s="35">
        <v>2.867011602441084E-2</v>
      </c>
      <c r="CD225" s="35">
        <v>5.7412799629157603E-3</v>
      </c>
      <c r="CE225" s="35">
        <v>3.177233277390111E-2</v>
      </c>
      <c r="CF225" s="35">
        <v>1.6715278252568026E-2</v>
      </c>
      <c r="CG225" s="35">
        <v>1.466344708152874E-4</v>
      </c>
      <c r="CH225" s="35">
        <v>0.19796977352695794</v>
      </c>
      <c r="CI225" s="35">
        <v>2.3554061410325103E-3</v>
      </c>
      <c r="CK225" s="35">
        <v>5.8704969064456672E-2</v>
      </c>
      <c r="CL225" s="38">
        <v>2.7687024088313424E-2</v>
      </c>
      <c r="CM225" s="35">
        <f t="shared" si="640"/>
        <v>10.292136912812747</v>
      </c>
      <c r="CN225" s="35">
        <f t="shared" si="641"/>
        <v>10.225234316928448</v>
      </c>
      <c r="CO225" s="35">
        <f t="shared" si="642"/>
        <v>10.901980367742738</v>
      </c>
      <c r="CP225" s="35">
        <f t="shared" si="643"/>
        <v>11.059918751294079</v>
      </c>
      <c r="CQ225" s="35">
        <f t="shared" si="644"/>
        <v>10.049040985872555</v>
      </c>
      <c r="CR225" s="35">
        <f t="shared" si="645"/>
        <v>10.910860240708828</v>
      </c>
      <c r="CS225" s="35">
        <f t="shared" si="646"/>
        <v>10.332547475130948</v>
      </c>
      <c r="CU225" s="35">
        <f t="shared" si="647"/>
        <v>11.021568280334128</v>
      </c>
      <c r="CV225" s="38">
        <f t="shared" si="648"/>
        <v>10.623178552857992</v>
      </c>
      <c r="CW225" s="60">
        <v>10.350762238603533</v>
      </c>
      <c r="CX225" s="60">
        <v>10.276785633455056</v>
      </c>
      <c r="CY225" s="60">
        <v>10.925222875253723</v>
      </c>
      <c r="CZ225" s="60">
        <v>11.079291670317643</v>
      </c>
      <c r="DA225" s="60">
        <v>10.100443090693872</v>
      </c>
      <c r="DB225" s="60">
        <v>10.960362362924554</v>
      </c>
      <c r="DC225" s="60">
        <v>10.292114557079058</v>
      </c>
      <c r="DD225" s="60"/>
      <c r="DE225" s="60">
        <v>11.016752393313176</v>
      </c>
      <c r="DF225" s="61">
        <v>10.733801505370925</v>
      </c>
      <c r="DG225" s="39">
        <f t="shared" si="649"/>
        <v>10.292136912812747</v>
      </c>
      <c r="DH225" s="39">
        <f t="shared" si="650"/>
        <v>10.225234316928448</v>
      </c>
      <c r="DI225" s="39">
        <f t="shared" si="651"/>
        <v>10.901980367742738</v>
      </c>
      <c r="DJ225" s="39">
        <f t="shared" si="652"/>
        <v>11.059918751294079</v>
      </c>
      <c r="DK225" s="39">
        <f t="shared" si="653"/>
        <v>10.049040985872555</v>
      </c>
      <c r="DL225" s="39">
        <f t="shared" si="654"/>
        <v>10.910860240708828</v>
      </c>
      <c r="DM225" s="39">
        <f t="shared" si="655"/>
        <v>10.332547475130948</v>
      </c>
      <c r="DN225" s="39"/>
      <c r="DO225" s="39">
        <f t="shared" si="656"/>
        <v>11.021568280334128</v>
      </c>
      <c r="DP225" s="40">
        <f t="shared" si="657"/>
        <v>10.623178552857992</v>
      </c>
      <c r="DQ225" s="64"/>
    </row>
    <row r="226" spans="1:121" x14ac:dyDescent="0.2">
      <c r="A226" s="51" t="s">
        <v>89</v>
      </c>
      <c r="B226" s="78" t="s">
        <v>107</v>
      </c>
      <c r="C226" s="53">
        <v>2002</v>
      </c>
      <c r="D226" s="54">
        <v>92537752708.589294</v>
      </c>
      <c r="E226" s="55">
        <f t="shared" si="473"/>
        <v>10.966318948393727</v>
      </c>
      <c r="F226" s="56">
        <f t="shared" si="525"/>
        <v>1.3067067595823545E-2</v>
      </c>
      <c r="G226" s="58">
        <v>3361</v>
      </c>
      <c r="H226" s="58">
        <v>11097</v>
      </c>
      <c r="I226" s="11">
        <v>105629</v>
      </c>
      <c r="J226" s="59">
        <v>125177</v>
      </c>
      <c r="K226" s="118">
        <v>455180569</v>
      </c>
      <c r="L226" s="118">
        <v>352248228</v>
      </c>
      <c r="M226" s="118">
        <v>3040261082</v>
      </c>
      <c r="N226" s="118"/>
      <c r="O226" s="118">
        <v>26430610</v>
      </c>
      <c r="P226" s="118">
        <v>21805452671</v>
      </c>
      <c r="Q226" s="118">
        <v>524170924</v>
      </c>
      <c r="R226" s="118"/>
      <c r="S226" s="118">
        <v>5710467168</v>
      </c>
      <c r="T226" s="120">
        <v>2084889231</v>
      </c>
      <c r="U226" s="60">
        <v>2.1117003293963312E-3</v>
      </c>
      <c r="V226" s="60">
        <v>-4.5112648784377818E-3</v>
      </c>
      <c r="W226" s="60">
        <v>3.8151407438498097E-3</v>
      </c>
      <c r="X226" s="60">
        <v>-4.3774269216612538E-2</v>
      </c>
      <c r="Y226" s="60">
        <v>1.3439112877148052E-2</v>
      </c>
      <c r="Z226" s="60">
        <v>3.466310271081352E-4</v>
      </c>
      <c r="AA226" s="60">
        <v>-7.0027150424488704E-3</v>
      </c>
      <c r="AB226" s="60"/>
      <c r="AC226" s="60">
        <v>-1.6037992705373982E-2</v>
      </c>
      <c r="AD226" s="61">
        <v>9.323295620547345E-3</v>
      </c>
      <c r="AE226" s="99">
        <f t="shared" ref="AE226:AF226" si="662">STDEV(U217:U226)</f>
        <v>3.3286571086573506E-2</v>
      </c>
      <c r="AF226" s="100">
        <f t="shared" si="662"/>
        <v>0.10829604788980862</v>
      </c>
      <c r="AG226" s="100">
        <f t="shared" si="616"/>
        <v>2.3884469842916041E-2</v>
      </c>
      <c r="AH226" s="100">
        <f t="shared" si="617"/>
        <v>0.13990640347676236</v>
      </c>
      <c r="AI226" s="100">
        <f t="shared" si="618"/>
        <v>0.14126184033920886</v>
      </c>
      <c r="AJ226" s="100">
        <f t="shared" si="619"/>
        <v>3.1985573317176691E-2</v>
      </c>
      <c r="AK226" s="100">
        <f t="shared" si="620"/>
        <v>4.5906864085408797E-2</v>
      </c>
      <c r="AL226" s="100"/>
      <c r="AM226" s="100">
        <f t="shared" si="621"/>
        <v>3.3151352400545571E-2</v>
      </c>
      <c r="AN226" s="38">
        <f t="shared" si="622"/>
        <v>3.5419136035528861E-2</v>
      </c>
      <c r="AO226" s="60">
        <v>-1.199658601092036</v>
      </c>
      <c r="AP226" s="60">
        <v>-1.3344665987997786</v>
      </c>
      <c r="AQ226" s="60">
        <v>-4.045380879488647E-2</v>
      </c>
      <c r="AR226" s="60">
        <v>0.32518445735956547</v>
      </c>
      <c r="AS226" s="60">
        <v>-1.7212564396568713</v>
      </c>
      <c r="AT226" s="60">
        <v>3.7337688518359613E-2</v>
      </c>
      <c r="AU226" s="60">
        <v>-1.083776870245881</v>
      </c>
      <c r="AV226" s="60"/>
      <c r="AW226" s="60">
        <v>0.16175981702389564</v>
      </c>
      <c r="AX226" s="61">
        <v>-0.42145618404119389</v>
      </c>
      <c r="AY226" s="39">
        <f t="shared" ref="AY226:AZ226" si="663">STDEV(AO217:AO226)</f>
        <v>4.8836849878431933E-2</v>
      </c>
      <c r="AZ226" s="39">
        <f t="shared" si="663"/>
        <v>4.0578508767920914E-2</v>
      </c>
      <c r="BA226" s="39">
        <f t="shared" si="624"/>
        <v>2.6428092830188252E-2</v>
      </c>
      <c r="BB226" s="39">
        <f t="shared" si="625"/>
        <v>0.11017825211912675</v>
      </c>
      <c r="BC226" s="39">
        <f t="shared" si="626"/>
        <v>4.911351510148023E-2</v>
      </c>
      <c r="BD226" s="39">
        <f t="shared" si="627"/>
        <v>3.4941574958184091E-2</v>
      </c>
      <c r="BE226" s="39">
        <f t="shared" si="628"/>
        <v>9.6053190929344112E-2</v>
      </c>
      <c r="BF226" s="39"/>
      <c r="BG226" s="39">
        <f t="shared" si="629"/>
        <v>8.1768333843657504E-2</v>
      </c>
      <c r="BH226" s="39">
        <f t="shared" si="630"/>
        <v>8.9381896490794879E-2</v>
      </c>
      <c r="BI226" s="62">
        <v>0.90415816385912362</v>
      </c>
      <c r="BJ226" s="63">
        <v>0.9298269079464988</v>
      </c>
      <c r="BK226" s="63">
        <v>0.52980640334195839</v>
      </c>
      <c r="BL226" s="63">
        <v>0.47181070070466469</v>
      </c>
      <c r="BM226" s="63">
        <v>0.95703629321474681</v>
      </c>
      <c r="BN226" s="63">
        <v>0.17668469882045995</v>
      </c>
      <c r="BO226" s="63">
        <v>0.93677452571143283</v>
      </c>
      <c r="BP226" s="63"/>
      <c r="BQ226" s="63">
        <v>0.37490751998344413</v>
      </c>
      <c r="BR226" s="61">
        <v>0.7477640027346476</v>
      </c>
      <c r="BS226" s="39">
        <f t="shared" si="631"/>
        <v>-1.5963148128042923E-3</v>
      </c>
      <c r="BT226" s="39">
        <f t="shared" si="632"/>
        <v>4.2325905760644524E-2</v>
      </c>
      <c r="BU226" s="39">
        <f t="shared" si="633"/>
        <v>2.4904291426753499E-2</v>
      </c>
      <c r="BV226" s="39">
        <f t="shared" si="634"/>
        <v>6.037022330297459E-2</v>
      </c>
      <c r="BW226" s="39">
        <f t="shared" si="635"/>
        <v>9.8661607074911645E-2</v>
      </c>
      <c r="BX226" s="39">
        <f t="shared" si="636"/>
        <v>1.3225010238340464E-2</v>
      </c>
      <c r="BY226" s="39">
        <f t="shared" si="637"/>
        <v>-2.0317122566090419E-3</v>
      </c>
      <c r="BZ226" s="39"/>
      <c r="CA226" s="39">
        <f t="shared" si="638"/>
        <v>1.8649840481599834E-2</v>
      </c>
      <c r="CB226" s="40">
        <f t="shared" si="639"/>
        <v>7.765113910340871E-3</v>
      </c>
      <c r="CC226" s="35">
        <v>1.5015964248197084E-2</v>
      </c>
      <c r="CD226" s="35">
        <v>3.1247215114793662E-3</v>
      </c>
      <c r="CE226" s="35">
        <v>3.1086280383549339E-2</v>
      </c>
      <c r="CF226" s="35">
        <v>1.3669291083027741E-2</v>
      </c>
      <c r="CG226" s="35">
        <v>1.428098761120375E-4</v>
      </c>
      <c r="CH226" s="35">
        <v>0.19697043195748945</v>
      </c>
      <c r="CI226" s="35">
        <v>2.8322004190585166E-3</v>
      </c>
      <c r="CK226" s="35">
        <v>6.083910312506903E-2</v>
      </c>
      <c r="CL226" s="38">
        <v>2.4970343601565435E-2</v>
      </c>
      <c r="CM226" s="35">
        <f t="shared" si="640"/>
        <v>10.311854142603595</v>
      </c>
      <c r="CN226" s="35">
        <f t="shared" si="641"/>
        <v>10.232619450134987</v>
      </c>
      <c r="CO226" s="35">
        <f t="shared" si="642"/>
        <v>10.921675209957773</v>
      </c>
      <c r="CP226" s="35">
        <f t="shared" si="643"/>
        <v>11.081590300020022</v>
      </c>
      <c r="CQ226" s="35">
        <f t="shared" si="644"/>
        <v>10.071143824304059</v>
      </c>
      <c r="CR226" s="35">
        <f t="shared" si="645"/>
        <v>10.934900344390691</v>
      </c>
      <c r="CS226" s="35">
        <f t="shared" si="646"/>
        <v>10.355199795518104</v>
      </c>
      <c r="CU226" s="35">
        <f t="shared" si="647"/>
        <v>11.038079107125558</v>
      </c>
      <c r="CV226" s="38">
        <f t="shared" si="648"/>
        <v>10.663173907371476</v>
      </c>
      <c r="CW226" s="60">
        <v>10.366489647847709</v>
      </c>
      <c r="CX226" s="60">
        <v>10.299085648993838</v>
      </c>
      <c r="CY226" s="60">
        <v>10.946092043996284</v>
      </c>
      <c r="CZ226" s="60">
        <v>11.12891117707351</v>
      </c>
      <c r="DA226" s="60">
        <v>10.105690728565293</v>
      </c>
      <c r="DB226" s="60">
        <v>10.984987792652907</v>
      </c>
      <c r="DC226" s="60">
        <v>10.424430513270787</v>
      </c>
      <c r="DD226" s="60"/>
      <c r="DE226" s="60">
        <v>11.047198856905675</v>
      </c>
      <c r="DF226" s="61">
        <v>10.75559085637313</v>
      </c>
      <c r="DG226" s="39">
        <f t="shared" si="649"/>
        <v>10.311854142603595</v>
      </c>
      <c r="DH226" s="39">
        <f t="shared" si="650"/>
        <v>10.232619450134987</v>
      </c>
      <c r="DI226" s="39">
        <f t="shared" si="651"/>
        <v>10.921675209957773</v>
      </c>
      <c r="DJ226" s="39">
        <f t="shared" si="652"/>
        <v>11.081590300020022</v>
      </c>
      <c r="DK226" s="39">
        <f t="shared" si="653"/>
        <v>10.071143824304059</v>
      </c>
      <c r="DL226" s="39">
        <f t="shared" si="654"/>
        <v>10.934900344390691</v>
      </c>
      <c r="DM226" s="39">
        <f t="shared" si="655"/>
        <v>10.355199795518104</v>
      </c>
      <c r="DN226" s="39"/>
      <c r="DO226" s="39">
        <f t="shared" si="656"/>
        <v>11.038079107125558</v>
      </c>
      <c r="DP226" s="40">
        <f t="shared" si="657"/>
        <v>10.663173907371476</v>
      </c>
      <c r="DQ226" s="64"/>
    </row>
    <row r="227" spans="1:121" x14ac:dyDescent="0.2">
      <c r="A227" s="51" t="s">
        <v>89</v>
      </c>
      <c r="B227" s="78" t="s">
        <v>107</v>
      </c>
      <c r="C227" s="53">
        <v>2003</v>
      </c>
      <c r="D227" s="54">
        <v>97645448283.779129</v>
      </c>
      <c r="E227" s="55">
        <f t="shared" si="473"/>
        <v>10.989652003575632</v>
      </c>
      <c r="F227" s="56">
        <f t="shared" si="525"/>
        <v>2.3333055181904427E-2</v>
      </c>
      <c r="G227" s="58">
        <v>3654</v>
      </c>
      <c r="H227" s="58">
        <v>15285</v>
      </c>
      <c r="I227" s="11">
        <v>135034</v>
      </c>
      <c r="J227" s="59">
        <v>159902</v>
      </c>
      <c r="K227" s="118">
        <v>462160013</v>
      </c>
      <c r="L227" s="118">
        <v>307608495</v>
      </c>
      <c r="M227" s="118">
        <v>3236307311</v>
      </c>
      <c r="N227" s="118">
        <v>16783352507</v>
      </c>
      <c r="O227" s="118">
        <v>20364658</v>
      </c>
      <c r="P227" s="118">
        <v>23104767323</v>
      </c>
      <c r="Q227" s="118">
        <v>651937986</v>
      </c>
      <c r="R227" s="118"/>
      <c r="S227" s="118">
        <v>6170551761</v>
      </c>
      <c r="T227" s="120">
        <v>2408541489</v>
      </c>
      <c r="U227" s="60">
        <v>2.2710320279843187E-4</v>
      </c>
      <c r="V227" s="60">
        <v>1.4913374231567023E-2</v>
      </c>
      <c r="W227" s="60">
        <v>3.4054245118013027E-2</v>
      </c>
      <c r="X227" s="60">
        <v>-2.2799760410475489E-2</v>
      </c>
      <c r="Y227" s="60">
        <v>0.13754020165240899</v>
      </c>
      <c r="Z227" s="60">
        <v>1.167597282083721E-2</v>
      </c>
      <c r="AA227" s="60">
        <v>-2.1625592311222408E-2</v>
      </c>
      <c r="AB227" s="60"/>
      <c r="AC227" s="60">
        <v>-2.9979245810940469E-3</v>
      </c>
      <c r="AD227" s="61">
        <v>1.9008360676718628E-2</v>
      </c>
      <c r="AE227" s="99">
        <f t="shared" ref="AE227:AF227" si="664">STDEV(U218:U227)</f>
        <v>3.3289118467251438E-2</v>
      </c>
      <c r="AF227" s="100">
        <f t="shared" si="664"/>
        <v>3.86995102082036E-2</v>
      </c>
      <c r="AG227" s="100">
        <f t="shared" si="616"/>
        <v>2.4018924953535893E-2</v>
      </c>
      <c r="AH227" s="100">
        <f t="shared" si="617"/>
        <v>0.14177732446213467</v>
      </c>
      <c r="AI227" s="100">
        <f t="shared" si="618"/>
        <v>0.13752728126020614</v>
      </c>
      <c r="AJ227" s="100">
        <f t="shared" si="619"/>
        <v>3.1944888195756478E-2</v>
      </c>
      <c r="AK227" s="100">
        <f t="shared" si="620"/>
        <v>4.6175228931241159E-2</v>
      </c>
      <c r="AL227" s="100"/>
      <c r="AM227" s="100">
        <f t="shared" si="621"/>
        <v>3.3491358921026233E-2</v>
      </c>
      <c r="AN227" s="38">
        <f t="shared" si="622"/>
        <v>3.4241931289233134E-2</v>
      </c>
      <c r="AO227" s="60">
        <v>-1.1729247590379543</v>
      </c>
      <c r="AP227" s="60">
        <v>-1.3214294982519377</v>
      </c>
      <c r="AQ227" s="60">
        <v>-4.993738253245894E-2</v>
      </c>
      <c r="AR227" s="60">
        <v>0.38099515411637519</v>
      </c>
      <c r="AS227" s="60">
        <v>-1.683586483134798</v>
      </c>
      <c r="AT227" s="60">
        <v>5.2538924707292267E-2</v>
      </c>
      <c r="AU227" s="60">
        <v>-1.0362934405070643</v>
      </c>
      <c r="AV227" s="60"/>
      <c r="AW227" s="60">
        <v>0.1929927971815566</v>
      </c>
      <c r="AX227" s="61">
        <v>-0.39247791815352606</v>
      </c>
      <c r="AY227" s="39">
        <f t="shared" ref="AY227:AZ227" si="665">STDEV(AO218:AO227)</f>
        <v>4.8179404649408661E-2</v>
      </c>
      <c r="AZ227" s="39">
        <f t="shared" si="665"/>
        <v>4.7994836975067248E-2</v>
      </c>
      <c r="BA227" s="39">
        <f t="shared" si="624"/>
        <v>2.3899802616085049E-2</v>
      </c>
      <c r="BB227" s="39">
        <f t="shared" si="625"/>
        <v>0.10631649039749307</v>
      </c>
      <c r="BC227" s="39">
        <f t="shared" si="626"/>
        <v>4.5874052348021992E-2</v>
      </c>
      <c r="BD227" s="39">
        <f t="shared" si="627"/>
        <v>3.636032432437241E-2</v>
      </c>
      <c r="BE227" s="39">
        <f t="shared" si="628"/>
        <v>0.10016800147873994</v>
      </c>
      <c r="BF227" s="39"/>
      <c r="BG227" s="39">
        <f t="shared" si="629"/>
        <v>6.9775796897763878E-2</v>
      </c>
      <c r="BH227" s="39">
        <f t="shared" si="630"/>
        <v>9.0185017976165863E-2</v>
      </c>
      <c r="BI227" s="62">
        <v>0.91183826974921345</v>
      </c>
      <c r="BJ227" s="63">
        <v>0.93741513393408227</v>
      </c>
      <c r="BK227" s="63">
        <v>0.60105132741558021</v>
      </c>
      <c r="BL227" s="63">
        <v>0.51953484219454493</v>
      </c>
      <c r="BM227" s="63">
        <v>0.96090790516547364</v>
      </c>
      <c r="BN227" s="63">
        <v>0.25065757649050674</v>
      </c>
      <c r="BO227" s="63">
        <v>0.9483431879773343</v>
      </c>
      <c r="BP227" s="63"/>
      <c r="BQ227" s="63">
        <v>0.41107124124782496</v>
      </c>
      <c r="BR227" s="61">
        <v>0.76026237010624764</v>
      </c>
      <c r="BS227" s="39">
        <f t="shared" si="631"/>
        <v>-1.5471783689350589E-3</v>
      </c>
      <c r="BT227" s="39">
        <f t="shared" si="632"/>
        <v>1.0795235725808228E-2</v>
      </c>
      <c r="BU227" s="39">
        <f t="shared" si="633"/>
        <v>2.5329983081560183E-2</v>
      </c>
      <c r="BV227" s="39">
        <f t="shared" si="634"/>
        <v>5.6557446921005151E-2</v>
      </c>
      <c r="BW227" s="39">
        <f t="shared" si="635"/>
        <v>0.11207921615609506</v>
      </c>
      <c r="BX227" s="39">
        <f t="shared" si="636"/>
        <v>1.3566517723295915E-2</v>
      </c>
      <c r="BY227" s="39">
        <f t="shared" si="637"/>
        <v>-4.8858374312975242E-3</v>
      </c>
      <c r="BZ227" s="39"/>
      <c r="CA227" s="39">
        <f t="shared" si="638"/>
        <v>1.8102785947903644E-2</v>
      </c>
      <c r="CB227" s="40">
        <f t="shared" si="639"/>
        <v>1.1571871472054518E-2</v>
      </c>
      <c r="CC227" s="35">
        <v>1.648739956125167E-2</v>
      </c>
      <c r="CD227" s="35">
        <v>9.0500079532608024E-3</v>
      </c>
      <c r="CE227" s="35">
        <v>3.0537097924564334E-2</v>
      </c>
      <c r="CF227" s="35">
        <v>9.7440038493858877E-2</v>
      </c>
      <c r="CG227" s="35">
        <v>1.0427858316967232E-4</v>
      </c>
      <c r="CH227" s="35">
        <v>0.19327446760505862</v>
      </c>
      <c r="CI227" s="35">
        <v>3.3382917353470742E-3</v>
      </c>
      <c r="CK227" s="35">
        <v>6.1663288016265187E-2</v>
      </c>
      <c r="CL227" s="38">
        <v>2.5286874990850028E-2</v>
      </c>
      <c r="CM227" s="35">
        <f t="shared" si="640"/>
        <v>10.332378834344885</v>
      </c>
      <c r="CN227" s="35">
        <f t="shared" si="641"/>
        <v>10.256200302041298</v>
      </c>
      <c r="CO227" s="35">
        <f t="shared" si="642"/>
        <v>10.939386255480155</v>
      </c>
      <c r="CP227" s="35">
        <f t="shared" si="643"/>
        <v>11.100546605404562</v>
      </c>
      <c r="CQ227" s="35">
        <f t="shared" si="644"/>
        <v>10.090649029507784</v>
      </c>
      <c r="CR227" s="35">
        <f t="shared" si="645"/>
        <v>10.956097983486464</v>
      </c>
      <c r="CS227" s="35">
        <f t="shared" si="646"/>
        <v>10.377664921955891</v>
      </c>
      <c r="CU227" s="35">
        <f t="shared" si="647"/>
        <v>11.052058223403451</v>
      </c>
      <c r="CV227" s="38">
        <f t="shared" si="648"/>
        <v>10.697392992768579</v>
      </c>
      <c r="CW227" s="60">
        <v>10.403189624056655</v>
      </c>
      <c r="CX227" s="60">
        <v>10.328937254449663</v>
      </c>
      <c r="CY227" s="60">
        <v>10.964683312309402</v>
      </c>
      <c r="CZ227" s="60">
        <v>11.18014958063382</v>
      </c>
      <c r="DA227" s="60">
        <v>10.147858762008234</v>
      </c>
      <c r="DB227" s="60">
        <v>11.015921465929278</v>
      </c>
      <c r="DC227" s="60">
        <v>10.471505283322099</v>
      </c>
      <c r="DD227" s="60"/>
      <c r="DE227" s="60">
        <v>11.08614840216641</v>
      </c>
      <c r="DF227" s="61">
        <v>10.79341304449887</v>
      </c>
      <c r="DG227" s="39">
        <f t="shared" si="649"/>
        <v>10.332378834344885</v>
      </c>
      <c r="DH227" s="39">
        <f t="shared" si="650"/>
        <v>10.256200302041298</v>
      </c>
      <c r="DI227" s="39">
        <f t="shared" si="651"/>
        <v>10.939386255480155</v>
      </c>
      <c r="DJ227" s="39">
        <f t="shared" si="652"/>
        <v>11.100546605404562</v>
      </c>
      <c r="DK227" s="39">
        <f t="shared" si="653"/>
        <v>10.090649029507784</v>
      </c>
      <c r="DL227" s="39">
        <f t="shared" si="654"/>
        <v>10.956097983486464</v>
      </c>
      <c r="DM227" s="39">
        <f t="shared" si="655"/>
        <v>10.377664921955891</v>
      </c>
      <c r="DN227" s="39"/>
      <c r="DO227" s="39">
        <f t="shared" si="656"/>
        <v>11.052058223403451</v>
      </c>
      <c r="DP227" s="40">
        <f t="shared" si="657"/>
        <v>10.697392992768579</v>
      </c>
      <c r="DQ227" s="64"/>
    </row>
    <row r="228" spans="1:121" x14ac:dyDescent="0.2">
      <c r="A228" s="51" t="s">
        <v>89</v>
      </c>
      <c r="B228" s="78" t="s">
        <v>107</v>
      </c>
      <c r="C228" s="53">
        <v>2004</v>
      </c>
      <c r="D228" s="54">
        <v>115035498757.54349</v>
      </c>
      <c r="E228" s="55">
        <f t="shared" si="473"/>
        <v>11.060831879792927</v>
      </c>
      <c r="F228" s="56">
        <f t="shared" si="525"/>
        <v>7.1179876217295046E-2</v>
      </c>
      <c r="G228" s="58">
        <v>4293</v>
      </c>
      <c r="H228" s="58">
        <v>22194</v>
      </c>
      <c r="I228" s="11">
        <v>165308</v>
      </c>
      <c r="J228" s="59">
        <v>198637</v>
      </c>
      <c r="K228" s="118">
        <v>488570221</v>
      </c>
      <c r="L228" s="118">
        <v>348759001</v>
      </c>
      <c r="M228" s="118">
        <v>3916960055</v>
      </c>
      <c r="N228" s="118">
        <v>19021185677</v>
      </c>
      <c r="O228" s="118">
        <v>38347541</v>
      </c>
      <c r="P228" s="118">
        <v>27268118807</v>
      </c>
      <c r="Q228" s="118">
        <v>651828246</v>
      </c>
      <c r="R228" s="118"/>
      <c r="S228" s="118">
        <v>7740069538</v>
      </c>
      <c r="T228" s="120">
        <v>3176360866</v>
      </c>
      <c r="U228" s="60">
        <v>-2.4621481651953685E-4</v>
      </c>
      <c r="V228" s="60">
        <v>2.0772940047983024E-2</v>
      </c>
      <c r="W228" s="60">
        <v>2.716424083015978E-2</v>
      </c>
      <c r="X228" s="60">
        <v>3.1905370380208797E-2</v>
      </c>
      <c r="Y228" s="60">
        <v>1.4213603190488477E-2</v>
      </c>
      <c r="Z228" s="60">
        <v>1.3260457511136914E-2</v>
      </c>
      <c r="AA228" s="60">
        <v>-1.0857663243079241E-2</v>
      </c>
      <c r="AB228" s="60"/>
      <c r="AC228" s="60">
        <v>-5.6374463489294868E-4</v>
      </c>
      <c r="AD228" s="61">
        <v>1.9584912929092813E-2</v>
      </c>
      <c r="AE228" s="99">
        <f t="shared" ref="AE228:AF228" si="666">STDEV(U219:U228)</f>
        <v>3.0181815197417187E-2</v>
      </c>
      <c r="AF228" s="100">
        <f t="shared" si="666"/>
        <v>3.4168653569909363E-2</v>
      </c>
      <c r="AG228" s="100">
        <f t="shared" si="616"/>
        <v>1.481898578122927E-2</v>
      </c>
      <c r="AH228" s="100">
        <f t="shared" si="617"/>
        <v>0.1406154234967191</v>
      </c>
      <c r="AI228" s="100">
        <f t="shared" si="618"/>
        <v>0.13466707740207179</v>
      </c>
      <c r="AJ228" s="100">
        <f t="shared" si="619"/>
        <v>3.1212082963133308E-2</v>
      </c>
      <c r="AK228" s="100">
        <f t="shared" si="620"/>
        <v>4.5537519909458479E-2</v>
      </c>
      <c r="AL228" s="100"/>
      <c r="AM228" s="100">
        <f t="shared" si="621"/>
        <v>3.3956130784182317E-2</v>
      </c>
      <c r="AN228" s="38">
        <f t="shared" si="622"/>
        <v>3.3851902498602607E-2</v>
      </c>
      <c r="AO228" s="60">
        <v>-1.1647284114460046</v>
      </c>
      <c r="AP228" s="60">
        <v>-1.3334668773304923</v>
      </c>
      <c r="AQ228" s="60">
        <v>-8.3099001251570215E-2</v>
      </c>
      <c r="AR228" s="60">
        <v>0.34882549781113958</v>
      </c>
      <c r="AS228" s="60">
        <v>-1.6867440681896166</v>
      </c>
      <c r="AT228" s="60">
        <v>3.520684222574566E-2</v>
      </c>
      <c r="AU228" s="60">
        <v>-1.1135253439352866</v>
      </c>
      <c r="AV228" s="60"/>
      <c r="AW228" s="60">
        <v>0.17695243717077069</v>
      </c>
      <c r="AX228" s="61">
        <v>-0.40350965182444298</v>
      </c>
      <c r="AY228" s="39">
        <f t="shared" ref="AY228:AZ228" si="667">STDEV(AO219:AO228)</f>
        <v>5.4410980117367419E-2</v>
      </c>
      <c r="AZ228" s="39">
        <f t="shared" si="667"/>
        <v>5.1320428520519934E-2</v>
      </c>
      <c r="BA228" s="39">
        <f t="shared" si="624"/>
        <v>2.6271436946367525E-2</v>
      </c>
      <c r="BB228" s="39">
        <f t="shared" si="625"/>
        <v>0.10377876581696947</v>
      </c>
      <c r="BC228" s="39">
        <f t="shared" si="626"/>
        <v>4.4960145785673367E-2</v>
      </c>
      <c r="BD228" s="39">
        <f t="shared" si="627"/>
        <v>3.7950745803242057E-2</v>
      </c>
      <c r="BE228" s="39">
        <f t="shared" si="628"/>
        <v>0.10071013483879222</v>
      </c>
      <c r="BF228" s="39"/>
      <c r="BG228" s="39">
        <f t="shared" si="629"/>
        <v>5.900778125078019E-2</v>
      </c>
      <c r="BH228" s="39">
        <f t="shared" si="630"/>
        <v>8.1801670695990314E-2</v>
      </c>
      <c r="BI228" s="62">
        <v>0.91674767052539596</v>
      </c>
      <c r="BJ228" s="63">
        <v>0.9382629632387619</v>
      </c>
      <c r="BK228" s="63">
        <v>0.638617309645096</v>
      </c>
      <c r="BL228" s="63">
        <v>0.52662543985983878</v>
      </c>
      <c r="BM228" s="63">
        <v>0.96379396984924626</v>
      </c>
      <c r="BN228" s="63">
        <v>0.26023493388833724</v>
      </c>
      <c r="BO228" s="63">
        <v>0.95424195987900018</v>
      </c>
      <c r="BP228" s="63"/>
      <c r="BQ228" s="63">
        <v>0.41665734099733792</v>
      </c>
      <c r="BR228" s="61">
        <v>0.75100167908956028</v>
      </c>
      <c r="BS228" s="39">
        <f t="shared" si="631"/>
        <v>2.5898534046178171E-3</v>
      </c>
      <c r="BT228" s="39">
        <f t="shared" si="632"/>
        <v>1.6978232244003078E-2</v>
      </c>
      <c r="BU228" s="39">
        <f t="shared" si="633"/>
        <v>3.0906166947990487E-2</v>
      </c>
      <c r="BV228" s="39">
        <f t="shared" si="634"/>
        <v>5.9961531086259165E-2</v>
      </c>
      <c r="BW228" s="39">
        <f t="shared" si="635"/>
        <v>0.11513442931630817</v>
      </c>
      <c r="BX228" s="39">
        <f t="shared" si="636"/>
        <v>1.1592553393442801E-2</v>
      </c>
      <c r="BY228" s="39">
        <f t="shared" si="637"/>
        <v>-3.1748551041109519E-3</v>
      </c>
      <c r="BZ228" s="39"/>
      <c r="CA228" s="39">
        <f t="shared" si="638"/>
        <v>1.5844711237935204E-2</v>
      </c>
      <c r="CB228" s="40">
        <f t="shared" si="639"/>
        <v>1.3944599913151823E-2</v>
      </c>
      <c r="CC228" s="35">
        <v>1.0539866646559329E-2</v>
      </c>
      <c r="CD228" s="35">
        <v>1.4538179319252954E-2</v>
      </c>
      <c r="CE228" s="35">
        <v>3.0869477725524543E-2</v>
      </c>
      <c r="CF228" s="35">
        <v>9.4354018625387476E-2</v>
      </c>
      <c r="CG228" s="35">
        <v>1.6667698846954993E-4</v>
      </c>
      <c r="CH228" s="35">
        <v>0.19439667327103385</v>
      </c>
      <c r="CI228" s="35">
        <v>2.8331612982086373E-3</v>
      </c>
      <c r="CK228" s="35">
        <v>6.4088810859496068E-2</v>
      </c>
      <c r="CL228" s="38">
        <v>3.0153432795524494E-2</v>
      </c>
      <c r="CM228" s="35">
        <f t="shared" si="640"/>
        <v>10.356282896846423</v>
      </c>
      <c r="CN228" s="35">
        <f t="shared" si="641"/>
        <v>10.279948090587183</v>
      </c>
      <c r="CO228" s="35">
        <f t="shared" si="642"/>
        <v>10.954730355022544</v>
      </c>
      <c r="CP228" s="35">
        <f t="shared" si="643"/>
        <v>11.118314963521588</v>
      </c>
      <c r="CQ228" s="35">
        <f t="shared" si="644"/>
        <v>10.109597508850118</v>
      </c>
      <c r="CR228" s="35">
        <f t="shared" si="645"/>
        <v>10.976969331742167</v>
      </c>
      <c r="CS228" s="35">
        <f t="shared" si="646"/>
        <v>10.397716145040636</v>
      </c>
      <c r="CU228" s="35">
        <f t="shared" si="647"/>
        <v>11.065299292712794</v>
      </c>
      <c r="CV228" s="38">
        <f t="shared" si="648"/>
        <v>10.729338721123325</v>
      </c>
      <c r="CW228" s="60">
        <v>10.478467674069925</v>
      </c>
      <c r="CX228" s="60">
        <v>10.394098441127682</v>
      </c>
      <c r="CY228" s="60">
        <v>11.019282379167141</v>
      </c>
      <c r="CZ228" s="60">
        <v>11.235244628698496</v>
      </c>
      <c r="DA228" s="60">
        <v>10.217459845698119</v>
      </c>
      <c r="DB228" s="60">
        <v>11.078435300905799</v>
      </c>
      <c r="DC228" s="60">
        <v>10.504069207825284</v>
      </c>
      <c r="DD228" s="60"/>
      <c r="DE228" s="60">
        <v>11.149308098378313</v>
      </c>
      <c r="DF228" s="61">
        <v>10.859077053880705</v>
      </c>
      <c r="DG228" s="39">
        <f t="shared" si="649"/>
        <v>10.356282896846423</v>
      </c>
      <c r="DH228" s="39">
        <f t="shared" si="650"/>
        <v>10.279948090587183</v>
      </c>
      <c r="DI228" s="39">
        <f t="shared" si="651"/>
        <v>10.954730355022544</v>
      </c>
      <c r="DJ228" s="39">
        <f t="shared" si="652"/>
        <v>11.118314963521588</v>
      </c>
      <c r="DK228" s="39">
        <f t="shared" si="653"/>
        <v>10.109597508850118</v>
      </c>
      <c r="DL228" s="39">
        <f t="shared" si="654"/>
        <v>10.976969331742167</v>
      </c>
      <c r="DM228" s="39">
        <f t="shared" si="655"/>
        <v>10.397716145040636</v>
      </c>
      <c r="DN228" s="39"/>
      <c r="DO228" s="39">
        <f t="shared" si="656"/>
        <v>11.065299292712794</v>
      </c>
      <c r="DP228" s="40">
        <f t="shared" si="657"/>
        <v>10.729338721123325</v>
      </c>
      <c r="DQ228" s="64"/>
    </row>
    <row r="229" spans="1:121" x14ac:dyDescent="0.2">
      <c r="A229" s="51" t="s">
        <v>89</v>
      </c>
      <c r="B229" s="78" t="s">
        <v>107</v>
      </c>
      <c r="C229" s="53">
        <v>2005</v>
      </c>
      <c r="D229" s="54">
        <v>127807618360.97092</v>
      </c>
      <c r="E229" s="55">
        <f t="shared" ref="E229:E292" si="668">LOG(D229)</f>
        <v>11.106556742034579</v>
      </c>
      <c r="F229" s="56">
        <f t="shared" si="525"/>
        <v>4.5724862241652175E-2</v>
      </c>
      <c r="G229" s="58">
        <v>4542</v>
      </c>
      <c r="H229" s="58">
        <v>30444</v>
      </c>
      <c r="I229" s="11">
        <v>185203</v>
      </c>
      <c r="J229" s="59">
        <v>229649</v>
      </c>
      <c r="K229" s="118">
        <v>495682736</v>
      </c>
      <c r="L229" s="118">
        <v>303041823</v>
      </c>
      <c r="M229" s="118">
        <v>4184108979</v>
      </c>
      <c r="N229" s="118">
        <v>22432270484</v>
      </c>
      <c r="O229" s="118">
        <v>39966364</v>
      </c>
      <c r="P229" s="118">
        <v>30568268114</v>
      </c>
      <c r="Q229" s="118">
        <v>594888176</v>
      </c>
      <c r="R229" s="118"/>
      <c r="S229" s="118">
        <v>9425946822</v>
      </c>
      <c r="T229" s="120">
        <v>4420969743</v>
      </c>
      <c r="U229" s="60">
        <v>3.9959687727367704E-5</v>
      </c>
      <c r="V229" s="60">
        <v>1.8512319285930889E-2</v>
      </c>
      <c r="W229" s="60">
        <v>-1.5364466207334893E-3</v>
      </c>
      <c r="X229" s="60">
        <v>4.1653136216432074E-2</v>
      </c>
      <c r="Y229" s="60">
        <v>7.6490690622765811E-5</v>
      </c>
      <c r="Z229" s="60">
        <v>5.0490192832507996E-3</v>
      </c>
      <c r="AA229" s="60">
        <v>7.2126986563297857E-3</v>
      </c>
      <c r="AB229" s="60"/>
      <c r="AC229" s="60">
        <v>7.0545123014857936E-3</v>
      </c>
      <c r="AD229" s="61">
        <v>9.4144485023357483E-3</v>
      </c>
      <c r="AE229" s="99">
        <f t="shared" ref="AE229:AF229" si="669">STDEV(U220:U229)</f>
        <v>3.0185180068867227E-2</v>
      </c>
      <c r="AF229" s="100">
        <f t="shared" si="669"/>
        <v>3.4153463430962303E-2</v>
      </c>
      <c r="AG229" s="100">
        <f t="shared" si="616"/>
        <v>1.8024690294227746E-2</v>
      </c>
      <c r="AH229" s="100">
        <f t="shared" si="617"/>
        <v>0.14072801843936736</v>
      </c>
      <c r="AI229" s="100">
        <f t="shared" si="618"/>
        <v>0.13939843790217984</v>
      </c>
      <c r="AJ229" s="100">
        <f t="shared" si="619"/>
        <v>3.1218259395674589E-2</v>
      </c>
      <c r="AK229" s="100">
        <f t="shared" si="620"/>
        <v>4.5398216805551048E-2</v>
      </c>
      <c r="AL229" s="100"/>
      <c r="AM229" s="100">
        <f t="shared" si="621"/>
        <v>3.3555747414207637E-2</v>
      </c>
      <c r="AN229" s="38">
        <f t="shared" si="622"/>
        <v>3.2631005036536542E-2</v>
      </c>
      <c r="AO229" s="60">
        <v>-1.127399916500881</v>
      </c>
      <c r="AP229" s="60">
        <v>-1.3076958245639645</v>
      </c>
      <c r="AQ229" s="60">
        <v>-7.5471748771184011E-2</v>
      </c>
      <c r="AR229" s="60">
        <v>0.34960974043014126</v>
      </c>
      <c r="AS229" s="60">
        <v>-1.6695106995011422</v>
      </c>
      <c r="AT229" s="60">
        <v>5.0398356362345353E-2</v>
      </c>
      <c r="AU229" s="60">
        <v>-1.0823456727868503</v>
      </c>
      <c r="AV229" s="60"/>
      <c r="AW229" s="60">
        <v>0.17063642675831936</v>
      </c>
      <c r="AX229" s="61">
        <v>-0.34588358910052541</v>
      </c>
      <c r="AY229" s="39">
        <f t="shared" ref="AY229:AZ229" si="670">STDEV(AO220:AO229)</f>
        <v>6.3051973747174542E-2</v>
      </c>
      <c r="AZ229" s="39">
        <f t="shared" si="670"/>
        <v>5.6968843203857013E-2</v>
      </c>
      <c r="BA229" s="39">
        <f t="shared" si="624"/>
        <v>2.6847407220643823E-2</v>
      </c>
      <c r="BB229" s="39">
        <f t="shared" si="625"/>
        <v>0.1028431583744308</v>
      </c>
      <c r="BC229" s="39">
        <f t="shared" si="626"/>
        <v>4.7998967195195613E-2</v>
      </c>
      <c r="BD229" s="39">
        <f t="shared" si="627"/>
        <v>4.0686203344410372E-2</v>
      </c>
      <c r="BE229" s="39">
        <f t="shared" si="628"/>
        <v>0.10289162680658549</v>
      </c>
      <c r="BF229" s="39"/>
      <c r="BG229" s="39">
        <f t="shared" si="629"/>
        <v>4.6240018063045667E-2</v>
      </c>
      <c r="BH229" s="39">
        <f t="shared" si="630"/>
        <v>7.8215004441024791E-2</v>
      </c>
      <c r="BI229" s="62">
        <v>0.91010097584549254</v>
      </c>
      <c r="BJ229" s="63">
        <v>0.93317034815524558</v>
      </c>
      <c r="BK229" s="63">
        <v>0.66075805451377612</v>
      </c>
      <c r="BL229" s="63">
        <v>0.49620552985204253</v>
      </c>
      <c r="BM229" s="63">
        <v>0.95650341873658784</v>
      </c>
      <c r="BN229" s="63">
        <v>0.26475523533768769</v>
      </c>
      <c r="BO229" s="63">
        <v>0.94329656206490309</v>
      </c>
      <c r="BP229" s="63"/>
      <c r="BQ229" s="63">
        <v>0.40661802486897541</v>
      </c>
      <c r="BR229" s="61">
        <v>0.74005211930207448</v>
      </c>
      <c r="BS229" s="39">
        <f t="shared" si="631"/>
        <v>2.1653905484365203E-3</v>
      </c>
      <c r="BT229" s="39">
        <f t="shared" si="632"/>
        <v>1.6794642812978822E-2</v>
      </c>
      <c r="BU229" s="39">
        <f t="shared" si="633"/>
        <v>2.8246903710059022E-2</v>
      </c>
      <c r="BV229" s="39">
        <f t="shared" si="634"/>
        <v>5.8719507951379368E-2</v>
      </c>
      <c r="BW229" s="39">
        <f t="shared" si="635"/>
        <v>0.10649500623868713</v>
      </c>
      <c r="BX229" s="39">
        <f t="shared" si="636"/>
        <v>1.0429956433072912E-2</v>
      </c>
      <c r="BY229" s="39">
        <f t="shared" si="637"/>
        <v>-3.6191243238002267E-3</v>
      </c>
      <c r="BZ229" s="39"/>
      <c r="CA229" s="39">
        <f t="shared" si="638"/>
        <v>1.3357356866058412E-2</v>
      </c>
      <c r="CB229" s="40">
        <f t="shared" si="639"/>
        <v>1.0923038046073374E-2</v>
      </c>
      <c r="CC229" s="35">
        <v>1.9391752321056021E-3</v>
      </c>
      <c r="CD229" s="35">
        <v>1.1708188615522521E-2</v>
      </c>
      <c r="CE229" s="35">
        <v>2.8968498814739955E-2</v>
      </c>
      <c r="CF229" s="35">
        <v>0.10146457463984494</v>
      </c>
      <c r="CG229" s="35">
        <v>1.5635360596080348E-4</v>
      </c>
      <c r="CH229" s="35">
        <v>0.19649831248346375</v>
      </c>
      <c r="CI229" s="35">
        <v>2.3272797961066739E-3</v>
      </c>
      <c r="CK229" s="35">
        <v>6.6055686075424849E-2</v>
      </c>
      <c r="CL229" s="38">
        <v>3.3926196796912264E-2</v>
      </c>
      <c r="CM229" s="35">
        <f t="shared" si="640"/>
        <v>10.379629626478167</v>
      </c>
      <c r="CN229" s="35">
        <f t="shared" si="641"/>
        <v>10.301205997767994</v>
      </c>
      <c r="CO229" s="35">
        <f t="shared" si="642"/>
        <v>10.968055132236637</v>
      </c>
      <c r="CP229" s="35">
        <f t="shared" si="643"/>
        <v>11.133991923843599</v>
      </c>
      <c r="CQ229" s="35">
        <f t="shared" si="644"/>
        <v>10.127280983690243</v>
      </c>
      <c r="CR229" s="35">
        <f t="shared" si="645"/>
        <v>10.995569990651394</v>
      </c>
      <c r="CS229" s="35">
        <f t="shared" si="646"/>
        <v>10.418581724272187</v>
      </c>
      <c r="CU229" s="35">
        <f t="shared" si="647"/>
        <v>11.075879221470638</v>
      </c>
      <c r="CV229" s="38">
        <f t="shared" si="648"/>
        <v>10.759686350282124</v>
      </c>
      <c r="CW229" s="60">
        <v>10.542856783784138</v>
      </c>
      <c r="CX229" s="60">
        <v>10.452708829752597</v>
      </c>
      <c r="CY229" s="60">
        <v>11.068820867648988</v>
      </c>
      <c r="CZ229" s="60">
        <v>11.281361612249651</v>
      </c>
      <c r="DA229" s="60">
        <v>10.271801392284008</v>
      </c>
      <c r="DB229" s="60">
        <v>11.131755920215753</v>
      </c>
      <c r="DC229" s="60">
        <v>10.565383905641154</v>
      </c>
      <c r="DD229" s="60"/>
      <c r="DE229" s="60">
        <v>11.191874955413738</v>
      </c>
      <c r="DF229" s="61">
        <v>10.933614947484315</v>
      </c>
      <c r="DG229" s="39">
        <f t="shared" si="649"/>
        <v>10.379629626478167</v>
      </c>
      <c r="DH229" s="39">
        <f t="shared" si="650"/>
        <v>10.301205997767994</v>
      </c>
      <c r="DI229" s="39">
        <f t="shared" si="651"/>
        <v>10.968055132236637</v>
      </c>
      <c r="DJ229" s="39">
        <f t="shared" si="652"/>
        <v>11.133991923843599</v>
      </c>
      <c r="DK229" s="39">
        <f t="shared" si="653"/>
        <v>10.127280983690243</v>
      </c>
      <c r="DL229" s="39">
        <f t="shared" si="654"/>
        <v>10.995569990651394</v>
      </c>
      <c r="DM229" s="39">
        <f t="shared" si="655"/>
        <v>10.418581724272187</v>
      </c>
      <c r="DN229" s="39"/>
      <c r="DO229" s="39">
        <f t="shared" si="656"/>
        <v>11.075879221470638</v>
      </c>
      <c r="DP229" s="40">
        <f t="shared" si="657"/>
        <v>10.759686350282124</v>
      </c>
      <c r="DQ229" s="64"/>
    </row>
    <row r="230" spans="1:121" x14ac:dyDescent="0.2">
      <c r="A230" s="51" t="s">
        <v>89</v>
      </c>
      <c r="B230" s="78" t="s">
        <v>107</v>
      </c>
      <c r="C230" s="53">
        <v>2006</v>
      </c>
      <c r="D230" s="54">
        <v>148630373214.17334</v>
      </c>
      <c r="E230" s="55">
        <f t="shared" si="668"/>
        <v>11.172107568316969</v>
      </c>
      <c r="F230" s="56">
        <f t="shared" si="525"/>
        <v>6.5550826282390062E-2</v>
      </c>
      <c r="G230" s="58">
        <v>5088</v>
      </c>
      <c r="H230" s="58">
        <v>39376</v>
      </c>
      <c r="I230" s="11">
        <v>214093</v>
      </c>
      <c r="J230" s="59">
        <v>271807</v>
      </c>
      <c r="K230" s="118">
        <v>573663103</v>
      </c>
      <c r="L230" s="118">
        <v>459626930</v>
      </c>
      <c r="M230" s="118">
        <v>5080556875</v>
      </c>
      <c r="N230" s="118">
        <v>25075388673</v>
      </c>
      <c r="O230" s="118">
        <v>41092724</v>
      </c>
      <c r="P230" s="118">
        <v>35898026869</v>
      </c>
      <c r="Q230" s="118">
        <v>563353374</v>
      </c>
      <c r="R230" s="118"/>
      <c r="S230" s="118">
        <v>11494251356</v>
      </c>
      <c r="T230" s="120">
        <v>5457758947</v>
      </c>
      <c r="U230" s="60">
        <v>-2.7363302380860773E-5</v>
      </c>
      <c r="V230" s="60">
        <v>2.34313938936066E-2</v>
      </c>
      <c r="W230" s="60">
        <v>-1.0554678414303575E-2</v>
      </c>
      <c r="X230" s="60">
        <v>-4.6145076736396895E-3</v>
      </c>
      <c r="Y230" s="60">
        <v>4.3138265892315175E-3</v>
      </c>
      <c r="Z230" s="60">
        <v>6.3952077277111274E-3</v>
      </c>
      <c r="AA230" s="60">
        <v>7.2938605546105872E-2</v>
      </c>
      <c r="AB230" s="60"/>
      <c r="AC230" s="60">
        <v>-5.8183500184809667E-3</v>
      </c>
      <c r="AD230" s="61">
        <v>2.3919294748889985E-2</v>
      </c>
      <c r="AE230" s="99">
        <f t="shared" ref="AE230:AF230" si="671">STDEV(U221:U230)</f>
        <v>2.6605739395465244E-2</v>
      </c>
      <c r="AF230" s="100">
        <f t="shared" si="671"/>
        <v>2.7737880918415052E-2</v>
      </c>
      <c r="AG230" s="100">
        <f t="shared" si="616"/>
        <v>1.9394403019228488E-2</v>
      </c>
      <c r="AH230" s="100">
        <f t="shared" si="617"/>
        <v>0.14211885410837707</v>
      </c>
      <c r="AI230" s="100">
        <f t="shared" si="618"/>
        <v>0.14311334305167547</v>
      </c>
      <c r="AJ230" s="100">
        <f t="shared" si="619"/>
        <v>3.1189632311411447E-2</v>
      </c>
      <c r="AK230" s="100">
        <f t="shared" si="620"/>
        <v>4.6938431763537986E-2</v>
      </c>
      <c r="AL230" s="100"/>
      <c r="AM230" s="100">
        <f t="shared" si="621"/>
        <v>3.4103633012874064E-2</v>
      </c>
      <c r="AN230" s="38">
        <f t="shared" si="622"/>
        <v>3.083779847705484E-2</v>
      </c>
      <c r="AO230" s="60">
        <v>-1.1125175331038566</v>
      </c>
      <c r="AP230" s="60">
        <v>-1.310298706362202</v>
      </c>
      <c r="AQ230" s="60">
        <v>-6.6077021628538901E-2</v>
      </c>
      <c r="AR230" s="60">
        <v>0.38967397259956194</v>
      </c>
      <c r="AS230" s="60">
        <v>-1.6336555636522405</v>
      </c>
      <c r="AT230" s="60">
        <v>3.9256596176500125E-2</v>
      </c>
      <c r="AU230" s="60">
        <v>-1.0084906259038267</v>
      </c>
      <c r="AV230" s="60"/>
      <c r="AW230" s="60">
        <v>0.17377211263810644</v>
      </c>
      <c r="AX230" s="61">
        <v>-0.35012485702135621</v>
      </c>
      <c r="AY230" s="39">
        <f t="shared" ref="AY230:AZ230" si="672">STDEV(AO221:AO230)</f>
        <v>6.8924129965531461E-2</v>
      </c>
      <c r="AZ230" s="39">
        <f t="shared" si="672"/>
        <v>5.6755083034998363E-2</v>
      </c>
      <c r="BA230" s="39">
        <f t="shared" si="624"/>
        <v>2.3618524914740213E-2</v>
      </c>
      <c r="BB230" s="39">
        <f t="shared" si="625"/>
        <v>0.10452920399217763</v>
      </c>
      <c r="BC230" s="39">
        <f t="shared" si="626"/>
        <v>5.6504913305310017E-2</v>
      </c>
      <c r="BD230" s="39">
        <f t="shared" si="627"/>
        <v>4.1722940973732588E-2</v>
      </c>
      <c r="BE230" s="39">
        <f t="shared" si="628"/>
        <v>0.11017409593483328</v>
      </c>
      <c r="BF230" s="39"/>
      <c r="BG230" s="39">
        <f t="shared" si="629"/>
        <v>2.6106509127457937E-2</v>
      </c>
      <c r="BH230" s="39">
        <f t="shared" si="630"/>
        <v>7.1075988175506227E-2</v>
      </c>
      <c r="BI230" s="62">
        <v>0.89797203723120633</v>
      </c>
      <c r="BJ230" s="63">
        <v>0.92561860478622426</v>
      </c>
      <c r="BK230" s="63">
        <v>0.66315703737582898</v>
      </c>
      <c r="BL230" s="63">
        <v>0.49008616325725884</v>
      </c>
      <c r="BM230" s="63">
        <v>0.94817539394695061</v>
      </c>
      <c r="BN230" s="63">
        <v>0.28167913518712029</v>
      </c>
      <c r="BO230" s="63">
        <v>0.93562779993196932</v>
      </c>
      <c r="BP230" s="63"/>
      <c r="BQ230" s="63">
        <v>0.40629692998513184</v>
      </c>
      <c r="BR230" s="61">
        <v>0.72945419772617148</v>
      </c>
      <c r="BS230" s="39">
        <f t="shared" si="631"/>
        <v>-2.1170518118653432E-3</v>
      </c>
      <c r="BT230" s="39">
        <f t="shared" si="632"/>
        <v>1.1666362219529481E-2</v>
      </c>
      <c r="BU230" s="39">
        <f t="shared" si="633"/>
        <v>2.1847343896370885E-2</v>
      </c>
      <c r="BV230" s="39">
        <f t="shared" si="634"/>
        <v>5.1980213214875184E-2</v>
      </c>
      <c r="BW230" s="39">
        <f t="shared" si="635"/>
        <v>9.6557229076469353E-2</v>
      </c>
      <c r="BX230" s="39">
        <f t="shared" si="636"/>
        <v>1.0592983312340164E-2</v>
      </c>
      <c r="BY230" s="39">
        <f t="shared" si="637"/>
        <v>-2.7258524051710477E-3</v>
      </c>
      <c r="BZ230" s="39"/>
      <c r="CA230" s="39">
        <f t="shared" si="638"/>
        <v>1.1691179662746576E-2</v>
      </c>
      <c r="CB230" s="40">
        <f t="shared" si="639"/>
        <v>8.8322329170921858E-3</v>
      </c>
      <c r="CC230" s="35">
        <v>1.0242068007642931E-2</v>
      </c>
      <c r="CD230" s="35">
        <v>9.3516478404700211E-3</v>
      </c>
      <c r="CE230" s="35">
        <v>3.0819910907178234E-2</v>
      </c>
      <c r="CF230" s="35">
        <v>9.6601941051279894E-2</v>
      </c>
      <c r="CG230" s="35">
        <v>1.3823797623378843E-4</v>
      </c>
      <c r="CH230" s="35">
        <v>0.19685109408381612</v>
      </c>
      <c r="CI230" s="35">
        <v>1.8951488912303924E-3</v>
      </c>
      <c r="CK230" s="35">
        <v>6.7012296696905643E-2</v>
      </c>
      <c r="CL230" s="38">
        <v>3.0856784711013083E-2</v>
      </c>
      <c r="CM230" s="35">
        <f t="shared" si="640"/>
        <v>10.406589278890623</v>
      </c>
      <c r="CN230" s="35">
        <f t="shared" si="641"/>
        <v>10.326476528332552</v>
      </c>
      <c r="CO230" s="35">
        <f t="shared" si="642"/>
        <v>10.98397605976184</v>
      </c>
      <c r="CP230" s="35">
        <f t="shared" si="643"/>
        <v>11.153669365049652</v>
      </c>
      <c r="CQ230" s="35">
        <f t="shared" si="644"/>
        <v>10.149993902424372</v>
      </c>
      <c r="CR230" s="35">
        <f t="shared" si="645"/>
        <v>11.01537823400735</v>
      </c>
      <c r="CS230" s="35">
        <f t="shared" si="646"/>
        <v>10.446286620693497</v>
      </c>
      <c r="CU230" s="35">
        <f t="shared" si="647"/>
        <v>11.08947147636666</v>
      </c>
      <c r="CV230" s="38">
        <f t="shared" si="648"/>
        <v>10.790613051299133</v>
      </c>
      <c r="CW230" s="60">
        <v>10.61584880176504</v>
      </c>
      <c r="CX230" s="60">
        <v>10.516958215135869</v>
      </c>
      <c r="CY230" s="60">
        <v>11.139069057502699</v>
      </c>
      <c r="CZ230" s="60">
        <v>11.366944554616751</v>
      </c>
      <c r="DA230" s="60">
        <v>10.355279786490849</v>
      </c>
      <c r="DB230" s="60">
        <v>11.191735866405219</v>
      </c>
      <c r="DC230" s="60">
        <v>10.667862255365055</v>
      </c>
      <c r="DD230" s="60"/>
      <c r="DE230" s="60">
        <v>11.258993624636023</v>
      </c>
      <c r="DF230" s="61">
        <v>10.997045139806291</v>
      </c>
      <c r="DG230" s="39">
        <f t="shared" si="649"/>
        <v>10.406589278890623</v>
      </c>
      <c r="DH230" s="39">
        <f t="shared" si="650"/>
        <v>10.326476528332552</v>
      </c>
      <c r="DI230" s="39">
        <f t="shared" si="651"/>
        <v>10.98397605976184</v>
      </c>
      <c r="DJ230" s="39">
        <f t="shared" si="652"/>
        <v>11.153669365049652</v>
      </c>
      <c r="DK230" s="39">
        <f t="shared" si="653"/>
        <v>10.149993902424372</v>
      </c>
      <c r="DL230" s="39">
        <f t="shared" si="654"/>
        <v>11.01537823400735</v>
      </c>
      <c r="DM230" s="39">
        <f t="shared" si="655"/>
        <v>10.446286620693497</v>
      </c>
      <c r="DN230" s="39"/>
      <c r="DO230" s="39">
        <f t="shared" si="656"/>
        <v>11.08947147636666</v>
      </c>
      <c r="DP230" s="40">
        <f t="shared" si="657"/>
        <v>10.790613051299133</v>
      </c>
      <c r="DQ230" s="64"/>
    </row>
    <row r="231" spans="1:121" x14ac:dyDescent="0.2">
      <c r="A231" s="51" t="s">
        <v>89</v>
      </c>
      <c r="B231" s="78" t="s">
        <v>107</v>
      </c>
      <c r="C231" s="53">
        <v>2007</v>
      </c>
      <c r="D231" s="54">
        <v>180941941477.00879</v>
      </c>
      <c r="E231" s="55">
        <f t="shared" si="668"/>
        <v>11.257539245913408</v>
      </c>
      <c r="F231" s="56">
        <f t="shared" si="525"/>
        <v>8.5431677596439215E-2</v>
      </c>
      <c r="G231" s="58">
        <v>5981</v>
      </c>
      <c r="H231" s="58">
        <v>46383</v>
      </c>
      <c r="I231" s="11">
        <v>227097</v>
      </c>
      <c r="J231" s="59">
        <v>299308</v>
      </c>
      <c r="K231" s="118">
        <v>696122763</v>
      </c>
      <c r="L231" s="118">
        <v>439637511</v>
      </c>
      <c r="M231" s="118">
        <v>6126562094</v>
      </c>
      <c r="N231" s="118">
        <v>29614029608</v>
      </c>
      <c r="O231" s="118">
        <v>39255671</v>
      </c>
      <c r="P231" s="118">
        <v>38894239547</v>
      </c>
      <c r="Q231" s="118">
        <v>778320567</v>
      </c>
      <c r="R231" s="118"/>
      <c r="S231" s="118">
        <v>12549079301</v>
      </c>
      <c r="T231" s="120">
        <v>6510626543</v>
      </c>
      <c r="U231" s="60">
        <v>6.9925012875672038E-5</v>
      </c>
      <c r="V231" s="60">
        <v>1.705082923824186E-2</v>
      </c>
      <c r="W231" s="60">
        <v>-2.3810489320271522E-2</v>
      </c>
      <c r="X231" s="60">
        <v>2.1751910814892472E-2</v>
      </c>
      <c r="Y231" s="60">
        <v>2.5840152650689063E-3</v>
      </c>
      <c r="Z231" s="60">
        <v>-5.2374450491605717E-3</v>
      </c>
      <c r="AA231" s="60">
        <v>2.3112141650378115E-2</v>
      </c>
      <c r="AB231" s="60"/>
      <c r="AC231" s="60">
        <v>-4.6727421344377129E-2</v>
      </c>
      <c r="AD231" s="61">
        <v>2.5503851613832396E-2</v>
      </c>
      <c r="AE231" s="99">
        <f t="shared" ref="AE231:AF231" si="673">STDEV(U222:U231)</f>
        <v>2.498654399774982E-2</v>
      </c>
      <c r="AF231" s="100">
        <f t="shared" si="673"/>
        <v>2.4016100998041485E-2</v>
      </c>
      <c r="AG231" s="100">
        <f t="shared" si="616"/>
        <v>2.0906768901009759E-2</v>
      </c>
      <c r="AH231" s="100">
        <f t="shared" si="617"/>
        <v>0.14150085952337321</v>
      </c>
      <c r="AI231" s="100">
        <f t="shared" si="618"/>
        <v>0.14515025511960622</v>
      </c>
      <c r="AJ231" s="100">
        <f t="shared" si="619"/>
        <v>3.1357590111347616E-2</v>
      </c>
      <c r="AK231" s="100">
        <f t="shared" si="620"/>
        <v>4.6807856469465628E-2</v>
      </c>
      <c r="AL231" s="100"/>
      <c r="AM231" s="100">
        <f t="shared" si="621"/>
        <v>3.4338452572332645E-2</v>
      </c>
      <c r="AN231" s="38">
        <f t="shared" si="622"/>
        <v>3.0759610483464556E-2</v>
      </c>
      <c r="AO231" s="60">
        <v>-1.169484909862522</v>
      </c>
      <c r="AP231" s="60">
        <v>-1.3210639159577831</v>
      </c>
      <c r="AQ231" s="60">
        <v>-6.4469276741498049E-2</v>
      </c>
      <c r="AR231" s="60">
        <v>0.37816233519584408</v>
      </c>
      <c r="AS231" s="60">
        <v>-1.6319025105017015</v>
      </c>
      <c r="AT231" s="60">
        <v>2.9249047268748996E-2</v>
      </c>
      <c r="AU231" s="60">
        <v>-0.85210781166895444</v>
      </c>
      <c r="AV231" s="60"/>
      <c r="AW231" s="60">
        <v>0.1623215034339065</v>
      </c>
      <c r="AX231" s="61">
        <v>-0.36871735053661681</v>
      </c>
      <c r="AY231" s="39">
        <f t="shared" ref="AY231:AZ231" si="674">STDEV(AO222:AO231)</f>
        <v>6.3934392016244374E-2</v>
      </c>
      <c r="AZ231" s="39">
        <f t="shared" si="674"/>
        <v>4.6921110983217065E-2</v>
      </c>
      <c r="BA231" s="39">
        <f t="shared" si="624"/>
        <v>2.208209738946465E-2</v>
      </c>
      <c r="BB231" s="39">
        <f t="shared" si="625"/>
        <v>0.1076412960677274</v>
      </c>
      <c r="BC231" s="39">
        <f t="shared" si="626"/>
        <v>6.0998590388025853E-2</v>
      </c>
      <c r="BD231" s="39">
        <f t="shared" si="627"/>
        <v>4.1905380827805136E-2</v>
      </c>
      <c r="BE231" s="39">
        <f t="shared" si="628"/>
        <v>0.1382995766648582</v>
      </c>
      <c r="BF231" s="39"/>
      <c r="BG231" s="39">
        <f t="shared" si="629"/>
        <v>2.5446811756395068E-2</v>
      </c>
      <c r="BH231" s="39">
        <f t="shared" si="630"/>
        <v>5.6431459107022727E-2</v>
      </c>
      <c r="BI231" s="62">
        <v>0.8862777546127385</v>
      </c>
      <c r="BJ231" s="63">
        <v>0.90952748223443947</v>
      </c>
      <c r="BK231" s="63">
        <v>0.655357459388062</v>
      </c>
      <c r="BL231" s="63">
        <v>0.4833329738977909</v>
      </c>
      <c r="BM231" s="63">
        <v>0.930819935316473</v>
      </c>
      <c r="BN231" s="63">
        <v>0.28444644562925808</v>
      </c>
      <c r="BO231" s="63">
        <v>0.91458334015139364</v>
      </c>
      <c r="BP231" s="63"/>
      <c r="BQ231" s="63">
        <v>0.36735698129861533</v>
      </c>
      <c r="BR231" s="61">
        <v>0.69554631197376027</v>
      </c>
      <c r="BS231" s="39">
        <f t="shared" si="631"/>
        <v>-4.540153757823023E-3</v>
      </c>
      <c r="BT231" s="39">
        <f t="shared" si="632"/>
        <v>8.1559624261090761E-3</v>
      </c>
      <c r="BU231" s="39">
        <f t="shared" si="633"/>
        <v>1.4197834387061481E-2</v>
      </c>
      <c r="BV231" s="39">
        <f t="shared" si="634"/>
        <v>4.4553257053846364E-2</v>
      </c>
      <c r="BW231" s="39">
        <f t="shared" si="635"/>
        <v>8.3019993434192946E-2</v>
      </c>
      <c r="BX231" s="39">
        <f t="shared" si="636"/>
        <v>8.0531397454533249E-3</v>
      </c>
      <c r="BY231" s="39">
        <f t="shared" si="637"/>
        <v>-2.9301582174179218E-3</v>
      </c>
      <c r="BZ231" s="39"/>
      <c r="CA231" s="39">
        <f t="shared" si="638"/>
        <v>1.1948929290354516E-3</v>
      </c>
      <c r="CB231" s="40">
        <f t="shared" si="639"/>
        <v>8.7073775388924798E-3</v>
      </c>
      <c r="CC231" s="35">
        <v>7.3512510482684574E-3</v>
      </c>
      <c r="CD231" s="35">
        <v>2.913661942038193E-2</v>
      </c>
      <c r="CE231" s="35">
        <v>2.6990816772995734E-2</v>
      </c>
      <c r="CF231" s="35">
        <v>9.3981515365744797E-2</v>
      </c>
      <c r="CG231" s="35">
        <v>1.084758754094279E-4</v>
      </c>
      <c r="CH231" s="35">
        <v>0.17358604418746343</v>
      </c>
      <c r="CI231" s="35">
        <v>2.1507466998713963E-3</v>
      </c>
      <c r="CK231" s="35">
        <v>6.1150374010471867E-2</v>
      </c>
      <c r="CL231" s="38">
        <v>3.2422258203311752E-2</v>
      </c>
      <c r="CM231" s="35">
        <f t="shared" si="640"/>
        <v>10.43805297974323</v>
      </c>
      <c r="CN231" s="35">
        <f t="shared" si="641"/>
        <v>10.359300847761201</v>
      </c>
      <c r="CO231" s="35">
        <f t="shared" si="642"/>
        <v>11.007798661308115</v>
      </c>
      <c r="CP231" s="35">
        <f t="shared" si="643"/>
        <v>11.181607015792363</v>
      </c>
      <c r="CQ231" s="35">
        <f t="shared" si="644"/>
        <v>10.182010957681804</v>
      </c>
      <c r="CR231" s="35">
        <f t="shared" si="645"/>
        <v>11.042566503875731</v>
      </c>
      <c r="CS231" s="35">
        <f t="shared" si="646"/>
        <v>10.488234799160812</v>
      </c>
      <c r="CU231" s="35">
        <f t="shared" si="647"/>
        <v>11.114483830398402</v>
      </c>
      <c r="CV231" s="38">
        <f t="shared" si="648"/>
        <v>10.826462038000599</v>
      </c>
      <c r="CW231" s="60">
        <v>10.672796790982147</v>
      </c>
      <c r="CX231" s="60">
        <v>10.597007287934517</v>
      </c>
      <c r="CY231" s="60">
        <v>11.225304607542659</v>
      </c>
      <c r="CZ231" s="60">
        <v>11.446620413511329</v>
      </c>
      <c r="DA231" s="60">
        <v>10.441587990662558</v>
      </c>
      <c r="DB231" s="60">
        <v>11.272163769547783</v>
      </c>
      <c r="DC231" s="60">
        <v>10.831485340078931</v>
      </c>
      <c r="DD231" s="60"/>
      <c r="DE231" s="60">
        <v>11.338699997630361</v>
      </c>
      <c r="DF231" s="61">
        <v>11.0731805706451</v>
      </c>
      <c r="DG231" s="39">
        <f t="shared" si="649"/>
        <v>10.43805297974323</v>
      </c>
      <c r="DH231" s="39">
        <f t="shared" si="650"/>
        <v>10.359300847761201</v>
      </c>
      <c r="DI231" s="39">
        <f t="shared" si="651"/>
        <v>11.007798661308115</v>
      </c>
      <c r="DJ231" s="39">
        <f t="shared" si="652"/>
        <v>11.181607015792363</v>
      </c>
      <c r="DK231" s="39">
        <f t="shared" si="653"/>
        <v>10.182010957681804</v>
      </c>
      <c r="DL231" s="39">
        <f t="shared" si="654"/>
        <v>11.042566503875731</v>
      </c>
      <c r="DM231" s="39">
        <f t="shared" si="655"/>
        <v>10.488234799160812</v>
      </c>
      <c r="DN231" s="39"/>
      <c r="DO231" s="39">
        <f t="shared" si="656"/>
        <v>11.114483830398402</v>
      </c>
      <c r="DP231" s="40">
        <f t="shared" si="657"/>
        <v>10.826462038000599</v>
      </c>
      <c r="DQ231" s="64"/>
    </row>
    <row r="232" spans="1:121" x14ac:dyDescent="0.2">
      <c r="A232" s="51" t="s">
        <v>89</v>
      </c>
      <c r="B232" s="78" t="s">
        <v>107</v>
      </c>
      <c r="C232" s="53">
        <v>2008</v>
      </c>
      <c r="D232" s="54">
        <v>193611986712.84186</v>
      </c>
      <c r="E232" s="55">
        <f t="shared" si="668"/>
        <v>11.286932241412938</v>
      </c>
      <c r="F232" s="56">
        <f t="shared" si="525"/>
        <v>2.9392995499529562E-2</v>
      </c>
      <c r="G232" s="58">
        <v>7181</v>
      </c>
      <c r="H232" s="58">
        <v>67096</v>
      </c>
      <c r="I232" s="11">
        <v>236855</v>
      </c>
      <c r="J232" s="59">
        <v>338176</v>
      </c>
      <c r="K232" s="118">
        <v>871112073</v>
      </c>
      <c r="L232" s="118">
        <v>623264482</v>
      </c>
      <c r="M232" s="118">
        <v>7281261916</v>
      </c>
      <c r="N232" s="118">
        <v>36770212206</v>
      </c>
      <c r="O232" s="118">
        <v>25426508</v>
      </c>
      <c r="P232" s="118">
        <v>41144666910</v>
      </c>
      <c r="Q232" s="118">
        <v>1285935210</v>
      </c>
      <c r="R232" s="118"/>
      <c r="S232" s="118">
        <v>13570217001</v>
      </c>
      <c r="T232" s="120">
        <v>8732181478</v>
      </c>
      <c r="U232" s="60">
        <v>-7.1228070279535436E-5</v>
      </c>
      <c r="V232" s="60">
        <v>2.9746863310562421E-2</v>
      </c>
      <c r="W232" s="60">
        <v>1.1950973825231248E-2</v>
      </c>
      <c r="X232" s="60">
        <v>5.1533591231918585E-2</v>
      </c>
      <c r="Y232" s="60">
        <v>-1.2636856268213759E-2</v>
      </c>
      <c r="Z232" s="60">
        <v>1.3952718056384594E-2</v>
      </c>
      <c r="AA232" s="60">
        <v>2.7627336818972448E-2</v>
      </c>
      <c r="AB232" s="60"/>
      <c r="AC232" s="60">
        <v>3.7141773127028932E-2</v>
      </c>
      <c r="AD232" s="61">
        <v>3.6923392706261104E-2</v>
      </c>
      <c r="AE232" s="99">
        <f t="shared" ref="AE232:AF232" si="675">STDEV(U223:U232)</f>
        <v>1.8798632820358444E-2</v>
      </c>
      <c r="AF232" s="100">
        <f t="shared" si="675"/>
        <v>2.4761082287332186E-2</v>
      </c>
      <c r="AG232" s="100">
        <f t="shared" si="616"/>
        <v>1.902293361288962E-2</v>
      </c>
      <c r="AH232" s="100">
        <f t="shared" si="617"/>
        <v>4.0073333705330914E-2</v>
      </c>
      <c r="AI232" s="100">
        <f t="shared" si="618"/>
        <v>0.12222589867758206</v>
      </c>
      <c r="AJ232" s="100">
        <f t="shared" si="619"/>
        <v>1.186475573782241E-2</v>
      </c>
      <c r="AK232" s="100">
        <f t="shared" si="620"/>
        <v>3.3713361024133151E-2</v>
      </c>
      <c r="AL232" s="100"/>
      <c r="AM232" s="100">
        <f t="shared" si="621"/>
        <v>2.7379324593882724E-2</v>
      </c>
      <c r="AN232" s="38">
        <f t="shared" si="622"/>
        <v>2.4397038092740825E-2</v>
      </c>
      <c r="AO232" s="60">
        <v>-1.1287779267343225</v>
      </c>
      <c r="AP232" s="60">
        <v>-1.2719115821277267</v>
      </c>
      <c r="AQ232" s="60">
        <v>-2.7757625200660385E-2</v>
      </c>
      <c r="AR232" s="60">
        <v>0.42083258696932901</v>
      </c>
      <c r="AS232" s="60">
        <v>-1.5508199936750326</v>
      </c>
      <c r="AT232" s="60">
        <v>7.6329713501959162E-2</v>
      </c>
      <c r="AU232" s="60">
        <v>-0.78407879054946505</v>
      </c>
      <c r="AV232" s="60"/>
      <c r="AW232" s="60">
        <v>0.17753195580394276</v>
      </c>
      <c r="AX232" s="61">
        <v>-0.29072580296012163</v>
      </c>
      <c r="AY232" s="39">
        <f t="shared" ref="AY232:AZ232" si="676">STDEV(AO223:AO232)</f>
        <v>4.7665709299474696E-2</v>
      </c>
      <c r="AZ232" s="39">
        <f t="shared" si="676"/>
        <v>4.2445453349551319E-2</v>
      </c>
      <c r="BA232" s="39">
        <f t="shared" si="624"/>
        <v>2.3686973733338428E-2</v>
      </c>
      <c r="BB232" s="39">
        <f t="shared" si="625"/>
        <v>7.2224022701982735E-2</v>
      </c>
      <c r="BC232" s="39">
        <f t="shared" si="626"/>
        <v>6.3682072755330069E-2</v>
      </c>
      <c r="BD232" s="39">
        <f t="shared" si="627"/>
        <v>3.2762188865035416E-2</v>
      </c>
      <c r="BE232" s="39">
        <f t="shared" si="628"/>
        <v>0.1698737396761873</v>
      </c>
      <c r="BF232" s="39"/>
      <c r="BG232" s="39">
        <f t="shared" si="629"/>
        <v>2.2895037157056784E-2</v>
      </c>
      <c r="BH232" s="39">
        <f t="shared" si="630"/>
        <v>6.1784857462053831E-2</v>
      </c>
      <c r="BI232" s="62">
        <v>0.86429073587856353</v>
      </c>
      <c r="BJ232" s="63">
        <v>0.8947311627255865</v>
      </c>
      <c r="BK232" s="63">
        <v>0.67778254065806942</v>
      </c>
      <c r="BL232" s="63">
        <v>0.47366162810654233</v>
      </c>
      <c r="BM232" s="63">
        <v>0.91706851220863739</v>
      </c>
      <c r="BN232" s="63">
        <v>0.28776576945255677</v>
      </c>
      <c r="BO232" s="63">
        <v>0.88173872218583538</v>
      </c>
      <c r="BP232" s="63"/>
      <c r="BQ232" s="63">
        <v>0.36377661574481446</v>
      </c>
      <c r="BR232" s="61">
        <v>0.65856493896886947</v>
      </c>
      <c r="BS232" s="39">
        <f t="shared" si="631"/>
        <v>5.918683242177174E-4</v>
      </c>
      <c r="BT232" s="39">
        <f t="shared" si="632"/>
        <v>1.1056590065523775E-2</v>
      </c>
      <c r="BU232" s="39">
        <f t="shared" si="633"/>
        <v>1.1504364380471466E-2</v>
      </c>
      <c r="BV232" s="39">
        <f t="shared" si="634"/>
        <v>6.3649382771282514E-3</v>
      </c>
      <c r="BW232" s="39">
        <f t="shared" si="635"/>
        <v>5.0300588543651201E-2</v>
      </c>
      <c r="BX232" s="39">
        <f t="shared" si="636"/>
        <v>2.6951356549625993E-4</v>
      </c>
      <c r="BY232" s="39">
        <f t="shared" si="637"/>
        <v>9.5423752553427717E-3</v>
      </c>
      <c r="BZ232" s="39"/>
      <c r="CA232" s="39">
        <f t="shared" si="638"/>
        <v>-2.3062726169937654E-3</v>
      </c>
      <c r="CB232" s="40">
        <f t="shared" si="639"/>
        <v>1.7213245987929636E-2</v>
      </c>
      <c r="CC232" s="35">
        <v>8.3595494016075259E-3</v>
      </c>
      <c r="CD232" s="35">
        <v>2.2377760502773916E-2</v>
      </c>
      <c r="CE232" s="35">
        <v>2.5979703022644001E-2</v>
      </c>
      <c r="CF232" s="35">
        <v>0.10756270938468289</v>
      </c>
      <c r="CG232" s="35">
        <v>6.5663568748229568E-5</v>
      </c>
      <c r="CH232" s="35">
        <v>0.16921574864655395</v>
      </c>
      <c r="CI232" s="35">
        <v>3.3209080487027168E-3</v>
      </c>
      <c r="CK232" s="35">
        <v>6.0837829260902518E-2</v>
      </c>
      <c r="CL232" s="38">
        <v>3.6238890804981508E-2</v>
      </c>
      <c r="CM232" s="35">
        <f t="shared" si="640"/>
        <v>10.483272193037074</v>
      </c>
      <c r="CN232" s="35">
        <f t="shared" si="641"/>
        <v>10.403031588687298</v>
      </c>
      <c r="CO232" s="35">
        <f t="shared" si="642"/>
        <v>11.044842214472231</v>
      </c>
      <c r="CP232" s="35">
        <f t="shared" si="643"/>
        <v>11.235697872344442</v>
      </c>
      <c r="CQ232" s="35">
        <f t="shared" si="644"/>
        <v>10.231143453722032</v>
      </c>
      <c r="CR232" s="35">
        <f t="shared" si="645"/>
        <v>11.085502917777616</v>
      </c>
      <c r="CS232" s="35">
        <f t="shared" si="646"/>
        <v>10.538677983489443</v>
      </c>
      <c r="CU232" s="35">
        <f t="shared" si="647"/>
        <v>11.152614083833774</v>
      </c>
      <c r="CV232" s="38">
        <f t="shared" si="648"/>
        <v>10.872226649311283</v>
      </c>
      <c r="CW232" s="60">
        <v>10.722543278045777</v>
      </c>
      <c r="CX232" s="60">
        <v>10.650976450349074</v>
      </c>
      <c r="CY232" s="60">
        <v>11.273053428812608</v>
      </c>
      <c r="CZ232" s="60">
        <v>11.497348534897602</v>
      </c>
      <c r="DA232" s="60">
        <v>10.511522244575421</v>
      </c>
      <c r="DB232" s="60">
        <v>11.325097098163917</v>
      </c>
      <c r="DC232" s="60">
        <v>10.894892846138205</v>
      </c>
      <c r="DD232" s="60"/>
      <c r="DE232" s="60">
        <v>11.375698219314909</v>
      </c>
      <c r="DF232" s="61">
        <v>11.141569339932877</v>
      </c>
      <c r="DG232" s="39">
        <f t="shared" si="649"/>
        <v>10.483272193037074</v>
      </c>
      <c r="DH232" s="39">
        <f t="shared" si="650"/>
        <v>10.403031588687298</v>
      </c>
      <c r="DI232" s="39">
        <f t="shared" si="651"/>
        <v>11.044842214472231</v>
      </c>
      <c r="DJ232" s="39">
        <f t="shared" si="652"/>
        <v>11.235697872344442</v>
      </c>
      <c r="DK232" s="39">
        <f t="shared" si="653"/>
        <v>10.231143453722032</v>
      </c>
      <c r="DL232" s="39">
        <f t="shared" si="654"/>
        <v>11.085502917777616</v>
      </c>
      <c r="DM232" s="39">
        <f t="shared" si="655"/>
        <v>10.538677983489443</v>
      </c>
      <c r="DN232" s="39"/>
      <c r="DO232" s="39">
        <f t="shared" si="656"/>
        <v>11.152614083833774</v>
      </c>
      <c r="DP232" s="40">
        <f t="shared" si="657"/>
        <v>10.872226649311283</v>
      </c>
      <c r="DQ232" s="64"/>
    </row>
    <row r="233" spans="1:121" x14ac:dyDescent="0.2">
      <c r="A233" s="51" t="s">
        <v>89</v>
      </c>
      <c r="B233" s="78" t="s">
        <v>107</v>
      </c>
      <c r="C233" s="53">
        <v>2009</v>
      </c>
      <c r="D233" s="54">
        <v>194152286008.93781</v>
      </c>
      <c r="E233" s="55">
        <f t="shared" si="668"/>
        <v>11.28814250842944</v>
      </c>
      <c r="F233" s="56">
        <f t="shared" si="525"/>
        <v>1.2102670165017315E-3</v>
      </c>
      <c r="G233" s="58">
        <v>6270</v>
      </c>
      <c r="H233" s="58">
        <v>44363</v>
      </c>
      <c r="I233" s="11">
        <v>198063</v>
      </c>
      <c r="J233" s="59">
        <v>269832</v>
      </c>
      <c r="K233" s="118">
        <v>867789941</v>
      </c>
      <c r="L233" s="118">
        <v>1115064073</v>
      </c>
      <c r="M233" s="118">
        <v>5044874671</v>
      </c>
      <c r="N233" s="118">
        <v>26389031578</v>
      </c>
      <c r="O233" s="118">
        <v>36476229</v>
      </c>
      <c r="P233" s="118">
        <v>31189843412</v>
      </c>
      <c r="Q233" s="118">
        <v>890582424</v>
      </c>
      <c r="R233" s="118"/>
      <c r="S233" s="118">
        <v>10113044094</v>
      </c>
      <c r="T233" s="120">
        <v>6979135365</v>
      </c>
      <c r="U233" s="60">
        <v>-9.1215113002189162E-6</v>
      </c>
      <c r="V233" s="60">
        <v>8.8085751684729985E-4</v>
      </c>
      <c r="W233" s="60">
        <v>1.822359160571474E-2</v>
      </c>
      <c r="X233" s="60">
        <v>1.9221504868192518E-2</v>
      </c>
      <c r="Y233" s="60">
        <v>-2.3682621760267253E-2</v>
      </c>
      <c r="Z233" s="60">
        <v>1.2500816745958376E-2</v>
      </c>
      <c r="AA233" s="60">
        <v>-1.1725726249361745E-2</v>
      </c>
      <c r="AB233" s="60"/>
      <c r="AC233" s="60">
        <v>4.9306164958602405E-3</v>
      </c>
      <c r="AD233" s="61">
        <v>2.1107954703433407E-2</v>
      </c>
      <c r="AE233" s="99">
        <f t="shared" ref="AE233:AF233" si="677">STDEV(U224:U233)</f>
        <v>1.0047016851261362E-2</v>
      </c>
      <c r="AF233" s="100">
        <f t="shared" si="677"/>
        <v>2.1222049338579393E-2</v>
      </c>
      <c r="AG233" s="100">
        <f t="shared" si="616"/>
        <v>1.8895224271337378E-2</v>
      </c>
      <c r="AH233" s="100">
        <f t="shared" si="617"/>
        <v>3.1310271818099464E-2</v>
      </c>
      <c r="AI233" s="100">
        <f t="shared" si="618"/>
        <v>4.6717352373368749E-2</v>
      </c>
      <c r="AJ233" s="100">
        <f t="shared" si="619"/>
        <v>1.034340359987148E-2</v>
      </c>
      <c r="AK233" s="100">
        <f t="shared" si="620"/>
        <v>3.2816226429710174E-2</v>
      </c>
      <c r="AL233" s="100"/>
      <c r="AM233" s="100">
        <f t="shared" si="621"/>
        <v>2.3625141220904911E-2</v>
      </c>
      <c r="AN233" s="38">
        <f t="shared" si="622"/>
        <v>1.884255675759974E-2</v>
      </c>
      <c r="AO233" s="60">
        <v>-1.2574470220861933</v>
      </c>
      <c r="AP233" s="60">
        <v>-1.2710318444280801</v>
      </c>
      <c r="AQ233" s="60">
        <v>-4.2692246327472816E-2</v>
      </c>
      <c r="AR233" s="60">
        <v>0.44391340427494441</v>
      </c>
      <c r="AS233" s="60">
        <v>-1.5220169464019051</v>
      </c>
      <c r="AT233" s="60">
        <v>1.7762395242828077E-2</v>
      </c>
      <c r="AU233" s="60">
        <v>-0.66268550836321971</v>
      </c>
      <c r="AV233" s="60"/>
      <c r="AW233" s="60">
        <v>0.1616603973767603</v>
      </c>
      <c r="AX233" s="61">
        <v>-0.26277658451277652</v>
      </c>
      <c r="AY233" s="39">
        <f t="shared" ref="AY233:AZ233" si="678">STDEV(AO224:AO233)</f>
        <v>4.4231336586476183E-2</v>
      </c>
      <c r="AZ233" s="39">
        <f t="shared" si="678"/>
        <v>4.243510899355582E-2</v>
      </c>
      <c r="BA233" s="39">
        <f t="shared" si="624"/>
        <v>1.6841099271681516E-2</v>
      </c>
      <c r="BB233" s="39">
        <f t="shared" si="625"/>
        <v>6.7125751588472171E-2</v>
      </c>
      <c r="BC233" s="39">
        <f t="shared" si="626"/>
        <v>7.186567055073402E-2</v>
      </c>
      <c r="BD233" s="39">
        <f t="shared" si="627"/>
        <v>2.3799568241210645E-2</v>
      </c>
      <c r="BE233" s="39">
        <f t="shared" si="628"/>
        <v>0.21244498233558673</v>
      </c>
      <c r="BF233" s="39"/>
      <c r="BG233" s="39">
        <f t="shared" si="629"/>
        <v>2.2856305437370498E-2</v>
      </c>
      <c r="BH233" s="39">
        <f t="shared" si="630"/>
        <v>6.7907366468214991E-2</v>
      </c>
      <c r="BI233" s="62">
        <v>0.87186317826099513</v>
      </c>
      <c r="BJ233" s="63">
        <v>0.89224823740639647</v>
      </c>
      <c r="BK233" s="63">
        <v>0.68284090466736735</v>
      </c>
      <c r="BL233" s="63">
        <v>0.43932134806073769</v>
      </c>
      <c r="BM233" s="63">
        <v>0.9180870110932684</v>
      </c>
      <c r="BN233" s="63">
        <v>0.28565173411758094</v>
      </c>
      <c r="BO233" s="63">
        <v>0.87540055118736759</v>
      </c>
      <c r="BP233" s="63"/>
      <c r="BQ233" s="63">
        <v>0.34425251152150127</v>
      </c>
      <c r="BR233" s="61">
        <v>0.63336269759702446</v>
      </c>
      <c r="BS233" s="39">
        <f t="shared" si="631"/>
        <v>-4.0078371600242909E-3</v>
      </c>
      <c r="BT233" s="39">
        <f t="shared" si="632"/>
        <v>6.367151418442951E-3</v>
      </c>
      <c r="BU233" s="39">
        <f t="shared" si="633"/>
        <v>1.1238089272267238E-2</v>
      </c>
      <c r="BV233" s="39">
        <f t="shared" si="634"/>
        <v>1.478261377588117E-2</v>
      </c>
      <c r="BW233" s="39">
        <f t="shared" si="635"/>
        <v>1.0575412852907019E-2</v>
      </c>
      <c r="BX233" s="39">
        <f t="shared" si="636"/>
        <v>3.3816370717417443E-3</v>
      </c>
      <c r="BY233" s="39">
        <f t="shared" si="637"/>
        <v>4.672641448858472E-3</v>
      </c>
      <c r="BZ233" s="39"/>
      <c r="CA233" s="39">
        <f t="shared" si="638"/>
        <v>2.364030432823361E-3</v>
      </c>
      <c r="CB233" s="40">
        <f t="shared" si="639"/>
        <v>1.3120297649105651E-2</v>
      </c>
      <c r="CC233" s="35">
        <v>1.0811737536123387E-2</v>
      </c>
      <c r="CD233" s="35">
        <v>2.4111939053371972E-2</v>
      </c>
      <c r="CE233" s="35">
        <v>2.0030772875238523E-2</v>
      </c>
      <c r="CF233" s="35">
        <v>7.7469483824883986E-2</v>
      </c>
      <c r="CG233" s="35">
        <v>9.3937160745871453E-5</v>
      </c>
      <c r="CH233" s="35">
        <v>0.13454087202136428</v>
      </c>
      <c r="CI233" s="35">
        <v>2.2935151635531141E-3</v>
      </c>
      <c r="CK233" s="35">
        <v>4.5549772146864578E-2</v>
      </c>
      <c r="CL233" s="38">
        <v>2.7762665562808167E-2</v>
      </c>
      <c r="CM233" s="35">
        <f t="shared" si="640"/>
        <v>10.519279521392182</v>
      </c>
      <c r="CN233" s="35">
        <f t="shared" si="641"/>
        <v>10.444187452037923</v>
      </c>
      <c r="CO233" s="35">
        <f t="shared" si="642"/>
        <v>11.078091306342227</v>
      </c>
      <c r="CP233" s="35">
        <f t="shared" si="643"/>
        <v>11.282604502238277</v>
      </c>
      <c r="CQ233" s="35">
        <f t="shared" si="644"/>
        <v>10.278925526652744</v>
      </c>
      <c r="CR233" s="35">
        <f t="shared" si="645"/>
        <v>11.123486495810301</v>
      </c>
      <c r="CS233" s="35">
        <f t="shared" si="646"/>
        <v>10.593404308529074</v>
      </c>
      <c r="CU233" s="35">
        <f t="shared" si="647"/>
        <v>11.187581146609119</v>
      </c>
      <c r="CV233" s="38">
        <f t="shared" si="648"/>
        <v>10.918223663582186</v>
      </c>
      <c r="CW233" s="60">
        <v>10.659418997386343</v>
      </c>
      <c r="CX233" s="60">
        <v>10.652626586215399</v>
      </c>
      <c r="CY233" s="60">
        <v>11.266796385265703</v>
      </c>
      <c r="CZ233" s="60">
        <v>11.510099210566912</v>
      </c>
      <c r="DA233" s="60">
        <v>10.527134035228487</v>
      </c>
      <c r="DB233" s="60">
        <v>11.297023706050854</v>
      </c>
      <c r="DC233" s="60">
        <v>10.956799754247829</v>
      </c>
      <c r="DD233" s="60"/>
      <c r="DE233" s="60">
        <v>11.36897270711782</v>
      </c>
      <c r="DF233" s="61">
        <v>11.156754216173052</v>
      </c>
      <c r="DG233" s="39">
        <f t="shared" si="649"/>
        <v>10.519279521392182</v>
      </c>
      <c r="DH233" s="39">
        <f t="shared" si="650"/>
        <v>10.444187452037923</v>
      </c>
      <c r="DI233" s="39">
        <f t="shared" si="651"/>
        <v>11.078091306342227</v>
      </c>
      <c r="DJ233" s="39">
        <f t="shared" si="652"/>
        <v>11.282604502238277</v>
      </c>
      <c r="DK233" s="39">
        <f t="shared" si="653"/>
        <v>10.278925526652744</v>
      </c>
      <c r="DL233" s="39">
        <f t="shared" si="654"/>
        <v>11.123486495810301</v>
      </c>
      <c r="DM233" s="39">
        <f t="shared" si="655"/>
        <v>10.593404308529074</v>
      </c>
      <c r="DN233" s="39"/>
      <c r="DO233" s="39">
        <f t="shared" si="656"/>
        <v>11.187581146609119</v>
      </c>
      <c r="DP233" s="40">
        <f t="shared" si="657"/>
        <v>10.918223663582186</v>
      </c>
      <c r="DQ233" s="64"/>
    </row>
    <row r="234" spans="1:121" x14ac:dyDescent="0.2">
      <c r="A234" s="51" t="s">
        <v>89</v>
      </c>
      <c r="B234" s="78" t="s">
        <v>107</v>
      </c>
      <c r="C234" s="53">
        <v>2010</v>
      </c>
      <c r="D234" s="54">
        <v>239809387605.42722</v>
      </c>
      <c r="E234" s="55">
        <f t="shared" si="668"/>
        <v>11.379866180036538</v>
      </c>
      <c r="F234" s="56">
        <f t="shared" si="525"/>
        <v>9.1723671607098822E-2</v>
      </c>
      <c r="G234" s="58">
        <v>7889</v>
      </c>
      <c r="H234" s="58">
        <v>60871</v>
      </c>
      <c r="I234" s="11">
        <v>254204</v>
      </c>
      <c r="J234" s="59">
        <v>351867</v>
      </c>
      <c r="K234" s="118">
        <v>946003785.79922295</v>
      </c>
      <c r="L234" s="118">
        <v>2419018947.7897701</v>
      </c>
      <c r="M234" s="118">
        <v>7183223123.8864002</v>
      </c>
      <c r="N234" s="118">
        <v>33566929356.678596</v>
      </c>
      <c r="O234" s="118">
        <v>22972419.552258398</v>
      </c>
      <c r="P234" s="118">
        <v>42367420946.546501</v>
      </c>
      <c r="Q234" s="118">
        <v>1159347678.9843299</v>
      </c>
      <c r="R234" s="118"/>
      <c r="S234" s="118">
        <v>12704219018.686899</v>
      </c>
      <c r="T234" s="120">
        <v>7393212353.4634504</v>
      </c>
      <c r="U234" s="60">
        <v>9.1206493066049097E-5</v>
      </c>
      <c r="V234" s="60">
        <v>3.2242411172676011E-2</v>
      </c>
      <c r="W234" s="60">
        <v>4.4963479905315573E-3</v>
      </c>
      <c r="X234" s="60">
        <v>-2.9657185501695604E-2</v>
      </c>
      <c r="Y234" s="60">
        <v>1.5413440870851058E-2</v>
      </c>
      <c r="Z234" s="60">
        <v>-1.1296722846718621E-2</v>
      </c>
      <c r="AA234" s="60">
        <v>2.8091302093902981E-2</v>
      </c>
      <c r="AB234" s="60"/>
      <c r="AC234" s="60">
        <v>-6.4866136611301251E-3</v>
      </c>
      <c r="AD234" s="61">
        <v>6.1135316142342688E-2</v>
      </c>
      <c r="AE234" s="99">
        <f t="shared" ref="AE234:AF234" si="679">STDEV(U225:U234)</f>
        <v>3.8440459326412255E-3</v>
      </c>
      <c r="AF234" s="100">
        <f t="shared" si="679"/>
        <v>1.6841326413282065E-2</v>
      </c>
      <c r="AG234" s="100">
        <f t="shared" si="616"/>
        <v>1.818175263121239E-2</v>
      </c>
      <c r="AH234" s="100">
        <f t="shared" si="617"/>
        <v>3.429546485576792E-2</v>
      </c>
      <c r="AI234" s="100">
        <f t="shared" si="618"/>
        <v>4.6462819048819971E-2</v>
      </c>
      <c r="AJ234" s="100">
        <f t="shared" si="619"/>
        <v>1.0760762802507207E-2</v>
      </c>
      <c r="AK234" s="100">
        <f t="shared" si="620"/>
        <v>2.7781311324096326E-2</v>
      </c>
      <c r="AL234" s="100"/>
      <c r="AM234" s="100">
        <f t="shared" si="621"/>
        <v>2.3072578776281782E-2</v>
      </c>
      <c r="AN234" s="38">
        <f t="shared" si="622"/>
        <v>1.7354281114509502E-2</v>
      </c>
      <c r="AO234" s="60">
        <v>-1.2429120209353552</v>
      </c>
      <c r="AP234" s="60">
        <v>-1.3290119678810033</v>
      </c>
      <c r="AQ234" s="60">
        <v>-6.1033641853079246E-2</v>
      </c>
      <c r="AR234" s="60">
        <v>0.49813493156124267</v>
      </c>
      <c r="AS234" s="60">
        <v>-1.5266686301130772</v>
      </c>
      <c r="AT234" s="60">
        <v>2.6702286920077256E-2</v>
      </c>
      <c r="AU234" s="60">
        <v>-0.66790459291152438</v>
      </c>
      <c r="AV234" s="60"/>
      <c r="AW234" s="60">
        <v>0.15302167643368314</v>
      </c>
      <c r="AX234" s="61">
        <v>-0.31566378954304675</v>
      </c>
      <c r="AY234" s="39">
        <f t="shared" ref="AY234:AZ234" si="680">STDEV(AO225:AO234)</f>
        <v>4.8611660609393002E-2</v>
      </c>
      <c r="AZ234" s="39">
        <f t="shared" si="680"/>
        <v>2.6452182003970984E-2</v>
      </c>
      <c r="BA234" s="39">
        <f t="shared" si="624"/>
        <v>1.6866529361114178E-2</v>
      </c>
      <c r="BB234" s="39">
        <f t="shared" si="625"/>
        <v>6.7539278443667153E-2</v>
      </c>
      <c r="BC234" s="39">
        <f t="shared" si="626"/>
        <v>7.4700461144159985E-2</v>
      </c>
      <c r="BD234" s="39">
        <f t="shared" si="627"/>
        <v>1.8327899722704856E-2</v>
      </c>
      <c r="BE234" s="39">
        <f t="shared" si="628"/>
        <v>0.21332307490865271</v>
      </c>
      <c r="BF234" s="39"/>
      <c r="BG234" s="39">
        <f t="shared" si="629"/>
        <v>1.7646537473008119E-2</v>
      </c>
      <c r="BH234" s="39">
        <f t="shared" si="630"/>
        <v>5.7281326736937192E-2</v>
      </c>
      <c r="BI234" s="62">
        <v>0.87054222310920415</v>
      </c>
      <c r="BJ234" s="63">
        <v>0.89023556763115874</v>
      </c>
      <c r="BK234" s="63">
        <v>0.67387688013030445</v>
      </c>
      <c r="BL234" s="63">
        <v>0.44186945448409287</v>
      </c>
      <c r="BM234" s="63">
        <v>0.90827825900065895</v>
      </c>
      <c r="BN234" s="63">
        <v>0.30425865473523966</v>
      </c>
      <c r="BO234" s="63">
        <v>0.87472817645231438</v>
      </c>
      <c r="BP234" s="63"/>
      <c r="BQ234" s="63">
        <v>0.34608647163377498</v>
      </c>
      <c r="BR234" s="61">
        <v>0.63447173334842399</v>
      </c>
      <c r="BS234" s="39">
        <f t="shared" si="631"/>
        <v>-9.5400405370689413E-4</v>
      </c>
      <c r="BT234" s="39">
        <f t="shared" si="632"/>
        <v>1.3098497795192454E-2</v>
      </c>
      <c r="BU234" s="39">
        <f t="shared" si="633"/>
        <v>9.0314673729217088E-3</v>
      </c>
      <c r="BV234" s="39">
        <f t="shared" si="634"/>
        <v>1.1288256657210427E-2</v>
      </c>
      <c r="BW234" s="39">
        <f t="shared" si="635"/>
        <v>1.2476042135692112E-2</v>
      </c>
      <c r="BX234" s="39">
        <f t="shared" si="636"/>
        <v>3.0767831440995318E-3</v>
      </c>
      <c r="BY234" s="39">
        <f t="shared" si="637"/>
        <v>1.2232588397669187E-2</v>
      </c>
      <c r="BZ234" s="39"/>
      <c r="CA234" s="39">
        <f t="shared" si="638"/>
        <v>-1.0146953885838971E-4</v>
      </c>
      <c r="CB234" s="40">
        <f t="shared" si="639"/>
        <v>2.2328940160320922E-2</v>
      </c>
      <c r="CC234" s="35">
        <v>1.1134799634614485E-2</v>
      </c>
      <c r="CD234" s="35">
        <v>1.4286486838144277E-2</v>
      </c>
      <c r="CE234" s="35">
        <v>3.2539422767134361E-2</v>
      </c>
      <c r="CF234" s="35">
        <v>7.9073809577927923E-2</v>
      </c>
      <c r="CG234" s="35">
        <v>1.2489990263024031E-4</v>
      </c>
      <c r="CH234" s="35">
        <v>0.1403965988884936</v>
      </c>
      <c r="CI234" s="35">
        <v>6.8604167147794763E-3</v>
      </c>
      <c r="CK234" s="35">
        <v>4.5272778001947345E-2</v>
      </c>
      <c r="CL234" s="38">
        <v>2.4563744456894757E-2</v>
      </c>
      <c r="CM234" s="35">
        <f t="shared" si="640"/>
        <v>10.557078400611012</v>
      </c>
      <c r="CN234" s="35">
        <f t="shared" si="641"/>
        <v>10.488454454350975</v>
      </c>
      <c r="CO234" s="35">
        <f t="shared" si="642"/>
        <v>11.117767431660919</v>
      </c>
      <c r="CP234" s="35">
        <f t="shared" si="643"/>
        <v>11.335490502838287</v>
      </c>
      <c r="CQ234" s="35">
        <f t="shared" si="644"/>
        <v>10.329530974118684</v>
      </c>
      <c r="CR234" s="35">
        <f t="shared" si="645"/>
        <v>11.165070060629265</v>
      </c>
      <c r="CS234" s="35">
        <f t="shared" si="646"/>
        <v>10.665445754654918</v>
      </c>
      <c r="CU234" s="35">
        <f t="shared" si="647"/>
        <v>11.229002427312981</v>
      </c>
      <c r="CV234" s="38">
        <f t="shared" si="648"/>
        <v>10.966608095943029</v>
      </c>
      <c r="CW234" s="60">
        <v>10.758410169568862</v>
      </c>
      <c r="CX234" s="60">
        <v>10.715360196096036</v>
      </c>
      <c r="CY234" s="60">
        <v>11.349349359109999</v>
      </c>
      <c r="CZ234" s="60">
        <v>11.62893364581716</v>
      </c>
      <c r="DA234" s="60">
        <v>10.616531864980001</v>
      </c>
      <c r="DB234" s="60">
        <v>11.393217323496577</v>
      </c>
      <c r="DC234" s="60">
        <v>11.045913883580777</v>
      </c>
      <c r="DD234" s="60"/>
      <c r="DE234" s="60">
        <v>11.456377018253381</v>
      </c>
      <c r="DF234" s="61">
        <v>11.222034285265014</v>
      </c>
      <c r="DG234" s="39">
        <f t="shared" si="649"/>
        <v>10.557078400611012</v>
      </c>
      <c r="DH234" s="39">
        <f t="shared" si="650"/>
        <v>10.488454454350975</v>
      </c>
      <c r="DI234" s="39">
        <f t="shared" si="651"/>
        <v>11.117767431660919</v>
      </c>
      <c r="DJ234" s="39">
        <f t="shared" si="652"/>
        <v>11.335490502838287</v>
      </c>
      <c r="DK234" s="39">
        <f t="shared" si="653"/>
        <v>10.329530974118684</v>
      </c>
      <c r="DL234" s="39">
        <f t="shared" si="654"/>
        <v>11.165070060629265</v>
      </c>
      <c r="DM234" s="39">
        <f t="shared" si="655"/>
        <v>10.665445754654918</v>
      </c>
      <c r="DN234" s="39"/>
      <c r="DO234" s="39">
        <f t="shared" si="656"/>
        <v>11.229002427312981</v>
      </c>
      <c r="DP234" s="40">
        <f t="shared" si="657"/>
        <v>10.966608095943029</v>
      </c>
      <c r="DQ234" s="64"/>
    </row>
    <row r="235" spans="1:121" x14ac:dyDescent="0.2">
      <c r="A235" s="51" t="s">
        <v>89</v>
      </c>
      <c r="B235" s="78" t="s">
        <v>107</v>
      </c>
      <c r="C235" s="53">
        <v>2011</v>
      </c>
      <c r="D235" s="54">
        <v>279351168707.26666</v>
      </c>
      <c r="E235" s="55">
        <f t="shared" si="668"/>
        <v>11.446150492635704</v>
      </c>
      <c r="F235" s="56">
        <f t="shared" si="525"/>
        <v>6.6284312599165673E-2</v>
      </c>
      <c r="G235" s="58">
        <v>10074</v>
      </c>
      <c r="H235" s="58">
        <v>85902</v>
      </c>
      <c r="I235" s="11">
        <v>279641</v>
      </c>
      <c r="J235" s="59">
        <v>409503</v>
      </c>
      <c r="K235" s="118">
        <v>1576171029.81849</v>
      </c>
      <c r="L235" s="118">
        <v>3690129134.7153401</v>
      </c>
      <c r="M235" s="118">
        <v>6767164302.3636904</v>
      </c>
      <c r="N235" s="118">
        <v>45330330620.574203</v>
      </c>
      <c r="O235" s="118">
        <v>34719273.213169903</v>
      </c>
      <c r="P235" s="118">
        <v>50999151124.278297</v>
      </c>
      <c r="Q235" s="118">
        <v>1213343678.0985401</v>
      </c>
      <c r="R235" s="118"/>
      <c r="S235" s="118">
        <v>14124825765.0124</v>
      </c>
      <c r="T235" s="120">
        <v>10141844330.446699</v>
      </c>
      <c r="U235" s="60">
        <v>-7.9044520571857008E-5</v>
      </c>
      <c r="V235" s="60">
        <v>2.180519744084064E-2</v>
      </c>
      <c r="W235" s="60">
        <v>1.7453952170881193E-2</v>
      </c>
      <c r="X235" s="60">
        <v>1.9693119919569568E-2</v>
      </c>
      <c r="Y235" s="60">
        <v>2.1824450413936436E-2</v>
      </c>
      <c r="Z235" s="60">
        <v>1.2929880646661285E-2</v>
      </c>
      <c r="AA235" s="60">
        <v>3.3236298440524004E-2</v>
      </c>
      <c r="AB235" s="60"/>
      <c r="AC235" s="60">
        <v>1.8200490007030057E-2</v>
      </c>
      <c r="AD235" s="61">
        <v>6.7619093059872348E-2</v>
      </c>
      <c r="AE235" s="99">
        <f t="shared" ref="AE235:AF235" si="681">STDEV(U226:U235)</f>
        <v>6.7942148369848636E-4</v>
      </c>
      <c r="AF235" s="100">
        <f t="shared" si="681"/>
        <v>1.1548732947690214E-2</v>
      </c>
      <c r="AG235" s="100">
        <f t="shared" si="616"/>
        <v>1.7423989951886869E-2</v>
      </c>
      <c r="AH235" s="100">
        <f t="shared" si="617"/>
        <v>3.2067491501372329E-2</v>
      </c>
      <c r="AI235" s="100">
        <f t="shared" si="618"/>
        <v>4.4426979090785086E-2</v>
      </c>
      <c r="AJ235" s="100">
        <f t="shared" si="619"/>
        <v>8.7997505890271208E-3</v>
      </c>
      <c r="AK235" s="100">
        <f t="shared" si="620"/>
        <v>2.8571691560739854E-2</v>
      </c>
      <c r="AL235" s="100"/>
      <c r="AM235" s="100">
        <f t="shared" si="621"/>
        <v>2.1852969736919612E-2</v>
      </c>
      <c r="AN235" s="38">
        <f t="shared" si="622"/>
        <v>2.0125175451071207E-2</v>
      </c>
      <c r="AO235" s="60">
        <v>-1.1783847745880109</v>
      </c>
      <c r="AP235" s="60">
        <v>-1.3379393688788443</v>
      </c>
      <c r="AQ235" s="60">
        <v>-7.6532207790727114E-2</v>
      </c>
      <c r="AR235" s="60">
        <v>0.50468594218722274</v>
      </c>
      <c r="AS235" s="60">
        <v>-1.5041371089131932</v>
      </c>
      <c r="AT235" s="60">
        <v>2.7995755171772885E-2</v>
      </c>
      <c r="AU235" s="60">
        <v>-0.71256707288731391</v>
      </c>
      <c r="AV235" s="60"/>
      <c r="AW235" s="60">
        <v>0.12301165083275656</v>
      </c>
      <c r="AX235" s="61">
        <v>-0.31408481029086133</v>
      </c>
      <c r="AY235" s="39">
        <f t="shared" ref="AY235:AZ235" si="682">STDEV(AO226:AO235)</f>
        <v>4.7695560161915007E-2</v>
      </c>
      <c r="AZ235" s="39">
        <f t="shared" si="682"/>
        <v>2.4431868727527943E-2</v>
      </c>
      <c r="BA235" s="39">
        <f t="shared" si="624"/>
        <v>1.798486888987319E-2</v>
      </c>
      <c r="BB235" s="39">
        <f t="shared" si="625"/>
        <v>6.1906667020150123E-2</v>
      </c>
      <c r="BC235" s="39">
        <f t="shared" si="626"/>
        <v>7.9976390333448957E-2</v>
      </c>
      <c r="BD235" s="39">
        <f t="shared" si="627"/>
        <v>1.6804834832583267E-2</v>
      </c>
      <c r="BE235" s="39">
        <f t="shared" si="628"/>
        <v>0.18379051594044915</v>
      </c>
      <c r="BF235" s="39"/>
      <c r="BG235" s="39">
        <f t="shared" si="629"/>
        <v>1.8637519746695211E-2</v>
      </c>
      <c r="BH235" s="39">
        <f t="shared" si="630"/>
        <v>5.1220220801812759E-2</v>
      </c>
      <c r="BI235" s="62">
        <v>0.86066478974708982</v>
      </c>
      <c r="BJ235" s="63">
        <v>0.88638105558051639</v>
      </c>
      <c r="BK235" s="63">
        <v>0.71554669206304822</v>
      </c>
      <c r="BL235" s="63">
        <v>0.40940946166394782</v>
      </c>
      <c r="BM235" s="63">
        <v>0.90804070023051153</v>
      </c>
      <c r="BN235" s="63">
        <v>0.32568002271055491</v>
      </c>
      <c r="BO235" s="63">
        <v>0.87765468392156487</v>
      </c>
      <c r="BP235" s="63"/>
      <c r="BQ235" s="63">
        <v>0.36086786620026928</v>
      </c>
      <c r="BR235" s="61">
        <v>0.59960822181280349</v>
      </c>
      <c r="BS235" s="39">
        <f t="shared" si="631"/>
        <v>2.106922504811843E-4</v>
      </c>
      <c r="BT235" s="39">
        <f t="shared" si="632"/>
        <v>1.7484492125981799E-2</v>
      </c>
      <c r="BU235" s="39">
        <f t="shared" si="633"/>
        <v>8.1256877929072775E-3</v>
      </c>
      <c r="BV235" s="39">
        <f t="shared" si="634"/>
        <v>8.4912910628790698E-3</v>
      </c>
      <c r="BW235" s="39">
        <f t="shared" si="635"/>
        <v>1.7308566352127519E-2</v>
      </c>
      <c r="BX235" s="39">
        <f t="shared" si="636"/>
        <v>5.9576535923169249E-3</v>
      </c>
      <c r="BY235" s="39">
        <f t="shared" si="637"/>
        <v>1.4100668636010094E-2</v>
      </c>
      <c r="BZ235" s="39"/>
      <c r="CA235" s="39">
        <f t="shared" si="638"/>
        <v>-1.1304655013944175E-3</v>
      </c>
      <c r="CB235" s="40">
        <f t="shared" si="639"/>
        <v>2.9353992070332645E-2</v>
      </c>
      <c r="CC235" s="35">
        <v>8.7204941105317839E-3</v>
      </c>
      <c r="CD235" s="35">
        <v>8.5778253656206525E-3</v>
      </c>
      <c r="CE235" s="35">
        <v>2.124427023299378E-2</v>
      </c>
      <c r="CF235" s="35">
        <v>9.1462312960370273E-2</v>
      </c>
      <c r="CG235" s="35">
        <v>1.0351076628862814E-4</v>
      </c>
      <c r="CH235" s="35">
        <v>0.13963247874240994</v>
      </c>
      <c r="CI235" s="35">
        <v>5.8361772712933234E-3</v>
      </c>
      <c r="CK235" s="35">
        <v>4.5775558626376223E-2</v>
      </c>
      <c r="CL235" s="38">
        <v>2.6081012504827517E-2</v>
      </c>
      <c r="CM235" s="35">
        <f t="shared" si="640"/>
        <v>10.60769798728483</v>
      </c>
      <c r="CN235" s="35">
        <f t="shared" si="641"/>
        <v>10.538493971825096</v>
      </c>
      <c r="CO235" s="35">
        <f t="shared" si="642"/>
        <v>11.166033583009582</v>
      </c>
      <c r="CP235" s="35">
        <f t="shared" si="643"/>
        <v>11.397410682179453</v>
      </c>
      <c r="CQ235" s="35">
        <f t="shared" si="644"/>
        <v>10.388894858867207</v>
      </c>
      <c r="CR235" s="35">
        <f t="shared" si="645"/>
        <v>11.215048661358967</v>
      </c>
      <c r="CS235" s="35">
        <f t="shared" si="646"/>
        <v>10.745220994566216</v>
      </c>
      <c r="CU235" s="35">
        <f t="shared" si="647"/>
        <v>11.27809281978687</v>
      </c>
      <c r="CV235" s="38">
        <f t="shared" si="648"/>
        <v>11.022138754154962</v>
      </c>
      <c r="CW235" s="60">
        <v>10.856958105341699</v>
      </c>
      <c r="CX235" s="60">
        <v>10.777180808196281</v>
      </c>
      <c r="CY235" s="60">
        <v>11.40788438874034</v>
      </c>
      <c r="CZ235" s="60">
        <v>11.698493463729315</v>
      </c>
      <c r="DA235" s="60">
        <v>10.694081938179107</v>
      </c>
      <c r="DB235" s="60">
        <v>11.46014837022159</v>
      </c>
      <c r="DC235" s="60">
        <v>11.089866956192047</v>
      </c>
      <c r="DD235" s="60"/>
      <c r="DE235" s="60">
        <v>11.507656318052081</v>
      </c>
      <c r="DF235" s="61">
        <v>11.289108087490273</v>
      </c>
      <c r="DG235" s="39">
        <f t="shared" si="649"/>
        <v>10.60769798728483</v>
      </c>
      <c r="DH235" s="39">
        <f t="shared" si="650"/>
        <v>10.538493971825096</v>
      </c>
      <c r="DI235" s="39">
        <f t="shared" si="651"/>
        <v>11.166033583009582</v>
      </c>
      <c r="DJ235" s="39">
        <f t="shared" si="652"/>
        <v>11.397410682179453</v>
      </c>
      <c r="DK235" s="39">
        <f t="shared" si="653"/>
        <v>10.388894858867207</v>
      </c>
      <c r="DL235" s="39">
        <f t="shared" si="654"/>
        <v>11.215048661358967</v>
      </c>
      <c r="DM235" s="39">
        <f t="shared" si="655"/>
        <v>10.745220994566216</v>
      </c>
      <c r="DN235" s="39"/>
      <c r="DO235" s="39">
        <f t="shared" si="656"/>
        <v>11.27809281978687</v>
      </c>
      <c r="DP235" s="40">
        <f t="shared" si="657"/>
        <v>11.022138754154962</v>
      </c>
      <c r="DQ235" s="64"/>
    </row>
    <row r="236" spans="1:121" x14ac:dyDescent="0.2">
      <c r="A236" s="51" t="s">
        <v>89</v>
      </c>
      <c r="B236" s="78" t="s">
        <v>107</v>
      </c>
      <c r="C236" s="53">
        <v>2012</v>
      </c>
      <c r="D236" s="54">
        <v>295087220933.02393</v>
      </c>
      <c r="E236" s="55">
        <f t="shared" si="668"/>
        <v>11.469950402321235</v>
      </c>
      <c r="F236" s="56">
        <f t="shared" si="525"/>
        <v>2.3799909685530807E-2</v>
      </c>
      <c r="G236" s="58">
        <v>9860</v>
      </c>
      <c r="H236" s="58">
        <v>79892</v>
      </c>
      <c r="I236" s="11">
        <v>282708</v>
      </c>
      <c r="J236" s="59">
        <v>408393</v>
      </c>
      <c r="K236" s="118">
        <v>1236220252.9633</v>
      </c>
      <c r="L236" s="118">
        <v>2169950137.8287702</v>
      </c>
      <c r="M236" s="118">
        <v>6338337351.0518198</v>
      </c>
      <c r="N236" s="118">
        <v>44995483841.338501</v>
      </c>
      <c r="O236" s="118">
        <v>30080840.592758801</v>
      </c>
      <c r="P236" s="118">
        <v>51567795646.075897</v>
      </c>
      <c r="Q236" s="118">
        <v>1339308455.4598999</v>
      </c>
      <c r="R236" s="118"/>
      <c r="S236" s="118">
        <v>16013193579.171301</v>
      </c>
      <c r="T236" s="120">
        <v>10087067190.7244</v>
      </c>
      <c r="U236" s="60">
        <v>2.3888597314743341E-5</v>
      </c>
      <c r="V236" s="60">
        <v>4.3634416512716712E-4</v>
      </c>
      <c r="W236" s="60">
        <v>-8.5323244951536203E-3</v>
      </c>
      <c r="X236" s="60">
        <v>3.1636694978578017E-2</v>
      </c>
      <c r="Y236" s="60">
        <v>2.0222086934440497E-4</v>
      </c>
      <c r="Z236" s="60">
        <v>6.8000407413056352E-3</v>
      </c>
      <c r="AA236" s="60">
        <v>1.9909895925247569</v>
      </c>
      <c r="AB236" s="60"/>
      <c r="AC236" s="60">
        <v>1.0902588639821076E-2</v>
      </c>
      <c r="AD236" s="61">
        <v>7.1585586583839955E-3</v>
      </c>
      <c r="AE236" s="99">
        <f t="shared" ref="AE236:AF236" si="683">STDEV(U227:U236)</f>
        <v>1.245837863864193E-4</v>
      </c>
      <c r="AF236" s="100">
        <f t="shared" si="683"/>
        <v>1.0565863447108607E-2</v>
      </c>
      <c r="AG236" s="100">
        <f t="shared" si="616"/>
        <v>1.8184307643726777E-2</v>
      </c>
      <c r="AH236" s="100">
        <f t="shared" si="617"/>
        <v>2.6854041036110856E-2</v>
      </c>
      <c r="AI236" s="100">
        <f t="shared" si="618"/>
        <v>4.475109073130841E-2</v>
      </c>
      <c r="AJ236" s="100">
        <f t="shared" si="619"/>
        <v>8.576336216262085E-3</v>
      </c>
      <c r="AK236" s="100">
        <f t="shared" si="620"/>
        <v>0.62501504093095706</v>
      </c>
      <c r="AL236" s="100"/>
      <c r="AM236" s="100">
        <f t="shared" si="621"/>
        <v>2.1468196397904107E-2</v>
      </c>
      <c r="AN236" s="38">
        <f t="shared" si="622"/>
        <v>2.0374668471459197E-2</v>
      </c>
      <c r="AO236" s="60">
        <v>-1.1901023810663656</v>
      </c>
      <c r="AP236" s="60">
        <v>-1.3221367572237348</v>
      </c>
      <c r="AQ236" s="60">
        <v>-5.1780894696854318E-2</v>
      </c>
      <c r="AR236" s="60">
        <v>0.49283073059381621</v>
      </c>
      <c r="AS236" s="60">
        <v>-1.4616548149755797</v>
      </c>
      <c r="AT236" s="60">
        <v>2.7591735170913623E-2</v>
      </c>
      <c r="AU236" s="60">
        <v>-0.74359383346521035</v>
      </c>
      <c r="AV236" s="60"/>
      <c r="AW236" s="60">
        <v>0.1294503383627017</v>
      </c>
      <c r="AX236" s="61">
        <v>-0.27732719695558039</v>
      </c>
      <c r="AY236" s="39">
        <f t="shared" ref="AY236:AZ236" si="684">STDEV(AO227:AO236)</f>
        <v>4.7249687942308147E-2</v>
      </c>
      <c r="AZ236" s="39">
        <f t="shared" si="684"/>
        <v>2.3570735864061935E-2</v>
      </c>
      <c r="BA236" s="39">
        <f t="shared" si="624"/>
        <v>1.7036016840362388E-2</v>
      </c>
      <c r="BB236" s="39">
        <f t="shared" si="625"/>
        <v>6.0882214293861751E-2</v>
      </c>
      <c r="BC236" s="39">
        <f t="shared" si="626"/>
        <v>8.3018144162737353E-2</v>
      </c>
      <c r="BD236" s="39">
        <f t="shared" si="627"/>
        <v>1.7207631426919189E-2</v>
      </c>
      <c r="BE236" s="39">
        <f t="shared" si="628"/>
        <v>0.17744607087833589</v>
      </c>
      <c r="BF236" s="39"/>
      <c r="BG236" s="39">
        <f t="shared" si="629"/>
        <v>2.185497461947088E-2</v>
      </c>
      <c r="BH236" s="39">
        <f t="shared" si="630"/>
        <v>4.7973201056882353E-2</v>
      </c>
      <c r="BI236" s="62">
        <v>0.85306625153656668</v>
      </c>
      <c r="BJ236" s="63">
        <v>0.88102039492493356</v>
      </c>
      <c r="BK236" s="63">
        <v>0.69706314116206147</v>
      </c>
      <c r="BL236" s="63">
        <v>0.42582111375694531</v>
      </c>
      <c r="BM236" s="63">
        <v>0.90366577055695163</v>
      </c>
      <c r="BN236" s="63">
        <v>0.30658043089580472</v>
      </c>
      <c r="BO236" s="63">
        <v>0.87134229635487814</v>
      </c>
      <c r="BP236" s="63"/>
      <c r="BQ236" s="63">
        <v>0.33561150684157937</v>
      </c>
      <c r="BR236" s="61">
        <v>0.54592463120694867</v>
      </c>
      <c r="BS236" s="39">
        <f t="shared" si="631"/>
        <v>1.9110772730255061E-6</v>
      </c>
      <c r="BT236" s="39">
        <f t="shared" si="632"/>
        <v>1.7979253030338295E-2</v>
      </c>
      <c r="BU236" s="39">
        <f t="shared" si="633"/>
        <v>6.8909412690069342E-3</v>
      </c>
      <c r="BV236" s="39">
        <f t="shared" si="634"/>
        <v>1.6032387482398124E-2</v>
      </c>
      <c r="BW236" s="39">
        <f t="shared" si="635"/>
        <v>1.5984877151347155E-2</v>
      </c>
      <c r="BX236" s="39">
        <f t="shared" si="636"/>
        <v>6.6029945637366746E-3</v>
      </c>
      <c r="BY236" s="39">
        <f t="shared" si="637"/>
        <v>0.21389989939273066</v>
      </c>
      <c r="BZ236" s="39"/>
      <c r="CA236" s="39">
        <f t="shared" si="638"/>
        <v>1.5635926331250883E-3</v>
      </c>
      <c r="CB236" s="40">
        <f t="shared" si="639"/>
        <v>2.9137518374116312E-2</v>
      </c>
      <c r="CC236" s="35">
        <v>8.216070544618221E-3</v>
      </c>
      <c r="CD236" s="35">
        <v>6.2100486006740922E-3</v>
      </c>
      <c r="CE236" s="35">
        <v>2.0024893698501599E-2</v>
      </c>
      <c r="CF236" s="35">
        <v>8.5575115476284797E-2</v>
      </c>
      <c r="CG236" s="35">
        <v>3.0829613736453051E-4</v>
      </c>
      <c r="CH236" s="35">
        <v>0.13656121223960616</v>
      </c>
      <c r="CI236" s="35">
        <v>5.6167075597927593E-3</v>
      </c>
      <c r="CK236" s="35">
        <v>4.5493598354205356E-2</v>
      </c>
      <c r="CL236" s="38">
        <v>2.4689162987601071E-2</v>
      </c>
      <c r="CM236" s="35">
        <f t="shared" si="640"/>
        <v>10.658538943678863</v>
      </c>
      <c r="CN236" s="35">
        <f t="shared" si="641"/>
        <v>10.58947360929665</v>
      </c>
      <c r="CO236" s="35">
        <f t="shared" si="642"/>
        <v>11.215830374107236</v>
      </c>
      <c r="CP236" s="35">
        <f t="shared" si="643"/>
        <v>11.456156141233917</v>
      </c>
      <c r="CQ236" s="35">
        <f t="shared" si="644"/>
        <v>10.452238085494022</v>
      </c>
      <c r="CR236" s="35">
        <f t="shared" si="645"/>
        <v>11.264924509084345</v>
      </c>
      <c r="CS236" s="35">
        <f t="shared" si="646"/>
        <v>10.812593291798001</v>
      </c>
      <c r="CU236" s="35">
        <f t="shared" si="647"/>
        <v>11.326840491246562</v>
      </c>
      <c r="CV236" s="38">
        <f t="shared" si="648"/>
        <v>11.079708348901994</v>
      </c>
      <c r="CW236" s="60">
        <v>10.874899211788051</v>
      </c>
      <c r="CX236" s="60">
        <v>10.808882023709367</v>
      </c>
      <c r="CY236" s="60">
        <v>11.444059954972808</v>
      </c>
      <c r="CZ236" s="60">
        <v>11.716365767618143</v>
      </c>
      <c r="DA236" s="60">
        <v>10.739122994833444</v>
      </c>
      <c r="DB236" s="60">
        <v>11.483746269906693</v>
      </c>
      <c r="DC236" s="60">
        <v>11.098153485588629</v>
      </c>
      <c r="DD236" s="60"/>
      <c r="DE236" s="60">
        <v>11.534675571502586</v>
      </c>
      <c r="DF236" s="61">
        <v>11.331286803843444</v>
      </c>
      <c r="DG236" s="39">
        <f t="shared" si="649"/>
        <v>10.658538943678863</v>
      </c>
      <c r="DH236" s="39">
        <f t="shared" si="650"/>
        <v>10.58947360929665</v>
      </c>
      <c r="DI236" s="39">
        <f t="shared" si="651"/>
        <v>11.215830374107236</v>
      </c>
      <c r="DJ236" s="39">
        <f t="shared" si="652"/>
        <v>11.456156141233917</v>
      </c>
      <c r="DK236" s="39">
        <f t="shared" si="653"/>
        <v>10.452238085494022</v>
      </c>
      <c r="DL236" s="39">
        <f t="shared" si="654"/>
        <v>11.264924509084345</v>
      </c>
      <c r="DM236" s="39">
        <f t="shared" si="655"/>
        <v>10.812593291798001</v>
      </c>
      <c r="DN236" s="39"/>
      <c r="DO236" s="39">
        <f t="shared" si="656"/>
        <v>11.326840491246562</v>
      </c>
      <c r="DP236" s="40">
        <f t="shared" si="657"/>
        <v>11.079708348901994</v>
      </c>
      <c r="DQ236" s="64"/>
    </row>
    <row r="237" spans="1:121" x14ac:dyDescent="0.2">
      <c r="A237" s="51" t="s">
        <v>89</v>
      </c>
      <c r="B237" s="78" t="s">
        <v>107</v>
      </c>
      <c r="C237" s="53">
        <v>2013</v>
      </c>
      <c r="D237" s="54">
        <v>307576360584.99158</v>
      </c>
      <c r="E237" s="55">
        <f t="shared" si="668"/>
        <v>11.48795295381467</v>
      </c>
      <c r="F237" s="56">
        <f t="shared" si="525"/>
        <v>1.8002551493434993E-2</v>
      </c>
      <c r="G237" s="58">
        <v>10882</v>
      </c>
      <c r="H237" s="58">
        <v>76363</v>
      </c>
      <c r="I237" s="11">
        <v>288202</v>
      </c>
      <c r="J237" s="59">
        <v>410250</v>
      </c>
      <c r="K237" s="118">
        <v>1154421980.0403299</v>
      </c>
      <c r="L237" s="118">
        <v>6584743345.1906204</v>
      </c>
      <c r="M237" s="118">
        <v>6695541741.5292902</v>
      </c>
      <c r="N237" s="118">
        <v>43634272930.788696</v>
      </c>
      <c r="O237" s="118">
        <v>26334917.105584901</v>
      </c>
      <c r="P237" s="118">
        <v>51893906953.320801</v>
      </c>
      <c r="Q237" s="118">
        <v>2249561202.55092</v>
      </c>
      <c r="R237" s="118"/>
      <c r="S237" s="118">
        <v>15367090134.8419</v>
      </c>
      <c r="T237" s="120">
        <v>10331483254.6192</v>
      </c>
      <c r="U237" s="60">
        <v>1.1292334070152112E-5</v>
      </c>
      <c r="V237" s="60">
        <v>-2.9216042718438473E-3</v>
      </c>
      <c r="W237" s="60">
        <v>1.9919157338332827E-3</v>
      </c>
      <c r="X237" s="60">
        <v>4.5007861128023574E-2</v>
      </c>
      <c r="Y237" s="60">
        <v>-8.3394304390012053E-3</v>
      </c>
      <c r="Z237" s="60">
        <v>7.9488844044462437E-3</v>
      </c>
      <c r="AA237" s="60">
        <v>0.16889934590589295</v>
      </c>
      <c r="AB237" s="60"/>
      <c r="AC237" s="60">
        <v>-5.6305525309576776E-3</v>
      </c>
      <c r="AD237" s="61">
        <v>2.7622110060177008E-3</v>
      </c>
      <c r="AE237" s="99">
        <f t="shared" ref="AE237:AF237" si="685">STDEV(U228:U237)</f>
        <v>9.6844181806371806E-5</v>
      </c>
      <c r="AF237" s="100">
        <f t="shared" si="685"/>
        <v>1.247386071743728E-2</v>
      </c>
      <c r="AG237" s="100">
        <f t="shared" si="616"/>
        <v>1.5489700804018824E-2</v>
      </c>
      <c r="AH237" s="100">
        <f t="shared" si="617"/>
        <v>2.4408811452846797E-2</v>
      </c>
      <c r="AI237" s="100">
        <f t="shared" si="618"/>
        <v>1.3791420094694522E-2</v>
      </c>
      <c r="AJ237" s="100">
        <f t="shared" si="619"/>
        <v>8.4107674264022932E-3</v>
      </c>
      <c r="AK237" s="100">
        <f t="shared" si="620"/>
        <v>0.61992087576406807</v>
      </c>
      <c r="AL237" s="100"/>
      <c r="AM237" s="100">
        <f t="shared" si="621"/>
        <v>2.1546348805320647E-2</v>
      </c>
      <c r="AN237" s="38">
        <f t="shared" si="622"/>
        <v>2.1865262411941377E-2</v>
      </c>
      <c r="AO237" s="60">
        <v>-1.2304224500563237</v>
      </c>
      <c r="AP237" s="60">
        <v>-1.3053103310761696</v>
      </c>
      <c r="AQ237" s="60">
        <v>-3.4783387768284157E-2</v>
      </c>
      <c r="AR237" s="60">
        <v>0.47229140677117165</v>
      </c>
      <c r="AS237" s="60">
        <v>-1.4093782393172578</v>
      </c>
      <c r="AT237" s="60">
        <v>2.1622066877643675E-2</v>
      </c>
      <c r="AU237" s="60">
        <v>-0.72321312984423081</v>
      </c>
      <c r="AV237" s="60"/>
      <c r="AW237" s="60">
        <v>0.13564074353186584</v>
      </c>
      <c r="AX237" s="61">
        <v>-0.25439332447999341</v>
      </c>
      <c r="AY237" s="39">
        <f t="shared" ref="AY237:AZ237" si="686">STDEV(AO228:AO237)</f>
        <v>5.0432266457307515E-2</v>
      </c>
      <c r="AZ237" s="39">
        <f t="shared" si="686"/>
        <v>2.3450583393074341E-2</v>
      </c>
      <c r="BA237" s="39">
        <f t="shared" si="624"/>
        <v>1.861960582083045E-2</v>
      </c>
      <c r="BB237" s="39">
        <f t="shared" si="625"/>
        <v>6.1100431444814175E-2</v>
      </c>
      <c r="BC237" s="39">
        <f t="shared" si="626"/>
        <v>9.2356705882987805E-2</v>
      </c>
      <c r="BD237" s="39">
        <f t="shared" si="627"/>
        <v>1.7142994037841922E-2</v>
      </c>
      <c r="BE237" s="39">
        <f t="shared" si="628"/>
        <v>0.17165703508089949</v>
      </c>
      <c r="BF237" s="39"/>
      <c r="BG237" s="39">
        <f t="shared" si="629"/>
        <v>2.0329481272398562E-2</v>
      </c>
      <c r="BH237" s="39">
        <f t="shared" si="630"/>
        <v>4.8542081209212919E-2</v>
      </c>
      <c r="BI237" s="62">
        <v>0.86322169709530772</v>
      </c>
      <c r="BJ237" s="63">
        <v>0.88455468247800517</v>
      </c>
      <c r="BK237" s="63">
        <v>0.68347439115276221</v>
      </c>
      <c r="BL237" s="63">
        <v>0.43557376662022057</v>
      </c>
      <c r="BM237" s="63">
        <v>0.90467232627256289</v>
      </c>
      <c r="BN237" s="63">
        <v>0.29272402404706688</v>
      </c>
      <c r="BO237" s="63">
        <v>0.86574784748139311</v>
      </c>
      <c r="BP237" s="63"/>
      <c r="BQ237" s="63">
        <v>0.32754342431761785</v>
      </c>
      <c r="BR237" s="61">
        <v>0.49575959416024473</v>
      </c>
      <c r="BS237" s="39">
        <f t="shared" si="631"/>
        <v>-1.9670009599802469E-5</v>
      </c>
      <c r="BT237" s="39">
        <f t="shared" si="632"/>
        <v>1.6195755179997207E-2</v>
      </c>
      <c r="BU237" s="39">
        <f t="shared" si="633"/>
        <v>3.6847083305889595E-3</v>
      </c>
      <c r="BV237" s="39">
        <f t="shared" si="634"/>
        <v>2.2813149636248031E-2</v>
      </c>
      <c r="BW237" s="39">
        <f t="shared" si="635"/>
        <v>1.396913942206135E-3</v>
      </c>
      <c r="BX237" s="39">
        <f t="shared" si="636"/>
        <v>6.2302857220975782E-3</v>
      </c>
      <c r="BY237" s="39">
        <f t="shared" si="637"/>
        <v>0.23295239321444222</v>
      </c>
      <c r="BZ237" s="39"/>
      <c r="CA237" s="39">
        <f t="shared" si="638"/>
        <v>1.3003298381387251E-3</v>
      </c>
      <c r="CB237" s="40">
        <f t="shared" si="639"/>
        <v>2.7512903407046218E-2</v>
      </c>
      <c r="CC237" s="35">
        <v>1.5724489506803045E-2</v>
      </c>
      <c r="CD237" s="35">
        <v>1.2627160530214013E-2</v>
      </c>
      <c r="CE237" s="35">
        <v>1.8179116687130834E-2</v>
      </c>
      <c r="CF237" s="35">
        <v>8.0075325463764932E-2</v>
      </c>
      <c r="CG237" s="35">
        <v>1.8517860545955454E-4</v>
      </c>
      <c r="CH237" s="35">
        <v>0.13351050316173901</v>
      </c>
      <c r="CI237" s="35">
        <v>9.3068377596506706E-3</v>
      </c>
      <c r="CK237" s="35">
        <v>4.3246878764095817E-2</v>
      </c>
      <c r="CL237" s="38">
        <v>2.4654590224505554E-2</v>
      </c>
      <c r="CM237" s="35">
        <f t="shared" si="640"/>
        <v>10.705494154151848</v>
      </c>
      <c r="CN237" s="35">
        <f t="shared" si="641"/>
        <v>10.640109662679341</v>
      </c>
      <c r="CO237" s="35">
        <f t="shared" si="642"/>
        <v>11.266418168869347</v>
      </c>
      <c r="CP237" s="35">
        <f t="shared" si="643"/>
        <v>11.510551048890562</v>
      </c>
      <c r="CQ237" s="35">
        <f t="shared" si="644"/>
        <v>10.515778592708802</v>
      </c>
      <c r="CR237" s="35">
        <f t="shared" si="645"/>
        <v>11.313208761216767</v>
      </c>
      <c r="CS237" s="35">
        <f t="shared" si="646"/>
        <v>10.878077402355046</v>
      </c>
      <c r="CU237" s="35">
        <f t="shared" si="647"/>
        <v>11.373802983587982</v>
      </c>
      <c r="CV237" s="38">
        <f t="shared" si="648"/>
        <v>11.136442673609574</v>
      </c>
      <c r="CW237" s="60">
        <v>10.872741728786508</v>
      </c>
      <c r="CX237" s="60">
        <v>10.835297788276584</v>
      </c>
      <c r="CY237" s="60">
        <v>11.470561259930527</v>
      </c>
      <c r="CZ237" s="60">
        <v>11.724098657200255</v>
      </c>
      <c r="DA237" s="60">
        <v>10.783263834156042</v>
      </c>
      <c r="DB237" s="60">
        <v>11.498763987253492</v>
      </c>
      <c r="DC237" s="60">
        <v>11.126346388892554</v>
      </c>
      <c r="DD237" s="60"/>
      <c r="DE237" s="60">
        <v>11.555773325580603</v>
      </c>
      <c r="DF237" s="61">
        <v>11.360756291574674</v>
      </c>
      <c r="DG237" s="39">
        <f t="shared" si="649"/>
        <v>10.705494154151848</v>
      </c>
      <c r="DH237" s="39">
        <f t="shared" si="650"/>
        <v>10.640109662679341</v>
      </c>
      <c r="DI237" s="39">
        <f t="shared" si="651"/>
        <v>11.266418168869347</v>
      </c>
      <c r="DJ237" s="39">
        <f t="shared" si="652"/>
        <v>11.510551048890562</v>
      </c>
      <c r="DK237" s="39">
        <f t="shared" si="653"/>
        <v>10.515778592708802</v>
      </c>
      <c r="DL237" s="39">
        <f t="shared" si="654"/>
        <v>11.313208761216767</v>
      </c>
      <c r="DM237" s="39">
        <f t="shared" si="655"/>
        <v>10.878077402355046</v>
      </c>
      <c r="DN237" s="39"/>
      <c r="DO237" s="39">
        <f t="shared" si="656"/>
        <v>11.373802983587982</v>
      </c>
      <c r="DP237" s="40">
        <f t="shared" si="657"/>
        <v>11.136442673609574</v>
      </c>
      <c r="DQ237" s="64"/>
    </row>
    <row r="238" spans="1:121" x14ac:dyDescent="0.2">
      <c r="A238" s="51" t="s">
        <v>89</v>
      </c>
      <c r="B238" s="78" t="s">
        <v>107</v>
      </c>
      <c r="C238" s="53">
        <v>2014</v>
      </c>
      <c r="D238" s="54">
        <v>314851156183.41095</v>
      </c>
      <c r="E238" s="55">
        <f t="shared" si="668"/>
        <v>11.498105292439268</v>
      </c>
      <c r="F238" s="56">
        <f t="shared" si="525"/>
        <v>1.01523386245983E-2</v>
      </c>
      <c r="G238" s="58">
        <v>11891</v>
      </c>
      <c r="H238" s="58">
        <v>73486</v>
      </c>
      <c r="I238" s="11">
        <v>290704</v>
      </c>
      <c r="J238" s="59">
        <v>415378</v>
      </c>
      <c r="K238" s="118">
        <v>882554022.326123</v>
      </c>
      <c r="L238" s="118">
        <v>3659806762.4649301</v>
      </c>
      <c r="M238" s="118">
        <v>6870783808.2968597</v>
      </c>
      <c r="N238" s="118">
        <v>38477359377.3181</v>
      </c>
      <c r="O238" s="118">
        <v>33878967.095491201</v>
      </c>
      <c r="P238" s="118">
        <v>50111707575.141602</v>
      </c>
      <c r="Q238" s="118">
        <v>2396515872.1859798</v>
      </c>
      <c r="R238" s="118"/>
      <c r="S238" s="118">
        <v>15530791236.997299</v>
      </c>
      <c r="T238" s="120">
        <v>12223900723.523399</v>
      </c>
      <c r="U238" s="60">
        <v>2.6058815502422549E-6</v>
      </c>
      <c r="V238" s="60">
        <v>-3.9147960295875528E-3</v>
      </c>
      <c r="W238" s="60">
        <v>1.3980862101309999E-2</v>
      </c>
      <c r="X238" s="60">
        <v>5.0938749910109493E-2</v>
      </c>
      <c r="Y238" s="60">
        <v>5.7606871210658106E-3</v>
      </c>
      <c r="Z238" s="60">
        <v>1.1014355133512399E-2</v>
      </c>
      <c r="AA238" s="60">
        <v>1.7922002819768412E-2</v>
      </c>
      <c r="AB238" s="60"/>
      <c r="AC238" s="60">
        <v>1.8773681507787243E-2</v>
      </c>
      <c r="AD238" s="61">
        <v>-1.7916256727081858E-3</v>
      </c>
      <c r="AE238" s="99">
        <f t="shared" ref="AE238:AF238" si="687">STDEV(U229:U238)</f>
        <v>5.5168078283194486E-5</v>
      </c>
      <c r="AF238" s="100">
        <f t="shared" si="687"/>
        <v>1.3835983794906585E-2</v>
      </c>
      <c r="AG238" s="100">
        <f t="shared" si="616"/>
        <v>1.373041905803515E-2</v>
      </c>
      <c r="AH238" s="100">
        <f t="shared" si="617"/>
        <v>2.589350980016427E-2</v>
      </c>
      <c r="AI238" s="100">
        <f t="shared" si="618"/>
        <v>1.3163329653569686E-2</v>
      </c>
      <c r="AJ238" s="100">
        <f t="shared" si="619"/>
        <v>8.2302192860621379E-3</v>
      </c>
      <c r="AK238" s="100">
        <f t="shared" si="620"/>
        <v>0.6187288876863597</v>
      </c>
      <c r="AL238" s="100"/>
      <c r="AM238" s="100">
        <f t="shared" si="621"/>
        <v>2.2217750564989251E-2</v>
      </c>
      <c r="AN238" s="38">
        <f t="shared" si="622"/>
        <v>2.3694851889049025E-2</v>
      </c>
      <c r="AO238" s="60">
        <v>-1.2651512791228896</v>
      </c>
      <c r="AP238" s="60">
        <v>-1.2753209299249786</v>
      </c>
      <c r="AQ238" s="60">
        <v>-2.4642779169715467E-2</v>
      </c>
      <c r="AR238" s="60">
        <v>0.45168210952769172</v>
      </c>
      <c r="AS238" s="60">
        <v>-1.3749317950231283</v>
      </c>
      <c r="AT238" s="60">
        <v>3.0891016994525344E-2</v>
      </c>
      <c r="AU238" s="60">
        <v>-0.72256616834699372</v>
      </c>
      <c r="AV238" s="60"/>
      <c r="AW238" s="60">
        <v>0.11185118455318488</v>
      </c>
      <c r="AX238" s="61">
        <v>-0.22811476341362358</v>
      </c>
      <c r="AY238" s="39">
        <f t="shared" ref="AY238:AZ238" si="688">STDEV(AO229:AO238)</f>
        <v>5.6623546447634517E-2</v>
      </c>
      <c r="AZ238" s="39">
        <f t="shared" si="688"/>
        <v>2.444486871923485E-2</v>
      </c>
      <c r="BA238" s="39">
        <f t="shared" si="624"/>
        <v>1.9161483226325847E-2</v>
      </c>
      <c r="BB238" s="39">
        <f t="shared" si="625"/>
        <v>5.4204974361011606E-2</v>
      </c>
      <c r="BC238" s="39">
        <f t="shared" si="626"/>
        <v>9.7189597825387539E-2</v>
      </c>
      <c r="BD238" s="39">
        <f t="shared" si="627"/>
        <v>1.7197363949090473E-2</v>
      </c>
      <c r="BE238" s="39">
        <f t="shared" si="628"/>
        <v>0.14337805307673912</v>
      </c>
      <c r="BF238" s="39"/>
      <c r="BG238" s="39">
        <f t="shared" si="629"/>
        <v>2.3233016232113591E-2</v>
      </c>
      <c r="BH238" s="39">
        <f t="shared" si="630"/>
        <v>4.5959666045370814E-2</v>
      </c>
      <c r="BI238" s="62">
        <v>0.85841314714936123</v>
      </c>
      <c r="BJ238" s="63">
        <v>0.87459263329417558</v>
      </c>
      <c r="BK238" s="63">
        <v>0.65890156195678129</v>
      </c>
      <c r="BL238" s="63">
        <v>0.44953022879269056</v>
      </c>
      <c r="BM238" s="63">
        <v>0.8938068127451918</v>
      </c>
      <c r="BN238" s="63">
        <v>0.27693610860843515</v>
      </c>
      <c r="BO238" s="63">
        <v>0.85588909896422705</v>
      </c>
      <c r="BP238" s="63"/>
      <c r="BQ238" s="63">
        <v>0.32207392197125256</v>
      </c>
      <c r="BR238" s="61">
        <v>0.44936040806584215</v>
      </c>
      <c r="BS238" s="39">
        <f t="shared" si="631"/>
        <v>5.2120602071754406E-6</v>
      </c>
      <c r="BT238" s="39">
        <f t="shared" si="632"/>
        <v>1.3726981572240149E-2</v>
      </c>
      <c r="BU238" s="39">
        <f t="shared" si="633"/>
        <v>2.3663704577039811E-3</v>
      </c>
      <c r="BV238" s="39">
        <f t="shared" si="634"/>
        <v>2.4716487589238102E-2</v>
      </c>
      <c r="BW238" s="39">
        <f t="shared" si="635"/>
        <v>5.516223352638683E-4</v>
      </c>
      <c r="BX238" s="39">
        <f t="shared" si="636"/>
        <v>6.0056754843351269E-3</v>
      </c>
      <c r="BY238" s="39">
        <f t="shared" si="637"/>
        <v>0.23583035982072698</v>
      </c>
      <c r="BZ238" s="39"/>
      <c r="CA238" s="39">
        <f t="shared" si="638"/>
        <v>3.2340724524067442E-3</v>
      </c>
      <c r="CB238" s="40">
        <f t="shared" si="639"/>
        <v>2.5375249546866117E-2</v>
      </c>
      <c r="CC238" s="35">
        <v>1.1418818102706027E-2</v>
      </c>
      <c r="CD238" s="35">
        <v>7.6835884113055728E-3</v>
      </c>
      <c r="CE238" s="35">
        <v>1.8397160285734931E-2</v>
      </c>
      <c r="CF238" s="35">
        <v>7.0506865599739385E-2</v>
      </c>
      <c r="CG238" s="35">
        <v>1.1358397229111733E-4</v>
      </c>
      <c r="CH238" s="35">
        <v>0.12877610449030469</v>
      </c>
      <c r="CI238" s="35">
        <v>8.4145859886918927E-3</v>
      </c>
      <c r="CK238" s="35">
        <v>4.1266277017988656E-2</v>
      </c>
      <c r="CL238" s="38">
        <v>2.7312206892875196E-2</v>
      </c>
      <c r="CM238" s="35">
        <f t="shared" si="640"/>
        <v>10.744200352032639</v>
      </c>
      <c r="CN238" s="35">
        <f t="shared" si="641"/>
        <v>10.686744301314253</v>
      </c>
      <c r="CO238" s="35">
        <f t="shared" si="642"/>
        <v>11.313068321238074</v>
      </c>
      <c r="CP238" s="35">
        <f t="shared" si="643"/>
        <v>11.559421220741024</v>
      </c>
      <c r="CQ238" s="35">
        <f t="shared" si="644"/>
        <v>10.575096547631762</v>
      </c>
      <c r="CR238" s="35">
        <f t="shared" si="645"/>
        <v>11.35672031121984</v>
      </c>
      <c r="CS238" s="35">
        <f t="shared" si="646"/>
        <v>10.941352702399094</v>
      </c>
      <c r="CU238" s="35">
        <f t="shared" si="647"/>
        <v>11.414275262221736</v>
      </c>
      <c r="CV238" s="38">
        <f t="shared" si="648"/>
        <v>11.188939759294749</v>
      </c>
      <c r="CW238" s="60">
        <v>10.865529652877823</v>
      </c>
      <c r="CX238" s="60">
        <v>10.86044482747678</v>
      </c>
      <c r="CY238" s="60">
        <v>11.485783902854411</v>
      </c>
      <c r="CZ238" s="60">
        <v>11.723946347203114</v>
      </c>
      <c r="DA238" s="60">
        <v>10.810639394927705</v>
      </c>
      <c r="DB238" s="60">
        <v>11.513550800936532</v>
      </c>
      <c r="DC238" s="60">
        <v>11.136822208265771</v>
      </c>
      <c r="DD238" s="60"/>
      <c r="DE238" s="60">
        <v>11.554030884715861</v>
      </c>
      <c r="DF238" s="61">
        <v>11.384047910732455</v>
      </c>
      <c r="DG238" s="39">
        <f t="shared" si="649"/>
        <v>10.744200352032639</v>
      </c>
      <c r="DH238" s="39">
        <f t="shared" si="650"/>
        <v>10.686744301314253</v>
      </c>
      <c r="DI238" s="39">
        <f t="shared" si="651"/>
        <v>11.313068321238074</v>
      </c>
      <c r="DJ238" s="39">
        <f t="shared" si="652"/>
        <v>11.559421220741024</v>
      </c>
      <c r="DK238" s="39">
        <f t="shared" si="653"/>
        <v>10.575096547631762</v>
      </c>
      <c r="DL238" s="39">
        <f t="shared" si="654"/>
        <v>11.35672031121984</v>
      </c>
      <c r="DM238" s="39">
        <f t="shared" si="655"/>
        <v>10.941352702399094</v>
      </c>
      <c r="DN238" s="39"/>
      <c r="DO238" s="39">
        <f t="shared" si="656"/>
        <v>11.414275262221736</v>
      </c>
      <c r="DP238" s="40">
        <f t="shared" si="657"/>
        <v>11.188939759294749</v>
      </c>
      <c r="DQ238" s="64"/>
    </row>
    <row r="239" spans="1:121" x14ac:dyDescent="0.2">
      <c r="A239" s="51" t="s">
        <v>89</v>
      </c>
      <c r="B239" s="78" t="s">
        <v>107</v>
      </c>
      <c r="C239" s="53">
        <v>2015</v>
      </c>
      <c r="D239" s="54">
        <v>308004146057.6084</v>
      </c>
      <c r="E239" s="55">
        <f t="shared" si="668"/>
        <v>11.488556562597269</v>
      </c>
      <c r="F239" s="56">
        <f t="shared" si="525"/>
        <v>-9.5487298419989486E-3</v>
      </c>
      <c r="G239" s="58">
        <v>11661</v>
      </c>
      <c r="H239" s="58">
        <v>48073</v>
      </c>
      <c r="I239" s="11">
        <v>265720</v>
      </c>
      <c r="J239" s="59">
        <v>351587</v>
      </c>
      <c r="K239" s="118">
        <v>777434494.34605205</v>
      </c>
      <c r="L239" s="118">
        <v>3602632940.0001602</v>
      </c>
      <c r="M239" s="118">
        <v>6415998935.8037901</v>
      </c>
      <c r="N239" s="118">
        <v>29612380416.8545</v>
      </c>
      <c r="O239" s="118">
        <v>79239547.854278207</v>
      </c>
      <c r="P239" s="118">
        <v>38673587352.780998</v>
      </c>
      <c r="Q239" s="118">
        <v>2455338995.0353498</v>
      </c>
      <c r="R239" s="118"/>
      <c r="S239" s="118">
        <v>14081111679.586599</v>
      </c>
      <c r="T239" s="120">
        <v>12122442052.810699</v>
      </c>
      <c r="U239" s="60">
        <v>7.2089856387458473E-5</v>
      </c>
      <c r="V239" s="60">
        <v>-3.3268346586310837E-2</v>
      </c>
      <c r="W239" s="60">
        <v>-2.4626103730528204E-2</v>
      </c>
      <c r="X239" s="60">
        <v>1.7359069957575635E-2</v>
      </c>
      <c r="Y239" s="60">
        <v>-3.1258851585417968E-2</v>
      </c>
      <c r="Z239" s="60">
        <v>4.1449849043192266E-2</v>
      </c>
      <c r="AA239" s="60">
        <v>3.3791977046016886E-2</v>
      </c>
      <c r="AB239" s="60"/>
      <c r="AC239" s="60">
        <v>-1.2370509206365066E-2</v>
      </c>
      <c r="AD239" s="61">
        <v>-2.0875113178210114E-2</v>
      </c>
      <c r="AE239" s="99">
        <f t="shared" ref="AE239:AF239" si="689">STDEV(U230:U239)</f>
        <v>5.8265349892618126E-5</v>
      </c>
      <c r="AF239" s="100">
        <f t="shared" si="689"/>
        <v>2.0112040904323981E-2</v>
      </c>
      <c r="AG239" s="100">
        <f t="shared" si="616"/>
        <v>1.6182185413091844E-2</v>
      </c>
      <c r="AH239" s="100">
        <f t="shared" si="617"/>
        <v>2.5259818794739163E-2</v>
      </c>
      <c r="AI239" s="100">
        <f t="shared" si="618"/>
        <v>1.6576252630863562E-2</v>
      </c>
      <c r="AJ239" s="100">
        <f t="shared" si="619"/>
        <v>1.3874440100543447E-2</v>
      </c>
      <c r="AK239" s="100">
        <f t="shared" si="620"/>
        <v>0.61769389717205114</v>
      </c>
      <c r="AL239" s="100"/>
      <c r="AM239" s="100">
        <f t="shared" si="621"/>
        <v>2.2690747070507056E-2</v>
      </c>
      <c r="AN239" s="38">
        <f t="shared" si="622"/>
        <v>2.7579414992453682E-2</v>
      </c>
      <c r="AO239" s="60">
        <v>-1.3769447726980228</v>
      </c>
      <c r="AP239" s="60">
        <v>-1.2320804561825476</v>
      </c>
      <c r="AQ239" s="60">
        <v>-2.2024063643435454E-3</v>
      </c>
      <c r="AR239" s="60">
        <v>0.44637305776908143</v>
      </c>
      <c r="AS239" s="60">
        <v>-1.3293991592640619</v>
      </c>
      <c r="AT239" s="60">
        <v>-9.4784435093995256E-3</v>
      </c>
      <c r="AU239" s="60">
        <v>-0.70829876732723562</v>
      </c>
      <c r="AV239" s="60"/>
      <c r="AW239" s="60">
        <v>0.11490874163312093</v>
      </c>
      <c r="AX239" s="61">
        <v>-0.20245704203650128</v>
      </c>
      <c r="AY239" s="39">
        <f t="shared" ref="AY239:AZ239" si="690">STDEV(AO230:AO239)</f>
        <v>7.7120810105362994E-2</v>
      </c>
      <c r="AZ239" s="39">
        <f t="shared" si="690"/>
        <v>3.3569527735569982E-2</v>
      </c>
      <c r="BA239" s="39">
        <f t="shared" si="624"/>
        <v>2.3029686338235572E-2</v>
      </c>
      <c r="BB239" s="39">
        <f t="shared" si="625"/>
        <v>4.3896784497759841E-2</v>
      </c>
      <c r="BC239" s="39">
        <f t="shared" si="626"/>
        <v>0.10175126757432564</v>
      </c>
      <c r="BD239" s="39">
        <f t="shared" si="627"/>
        <v>2.1129456145226353E-2</v>
      </c>
      <c r="BE239" s="39">
        <f t="shared" si="628"/>
        <v>0.10364926099789003</v>
      </c>
      <c r="BF239" s="39"/>
      <c r="BG239" s="39">
        <f t="shared" si="629"/>
        <v>2.435992088185867E-2</v>
      </c>
      <c r="BH239" s="39">
        <f t="shared" si="630"/>
        <v>5.2267386471838012E-2</v>
      </c>
      <c r="BI239" s="62">
        <v>0.89151813153042414</v>
      </c>
      <c r="BJ239" s="63">
        <v>0.88008463633864531</v>
      </c>
      <c r="BK239" s="63">
        <v>0.65127651590832669</v>
      </c>
      <c r="BL239" s="63">
        <v>0.46369680029803589</v>
      </c>
      <c r="BM239" s="63">
        <v>0.9081775700934579</v>
      </c>
      <c r="BN239" s="63">
        <v>0.27876179200382928</v>
      </c>
      <c r="BO239" s="63">
        <v>0.86665050576283142</v>
      </c>
      <c r="BP239" s="63"/>
      <c r="BQ239" s="63">
        <v>0.29290665969248819</v>
      </c>
      <c r="BR239" s="61">
        <v>0.36912734691970439</v>
      </c>
      <c r="BS239" s="39">
        <f t="shared" si="631"/>
        <v>8.4250770731845178E-6</v>
      </c>
      <c r="BT239" s="39">
        <f t="shared" si="632"/>
        <v>8.5489149850159762E-3</v>
      </c>
      <c r="BU239" s="39">
        <f t="shared" si="633"/>
        <v>5.7404746724509789E-5</v>
      </c>
      <c r="BV239" s="39">
        <f t="shared" si="634"/>
        <v>2.2287080963352458E-2</v>
      </c>
      <c r="BW239" s="39">
        <f t="shared" si="635"/>
        <v>-2.5819118923402053E-3</v>
      </c>
      <c r="BX239" s="39">
        <f t="shared" si="636"/>
        <v>9.6457584603292738E-3</v>
      </c>
      <c r="BY239" s="39">
        <f t="shared" si="637"/>
        <v>0.23848828765969571</v>
      </c>
      <c r="BZ239" s="39"/>
      <c r="CA239" s="39">
        <f t="shared" si="638"/>
        <v>1.2915703016216583E-3</v>
      </c>
      <c r="CB239" s="40">
        <f t="shared" si="639"/>
        <v>2.2346293378811534E-2</v>
      </c>
      <c r="CC239" s="35">
        <v>9.8528791539138887E-3</v>
      </c>
      <c r="CD239" s="35">
        <v>1.0245996384935303E-2</v>
      </c>
      <c r="CE239" s="35">
        <v>1.63700212920974E-2</v>
      </c>
      <c r="CF239" s="35">
        <v>5.540866580273493E-2</v>
      </c>
      <c r="CG239" s="35">
        <v>3.3022606884324082E-4</v>
      </c>
      <c r="CH239" s="35">
        <v>0.10897731136051941</v>
      </c>
      <c r="CI239" s="35">
        <v>8.6856449655694397E-3</v>
      </c>
      <c r="CK239" s="35">
        <v>3.707280340301846E-2</v>
      </c>
      <c r="CL239" s="38">
        <v>2.8105303796277598E-2</v>
      </c>
      <c r="CM239" s="35">
        <f t="shared" si="640"/>
        <v>10.76992309127905</v>
      </c>
      <c r="CN239" s="35">
        <f t="shared" si="641"/>
        <v>10.728725051789592</v>
      </c>
      <c r="CO239" s="35">
        <f t="shared" si="642"/>
        <v>11.354931770414684</v>
      </c>
      <c r="CP239" s="35">
        <f t="shared" si="643"/>
        <v>11.602459368664238</v>
      </c>
      <c r="CQ239" s="35">
        <f t="shared" si="644"/>
        <v>10.630302106699887</v>
      </c>
      <c r="CR239" s="35">
        <f t="shared" si="645"/>
        <v>11.391926453282522</v>
      </c>
      <c r="CS239" s="35">
        <f t="shared" si="646"/>
        <v>10.998255029728345</v>
      </c>
      <c r="CU239" s="35">
        <f t="shared" si="647"/>
        <v>11.449688860021745</v>
      </c>
      <c r="CV239" s="38">
        <f t="shared" si="648"/>
        <v>11.234311068704221</v>
      </c>
      <c r="CW239" s="60">
        <v>10.800084176248259</v>
      </c>
      <c r="CX239" s="60">
        <v>10.872516334505995</v>
      </c>
      <c r="CY239" s="60">
        <v>11.487455359415097</v>
      </c>
      <c r="CZ239" s="60">
        <v>11.711743091481811</v>
      </c>
      <c r="DA239" s="60">
        <v>10.823856982965239</v>
      </c>
      <c r="DB239" s="60">
        <v>11.48381734084257</v>
      </c>
      <c r="DC239" s="60">
        <v>11.134407178933651</v>
      </c>
      <c r="DD239" s="60"/>
      <c r="DE239" s="60">
        <v>11.546010933413829</v>
      </c>
      <c r="DF239" s="61">
        <v>11.387328041579018</v>
      </c>
      <c r="DG239" s="39">
        <f t="shared" si="649"/>
        <v>10.76992309127905</v>
      </c>
      <c r="DH239" s="39">
        <f t="shared" si="650"/>
        <v>10.728725051789592</v>
      </c>
      <c r="DI239" s="39">
        <f t="shared" si="651"/>
        <v>11.354931770414684</v>
      </c>
      <c r="DJ239" s="39">
        <f t="shared" si="652"/>
        <v>11.602459368664238</v>
      </c>
      <c r="DK239" s="39">
        <f t="shared" si="653"/>
        <v>10.630302106699887</v>
      </c>
      <c r="DL239" s="39">
        <f t="shared" si="654"/>
        <v>11.391926453282522</v>
      </c>
      <c r="DM239" s="39">
        <f t="shared" si="655"/>
        <v>10.998255029728345</v>
      </c>
      <c r="DN239" s="39"/>
      <c r="DO239" s="39">
        <f t="shared" si="656"/>
        <v>11.449688860021745</v>
      </c>
      <c r="DP239" s="40">
        <f t="shared" si="657"/>
        <v>11.234311068704221</v>
      </c>
      <c r="DQ239" s="64"/>
    </row>
    <row r="240" spans="1:121" x14ac:dyDescent="0.2">
      <c r="A240" s="51" t="s">
        <v>89</v>
      </c>
      <c r="B240" s="78" t="s">
        <v>107</v>
      </c>
      <c r="C240" s="53">
        <v>2016</v>
      </c>
      <c r="D240" s="54">
        <v>318763807455.66412</v>
      </c>
      <c r="E240" s="55">
        <f t="shared" si="668"/>
        <v>11.503469005589245</v>
      </c>
      <c r="F240" s="56">
        <f t="shared" si="525"/>
        <v>1.4912442991976249E-2</v>
      </c>
      <c r="G240" s="58">
        <v>11584</v>
      </c>
      <c r="H240" s="58">
        <v>41139</v>
      </c>
      <c r="I240" s="11">
        <v>258342</v>
      </c>
      <c r="J240" s="59">
        <v>330481</v>
      </c>
      <c r="K240" s="118">
        <v>767153621.51728106</v>
      </c>
      <c r="L240" s="118">
        <v>2490750338.4696102</v>
      </c>
      <c r="M240" s="118">
        <v>6508205678.1724796</v>
      </c>
      <c r="N240" s="118">
        <v>26589985806.750801</v>
      </c>
      <c r="O240" s="118">
        <v>46617774.7415106</v>
      </c>
      <c r="P240" s="118">
        <v>35634043830.959801</v>
      </c>
      <c r="Q240" s="118">
        <v>2278031106.28967</v>
      </c>
      <c r="R240" s="118"/>
      <c r="S240" s="118">
        <v>13765782331.830999</v>
      </c>
      <c r="T240" s="120">
        <v>11353589328.7715</v>
      </c>
      <c r="U240" s="60">
        <v>-2.8226530379580499E-5</v>
      </c>
      <c r="V240" s="60">
        <v>-1.7526664137532677E-3</v>
      </c>
      <c r="W240" s="60">
        <v>1.6631907849828931E-2</v>
      </c>
      <c r="X240" s="60">
        <v>-4.8822524967242487E-3</v>
      </c>
      <c r="Y240" s="60">
        <v>-1.6927205274019919E-3</v>
      </c>
      <c r="Z240" s="60">
        <v>2.3782903837080371E-2</v>
      </c>
      <c r="AA240" s="60">
        <v>2.7960943668710048E-2</v>
      </c>
      <c r="AB240" s="60"/>
      <c r="AC240" s="60">
        <v>1.1006171100147677E-2</v>
      </c>
      <c r="AD240" s="61">
        <v>7.1799214571290904E-3</v>
      </c>
      <c r="AE240" s="99">
        <f t="shared" ref="AE240:AF240" si="691">STDEV(U231:U240)</f>
        <v>5.8324872426064231E-5</v>
      </c>
      <c r="AF240" s="100">
        <f t="shared" si="691"/>
        <v>1.9611953315174225E-2</v>
      </c>
      <c r="AG240" s="100">
        <f t="shared" si="616"/>
        <v>1.6482161803738921E-2</v>
      </c>
      <c r="AH240" s="100">
        <f t="shared" si="617"/>
        <v>2.529162366966008E-2</v>
      </c>
      <c r="AI240" s="100">
        <f t="shared" si="618"/>
        <v>1.6406573725832919E-2</v>
      </c>
      <c r="AJ240" s="100">
        <f t="shared" si="619"/>
        <v>1.4497357593219093E-2</v>
      </c>
      <c r="AK240" s="100">
        <f t="shared" si="620"/>
        <v>0.61919522336529353</v>
      </c>
      <c r="AL240" s="100"/>
      <c r="AM240" s="100">
        <f t="shared" si="621"/>
        <v>2.2728704499887648E-2</v>
      </c>
      <c r="AN240" s="38">
        <f t="shared" si="622"/>
        <v>2.7978446116947175E-2</v>
      </c>
      <c r="AO240" s="60">
        <v>-1.4465316112829196</v>
      </c>
      <c r="AP240" s="60">
        <v>-1.2020754892501611</v>
      </c>
      <c r="AQ240" s="60">
        <v>-1.8675615696395198E-4</v>
      </c>
      <c r="AR240" s="60">
        <v>0.4658897570165923</v>
      </c>
      <c r="AS240" s="60">
        <v>-1.3017307153233713</v>
      </c>
      <c r="AT240" s="60">
        <v>-2.4534193646406521E-2</v>
      </c>
      <c r="AU240" s="60">
        <v>-0.7149514149976266</v>
      </c>
      <c r="AV240" s="60"/>
      <c r="AW240" s="60">
        <v>0.11286590505381255</v>
      </c>
      <c r="AX240" s="61">
        <v>-0.19113046494201313</v>
      </c>
      <c r="AY240" s="39">
        <f t="shared" ref="AY240:AZ240" si="692">STDEV(AO231:AO240)</f>
        <v>9.7372690666689632E-2</v>
      </c>
      <c r="AZ240" s="39">
        <f t="shared" si="692"/>
        <v>4.4642977017546201E-2</v>
      </c>
      <c r="BA240" s="39">
        <f t="shared" si="624"/>
        <v>2.5666908478609942E-2</v>
      </c>
      <c r="BB240" s="39">
        <f t="shared" si="625"/>
        <v>3.8580878143357138E-2</v>
      </c>
      <c r="BC240" s="39">
        <f t="shared" si="626"/>
        <v>0.10537199002167609</v>
      </c>
      <c r="BD240" s="39">
        <f t="shared" si="627"/>
        <v>2.6552592685379427E-2</v>
      </c>
      <c r="BE240" s="39">
        <f t="shared" si="628"/>
        <v>5.5279981292802712E-2</v>
      </c>
      <c r="BF240" s="39"/>
      <c r="BG240" s="39">
        <f t="shared" si="629"/>
        <v>2.3784370496658085E-2</v>
      </c>
      <c r="BH240" s="39">
        <f t="shared" si="630"/>
        <v>5.4860106526756061E-2</v>
      </c>
      <c r="BI240" s="62">
        <v>0.91305359081095905</v>
      </c>
      <c r="BJ240" s="63">
        <v>0.88441051240640145</v>
      </c>
      <c r="BK240" s="63">
        <v>0.65863511795961194</v>
      </c>
      <c r="BL240" s="63">
        <v>0.46984552741114721</v>
      </c>
      <c r="BM240" s="63">
        <v>0.92036471621565097</v>
      </c>
      <c r="BN240" s="63">
        <v>0.28985014147751736</v>
      </c>
      <c r="BO240" s="63">
        <v>0.87488022622636663</v>
      </c>
      <c r="BP240" s="63"/>
      <c r="BQ240" s="63">
        <v>0.28294517549082288</v>
      </c>
      <c r="BR240" s="61">
        <v>0.32338648922616958</v>
      </c>
      <c r="BS240" s="39">
        <f t="shared" si="631"/>
        <v>8.3387542733125443E-6</v>
      </c>
      <c r="BT240" s="39">
        <f t="shared" si="632"/>
        <v>6.0305089542799896E-3</v>
      </c>
      <c r="BU240" s="39">
        <f t="shared" si="633"/>
        <v>2.7760633731377603E-3</v>
      </c>
      <c r="BV240" s="39">
        <f t="shared" si="634"/>
        <v>2.2260306481044E-2</v>
      </c>
      <c r="BW240" s="39">
        <f t="shared" si="635"/>
        <v>-3.1825666040035559E-3</v>
      </c>
      <c r="BX240" s="39">
        <f t="shared" si="636"/>
        <v>1.1384528071266197E-2</v>
      </c>
      <c r="BY240" s="39">
        <f t="shared" si="637"/>
        <v>0.23399052147195612</v>
      </c>
      <c r="BZ240" s="39"/>
      <c r="CA240" s="39">
        <f t="shared" si="638"/>
        <v>2.9740224134845229E-3</v>
      </c>
      <c r="CB240" s="40">
        <f t="shared" si="639"/>
        <v>2.0672356049635444E-2</v>
      </c>
      <c r="CC240" s="35">
        <v>1.5436055660759536E-2</v>
      </c>
      <c r="CD240" s="35">
        <v>5.8609546001538596E-3</v>
      </c>
      <c r="CE240" s="35">
        <v>1.6015600960163273E-2</v>
      </c>
      <c r="CF240" s="35">
        <v>4.7742262494440739E-2</v>
      </c>
      <c r="CG240" s="35">
        <v>5.700485856442671E-4</v>
      </c>
      <c r="CH240" s="35">
        <v>0.10167100853942443</v>
      </c>
      <c r="CI240" s="35">
        <v>1.0821139253053509E-2</v>
      </c>
      <c r="CK240" s="35">
        <v>3.4496145961441738E-2</v>
      </c>
      <c r="CL240" s="38">
        <v>2.370300864110219E-2</v>
      </c>
      <c r="CM240" s="35">
        <f t="shared" si="640"/>
        <v>10.786358531097326</v>
      </c>
      <c r="CN240" s="35">
        <f t="shared" si="641"/>
        <v>10.767272356372422</v>
      </c>
      <c r="CO240" s="35">
        <f t="shared" si="642"/>
        <v>11.391362427415491</v>
      </c>
      <c r="CP240" s="35">
        <f t="shared" si="643"/>
        <v>11.639406301612317</v>
      </c>
      <c r="CQ240" s="35">
        <f t="shared" si="644"/>
        <v>10.680034492843555</v>
      </c>
      <c r="CR240" s="35">
        <f t="shared" si="645"/>
        <v>11.421873057518605</v>
      </c>
      <c r="CS240" s="35">
        <f t="shared" si="646"/>
        <v>11.046068134000883</v>
      </c>
      <c r="CU240" s="35">
        <f t="shared" si="647"/>
        <v>11.479779693369759</v>
      </c>
      <c r="CV240" s="38">
        <f t="shared" si="648"/>
        <v>11.275396932035417</v>
      </c>
      <c r="CW240" s="60">
        <v>10.780203199947785</v>
      </c>
      <c r="CX240" s="60">
        <v>10.902431260964164</v>
      </c>
      <c r="CY240" s="60">
        <v>11.503375627510763</v>
      </c>
      <c r="CZ240" s="60">
        <v>11.736413884097541</v>
      </c>
      <c r="DA240" s="60">
        <v>10.852603647927559</v>
      </c>
      <c r="DB240" s="60">
        <v>11.491201908766042</v>
      </c>
      <c r="DC240" s="60">
        <v>11.145993298090431</v>
      </c>
      <c r="DD240" s="60"/>
      <c r="DE240" s="60">
        <v>11.559901958116152</v>
      </c>
      <c r="DF240" s="61">
        <v>11.407903773118239</v>
      </c>
      <c r="DG240" s="39">
        <f t="shared" si="649"/>
        <v>10.786358531097326</v>
      </c>
      <c r="DH240" s="39">
        <f t="shared" si="650"/>
        <v>10.767272356372422</v>
      </c>
      <c r="DI240" s="39">
        <f t="shared" si="651"/>
        <v>11.391362427415491</v>
      </c>
      <c r="DJ240" s="39">
        <f t="shared" si="652"/>
        <v>11.639406301612317</v>
      </c>
      <c r="DK240" s="39">
        <f t="shared" si="653"/>
        <v>10.680034492843555</v>
      </c>
      <c r="DL240" s="39">
        <f t="shared" si="654"/>
        <v>11.421873057518605</v>
      </c>
      <c r="DM240" s="39">
        <f t="shared" si="655"/>
        <v>11.046068134000883</v>
      </c>
      <c r="DN240" s="39"/>
      <c r="DO240" s="39">
        <f t="shared" si="656"/>
        <v>11.479779693369759</v>
      </c>
      <c r="DP240" s="40">
        <f t="shared" si="657"/>
        <v>11.275396932035417</v>
      </c>
      <c r="DQ240" s="64"/>
    </row>
    <row r="241" spans="1:122" x14ac:dyDescent="0.2">
      <c r="A241" s="51" t="s">
        <v>89</v>
      </c>
      <c r="B241" s="78" t="s">
        <v>107</v>
      </c>
      <c r="C241" s="53">
        <v>2017</v>
      </c>
      <c r="D241" s="54">
        <v>343337750742.26953</v>
      </c>
      <c r="E241" s="55">
        <f t="shared" si="668"/>
        <v>11.535721557686433</v>
      </c>
      <c r="F241" s="56">
        <f t="shared" si="525"/>
        <v>3.2252552097187248E-2</v>
      </c>
      <c r="G241" s="58">
        <v>11854</v>
      </c>
      <c r="H241" s="58">
        <v>51641</v>
      </c>
      <c r="I241" s="11">
        <v>276546</v>
      </c>
      <c r="J241" s="59">
        <v>373446</v>
      </c>
      <c r="K241" s="118">
        <v>758125938.72727704</v>
      </c>
      <c r="L241" s="118">
        <v>2981748390.76089</v>
      </c>
      <c r="M241" s="118">
        <v>7268744295.0068102</v>
      </c>
      <c r="N241" s="118">
        <v>27951580983.775501</v>
      </c>
      <c r="O241" s="118">
        <v>31947924.396547299</v>
      </c>
      <c r="P241" s="118">
        <v>39579728852.350502</v>
      </c>
      <c r="Q241" s="118">
        <v>2521229937.8023701</v>
      </c>
      <c r="R241" s="118"/>
      <c r="S241" s="118">
        <v>14691352122.3452</v>
      </c>
      <c r="T241" s="120">
        <v>12294273584.2969</v>
      </c>
      <c r="U241" s="60">
        <v>-4.3429013936371521E-5</v>
      </c>
      <c r="V241" s="60">
        <v>-5.6549178484788243E-4</v>
      </c>
      <c r="W241" s="60">
        <v>2.5885612801911151E-2</v>
      </c>
      <c r="X241" s="60">
        <v>2.5299284431854474E-3</v>
      </c>
      <c r="Y241" s="60">
        <v>6.1644510728884327E-3</v>
      </c>
      <c r="Z241" s="60">
        <v>1.6015718052707462E-2</v>
      </c>
      <c r="AA241" s="60">
        <v>4.1668123223614018E-2</v>
      </c>
      <c r="AB241" s="60"/>
      <c r="AC241" s="60">
        <v>-1.7143233934671098E-2</v>
      </c>
      <c r="AD241" s="61">
        <v>6.5977249516482317E-3</v>
      </c>
      <c r="AE241" s="99">
        <f t="shared" ref="AE241:AF241" si="693">STDEV(U232:U241)</f>
        <v>5.5994283169479143E-5</v>
      </c>
      <c r="AF241" s="100">
        <f t="shared" si="693"/>
        <v>1.930079073072102E-2</v>
      </c>
      <c r="AG241" s="100">
        <f t="shared" si="616"/>
        <v>1.5000707959549863E-2</v>
      </c>
      <c r="AH241" s="100">
        <f t="shared" si="617"/>
        <v>2.6053528106920819E-2</v>
      </c>
      <c r="AI241" s="100">
        <f t="shared" si="618"/>
        <v>1.6584505063236797E-2</v>
      </c>
      <c r="AJ241" s="100">
        <f t="shared" si="619"/>
        <v>1.3298072670359906E-2</v>
      </c>
      <c r="AK241" s="100">
        <f t="shared" si="620"/>
        <v>0.61852048408477389</v>
      </c>
      <c r="AL241" s="100"/>
      <c r="AM241" s="100">
        <f t="shared" si="621"/>
        <v>1.6654309255769141E-2</v>
      </c>
      <c r="AN241" s="38">
        <f t="shared" si="622"/>
        <v>2.8253119302105712E-2</v>
      </c>
      <c r="AO241" s="60">
        <v>-1.4519286144880592</v>
      </c>
      <c r="AP241" s="60">
        <v>-1.189814834588633</v>
      </c>
      <c r="AQ241" s="60">
        <v>-1.9211479182166258E-2</v>
      </c>
      <c r="AR241" s="60">
        <v>0.47100914920391013</v>
      </c>
      <c r="AS241" s="60">
        <v>-1.3034584718577449</v>
      </c>
      <c r="AT241" s="60">
        <v>-3.17782359921992E-2</v>
      </c>
      <c r="AU241" s="60">
        <v>-0.70870965285795506</v>
      </c>
      <c r="AV241" s="60"/>
      <c r="AW241" s="60">
        <v>0.12358312212426092</v>
      </c>
      <c r="AX241" s="61">
        <v>-0.18590054858937499</v>
      </c>
      <c r="AY241" s="39">
        <f t="shared" ref="AY241:AZ241" si="694">STDEV(AO232:AO241)</f>
        <v>0.11176854121519468</v>
      </c>
      <c r="AZ241" s="39">
        <f t="shared" si="694"/>
        <v>5.2114566324255596E-2</v>
      </c>
      <c r="BA241" s="39">
        <f t="shared" si="624"/>
        <v>2.4566723971945641E-2</v>
      </c>
      <c r="BB241" s="39">
        <f t="shared" si="625"/>
        <v>2.6721027260306941E-2</v>
      </c>
      <c r="BC241" s="39">
        <f t="shared" si="626"/>
        <v>9.714069729724753E-2</v>
      </c>
      <c r="BD241" s="39">
        <f t="shared" si="627"/>
        <v>3.1380999265588988E-2</v>
      </c>
      <c r="BE241" s="39">
        <f t="shared" si="628"/>
        <v>3.4575463539914648E-2</v>
      </c>
      <c r="BF241" s="39"/>
      <c r="BG241" s="39">
        <f t="shared" si="629"/>
        <v>2.2546378447185742E-2</v>
      </c>
      <c r="BH241" s="39">
        <f t="shared" si="630"/>
        <v>4.8613216690973883E-2</v>
      </c>
      <c r="BI241" s="62">
        <v>0.88252241983868795</v>
      </c>
      <c r="BJ241" s="63">
        <v>0.85512731204707793</v>
      </c>
      <c r="BK241" s="63">
        <v>0.61663338301380277</v>
      </c>
      <c r="BL241" s="63">
        <v>0.45743438996638125</v>
      </c>
      <c r="BM241" s="63">
        <v>0.8863128735273671</v>
      </c>
      <c r="BN241" s="63">
        <v>0.26683807321459962</v>
      </c>
      <c r="BO241" s="63">
        <v>0.84233395727102567</v>
      </c>
      <c r="BP241" s="63"/>
      <c r="BQ241" s="63">
        <v>0.28364922034942902</v>
      </c>
      <c r="BR241" s="61">
        <v>0.27522346463650887</v>
      </c>
      <c r="BS241" s="39">
        <f t="shared" si="631"/>
        <v>-2.9966484078918107E-6</v>
      </c>
      <c r="BT241" s="39">
        <f t="shared" si="632"/>
        <v>4.268876851971015E-3</v>
      </c>
      <c r="BU241" s="39">
        <f t="shared" si="633"/>
        <v>7.7456735853560273E-3</v>
      </c>
      <c r="BV241" s="39">
        <f t="shared" si="634"/>
        <v>2.0338108243873297E-2</v>
      </c>
      <c r="BW241" s="39">
        <f t="shared" si="635"/>
        <v>-2.8245230232216033E-3</v>
      </c>
      <c r="BX241" s="39">
        <f t="shared" si="636"/>
        <v>1.3509844381453001E-2</v>
      </c>
      <c r="BY241" s="39">
        <f t="shared" si="637"/>
        <v>0.23584611962927968</v>
      </c>
      <c r="BZ241" s="39"/>
      <c r="CA241" s="39">
        <f t="shared" si="638"/>
        <v>5.9324411544551259E-3</v>
      </c>
      <c r="CB241" s="40">
        <f t="shared" si="639"/>
        <v>1.8781743383417027E-2</v>
      </c>
      <c r="CC241" s="35">
        <v>1.8647498885077177E-2</v>
      </c>
      <c r="CD241" s="35">
        <v>1.0489780772993243E-2</v>
      </c>
      <c r="CE241" s="35">
        <v>1.6633796417414831E-2</v>
      </c>
      <c r="CF241" s="35">
        <v>4.6991088177701486E-2</v>
      </c>
      <c r="CG241" s="35">
        <v>5.7041573307953675E-4</v>
      </c>
      <c r="CH241" s="35">
        <v>0.10651808416474436</v>
      </c>
      <c r="CI241" s="35">
        <v>9.1465680370689632E-3</v>
      </c>
      <c r="CK241" s="35">
        <v>3.3465273594404772E-2</v>
      </c>
      <c r="CL241" s="38">
        <v>2.4560531377168893E-2</v>
      </c>
      <c r="CM241" s="35">
        <f>AVERAGE(CW232:CW241)</f>
        <v>10.800054577043351</v>
      </c>
      <c r="CN241" s="35">
        <f t="shared" si="641"/>
        <v>10.801653041618181</v>
      </c>
      <c r="CO241" s="35">
        <f t="shared" si="642"/>
        <v>11.42144354847076</v>
      </c>
      <c r="CP241" s="35">
        <f t="shared" si="643"/>
        <v>11.671866873490023</v>
      </c>
      <c r="CQ241" s="35">
        <f t="shared" si="644"/>
        <v>10.724274925953056</v>
      </c>
      <c r="CR241" s="35">
        <f t="shared" si="645"/>
        <v>11.44663992453286</v>
      </c>
      <c r="CS241" s="35">
        <f t="shared" si="646"/>
        <v>11.081056273118737</v>
      </c>
      <c r="CU241" s="35">
        <f t="shared" si="647"/>
        <v>11.50566100548158</v>
      </c>
      <c r="CV241" s="38">
        <f t="shared" si="648"/>
        <v>11.312356003310079</v>
      </c>
      <c r="CW241" s="60">
        <v>10.809757250442402</v>
      </c>
      <c r="CX241" s="60">
        <v>10.940814140392117</v>
      </c>
      <c r="CY241" s="60">
        <v>11.526115818095349</v>
      </c>
      <c r="CZ241" s="60">
        <v>11.771226132288387</v>
      </c>
      <c r="DA241" s="60">
        <v>10.88399232175756</v>
      </c>
      <c r="DB241" s="60">
        <v>11.519832439690333</v>
      </c>
      <c r="DC241" s="60">
        <v>11.181366731257455</v>
      </c>
      <c r="DD241" s="60"/>
      <c r="DE241" s="60">
        <v>11.597513118748562</v>
      </c>
      <c r="DF241" s="61">
        <v>11.442771283391746</v>
      </c>
      <c r="DG241" s="39">
        <f t="shared" si="649"/>
        <v>10.800054577043351</v>
      </c>
      <c r="DH241" s="39">
        <f t="shared" si="650"/>
        <v>10.801653041618181</v>
      </c>
      <c r="DI241" s="39">
        <f t="shared" si="651"/>
        <v>11.42144354847076</v>
      </c>
      <c r="DJ241" s="39">
        <f t="shared" si="652"/>
        <v>11.671866873490023</v>
      </c>
      <c r="DK241" s="39">
        <f t="shared" si="653"/>
        <v>10.724274925953056</v>
      </c>
      <c r="DL241" s="39">
        <f t="shared" si="654"/>
        <v>11.44663992453286</v>
      </c>
      <c r="DM241" s="39">
        <f t="shared" si="655"/>
        <v>11.081056273118737</v>
      </c>
      <c r="DN241" s="39"/>
      <c r="DO241" s="39">
        <f t="shared" si="656"/>
        <v>11.50566100548158</v>
      </c>
      <c r="DP241" s="40">
        <f t="shared" si="657"/>
        <v>11.312356003310079</v>
      </c>
      <c r="DQ241" s="64"/>
    </row>
    <row r="242" spans="1:122" x14ac:dyDescent="0.2">
      <c r="A242" s="51" t="s">
        <v>89</v>
      </c>
      <c r="B242" s="78" t="s">
        <v>107</v>
      </c>
      <c r="C242" s="53">
        <v>2018</v>
      </c>
      <c r="D242" s="54">
        <v>375981539145.90747</v>
      </c>
      <c r="E242" s="55">
        <f t="shared" si="668"/>
        <v>11.575166521406675</v>
      </c>
      <c r="F242" s="56">
        <f t="shared" si="525"/>
        <v>3.9444963720242754E-2</v>
      </c>
      <c r="G242" s="58">
        <v>15774</v>
      </c>
      <c r="H242" s="58">
        <v>57615</v>
      </c>
      <c r="I242" s="11">
        <v>300340</v>
      </c>
      <c r="J242" s="59">
        <v>412955</v>
      </c>
      <c r="K242" s="118">
        <v>881595118.74478304</v>
      </c>
      <c r="L242" s="118">
        <v>4778252804.6055002</v>
      </c>
      <c r="M242" s="118">
        <v>7950895833.0009499</v>
      </c>
      <c r="N242" s="118">
        <v>32949436102.333099</v>
      </c>
      <c r="O242" s="118">
        <v>43746732.414688803</v>
      </c>
      <c r="P242" s="118">
        <v>44891022991.914299</v>
      </c>
      <c r="Q242" s="118">
        <v>2764001571.3524399</v>
      </c>
      <c r="R242" s="118"/>
      <c r="S242" s="118">
        <v>15555646307.8006</v>
      </c>
      <c r="T242" s="120">
        <v>12025099062.2568</v>
      </c>
      <c r="U242" s="60">
        <v>5.3605000405251976E-3</v>
      </c>
      <c r="V242" s="60">
        <v>9.5330449589852151E-3</v>
      </c>
      <c r="W242" s="60">
        <v>2.914446410682725E-2</v>
      </c>
      <c r="X242" s="60">
        <v>3.6875220861793956E-2</v>
      </c>
      <c r="Y242" s="60">
        <v>1.8881704138449695E-2</v>
      </c>
      <c r="Z242" s="60">
        <v>-1.7404727732393321E-2</v>
      </c>
      <c r="AA242" s="60">
        <v>3.417100746214885E-2</v>
      </c>
      <c r="AB242" s="60"/>
      <c r="AC242" s="60">
        <v>-1.0864220864951202E-2</v>
      </c>
      <c r="AD242" s="61">
        <v>1.6058364968996486E-2</v>
      </c>
      <c r="AE242" s="99">
        <f>STDEV(U233:U242)</f>
        <v>1.6944449243868731E-3</v>
      </c>
      <c r="AF242" s="100">
        <f>STDEV(V233:V242)</f>
        <v>1.728971605743156E-2</v>
      </c>
      <c r="AG242" s="100">
        <f t="shared" ref="AG242:AN242" si="695">STDEV(W233:W242)</f>
        <v>1.645145460795118E-2</v>
      </c>
      <c r="AH242" s="100">
        <f t="shared" si="695"/>
        <v>2.4467457058197417E-2</v>
      </c>
      <c r="AI242" s="100">
        <f t="shared" si="695"/>
        <v>1.748316244786265E-2</v>
      </c>
      <c r="AJ242" s="100">
        <f t="shared" si="695"/>
        <v>1.6494895917512718E-2</v>
      </c>
      <c r="AK242" s="100">
        <f t="shared" si="695"/>
        <v>0.61827913603289408</v>
      </c>
      <c r="AL242" s="100"/>
      <c r="AM242" s="100">
        <f t="shared" si="695"/>
        <v>1.3224312870136101E-2</v>
      </c>
      <c r="AN242" s="38">
        <f t="shared" si="695"/>
        <v>2.7525566225437611E-2</v>
      </c>
      <c r="AO242" s="60">
        <v>-1.4426714550554447</v>
      </c>
      <c r="AP242" s="60">
        <v>-1.1847303700361387</v>
      </c>
      <c r="AQ242" s="60">
        <v>-3.5034721650017531E-2</v>
      </c>
      <c r="AR242" s="60">
        <v>0.44281435404252356</v>
      </c>
      <c r="AS242" s="60">
        <v>-1.3164897043285819</v>
      </c>
      <c r="AT242" s="60">
        <v>-2.0324250131325883E-2</v>
      </c>
      <c r="AU242" s="60">
        <v>-0.73822394901848476</v>
      </c>
      <c r="AV242" s="60"/>
      <c r="AW242" s="60">
        <v>0.12950815411731753</v>
      </c>
      <c r="AX242" s="61">
        <v>-0.18562181514952236</v>
      </c>
      <c r="AY242" s="39">
        <f>STDEV(AO233:AO242)</f>
        <v>0.10961645538968567</v>
      </c>
      <c r="AZ242" s="39">
        <f>STDEV(AP233:AP242)</f>
        <v>5.9244599512241862E-2</v>
      </c>
      <c r="BA242" s="39">
        <f t="shared" ref="BA242:BH242" si="696">STDEV(AQ233:AQ242)</f>
        <v>2.4466132385156839E-2</v>
      </c>
      <c r="BB242" s="39">
        <f t="shared" si="696"/>
        <v>2.3194053807218659E-2</v>
      </c>
      <c r="BC242" s="39">
        <f t="shared" si="696"/>
        <v>9.2485558332481274E-2</v>
      </c>
      <c r="BD242" s="39">
        <f t="shared" si="696"/>
        <v>2.5096450905475669E-2</v>
      </c>
      <c r="BE242" s="39">
        <f t="shared" si="696"/>
        <v>2.6464327526063907E-2</v>
      </c>
      <c r="BF242" s="39"/>
      <c r="BG242" s="39">
        <f t="shared" si="696"/>
        <v>1.6678106855668024E-2</v>
      </c>
      <c r="BH242" s="39">
        <f t="shared" si="696"/>
        <v>5.0689697330482821E-2</v>
      </c>
      <c r="BI242" s="62">
        <v>0.87518383711257153</v>
      </c>
      <c r="BJ242" s="63">
        <v>0.84825504222903525</v>
      </c>
      <c r="BK242" s="63">
        <v>0.63779232035698441</v>
      </c>
      <c r="BL242" s="63">
        <v>0.4318429753877645</v>
      </c>
      <c r="BM242" s="63">
        <v>0.88038856208603533</v>
      </c>
      <c r="BN242" s="63">
        <v>0.22738147514422857</v>
      </c>
      <c r="BO242" s="63">
        <v>0.83103112002774293</v>
      </c>
      <c r="BP242" s="63"/>
      <c r="BQ242" s="63">
        <v>0.27428849457585985</v>
      </c>
      <c r="BR242" s="61">
        <v>0.2484702750611433</v>
      </c>
      <c r="BS242" s="39">
        <f t="shared" si="631"/>
        <v>5.4017616267258153E-4</v>
      </c>
      <c r="BT242" s="39">
        <f t="shared" si="632"/>
        <v>2.2474950168132946E-3</v>
      </c>
      <c r="BU242" s="39">
        <f t="shared" si="633"/>
        <v>9.4650226135156272E-3</v>
      </c>
      <c r="BV242" s="39">
        <f t="shared" si="634"/>
        <v>1.8872271206860837E-2</v>
      </c>
      <c r="BW242" s="39">
        <f t="shared" si="635"/>
        <v>3.2733301744474196E-4</v>
      </c>
      <c r="BX242" s="39">
        <f t="shared" si="636"/>
        <v>1.0374099802575209E-2</v>
      </c>
      <c r="BY242" s="39">
        <f t="shared" si="637"/>
        <v>0.2365004866935973</v>
      </c>
      <c r="BZ242" s="39"/>
      <c r="CA242" s="39">
        <f t="shared" si="638"/>
        <v>1.1318417552571125E-3</v>
      </c>
      <c r="CB242" s="40">
        <f t="shared" si="639"/>
        <v>1.6695240609690565E-2</v>
      </c>
      <c r="CC242" s="35">
        <v>2.1696230491294381E-2</v>
      </c>
      <c r="CD242" s="35">
        <v>7.9461999940021663E-3</v>
      </c>
      <c r="CE242" s="35">
        <v>1.6677754840108711E-2</v>
      </c>
      <c r="CF242" s="35">
        <v>5.005023645219113E-2</v>
      </c>
      <c r="CG242" s="35">
        <v>5.3410967140837665E-4</v>
      </c>
      <c r="CH242" s="35">
        <v>0.10773612873079504</v>
      </c>
      <c r="CI242" s="35">
        <v>7.2645983027271113E-3</v>
      </c>
      <c r="CK242" s="35">
        <v>3.3209051328168669E-2</v>
      </c>
      <c r="CL242" s="38">
        <v>2.2508122172792536E-2</v>
      </c>
      <c r="CM242" s="35">
        <f t="shared" ref="CM242:CM243" si="697">AVERAGE(CW233:CW242)</f>
        <v>10.813183328626669</v>
      </c>
      <c r="CN242" s="35">
        <f t="shared" si="641"/>
        <v>10.834835530222133</v>
      </c>
      <c r="CO242" s="35">
        <f t="shared" si="642"/>
        <v>11.449903121647665</v>
      </c>
      <c r="CP242" s="35">
        <f t="shared" si="643"/>
        <v>11.701789389843057</v>
      </c>
      <c r="CQ242" s="35">
        <f t="shared" si="644"/>
        <v>10.764814868419752</v>
      </c>
      <c r="CR242" s="35">
        <f t="shared" si="645"/>
        <v>11.470630654350568</v>
      </c>
      <c r="CS242" s="35">
        <f t="shared" si="646"/>
        <v>11.112172443194659</v>
      </c>
      <c r="CU242" s="35">
        <f t="shared" si="647"/>
        <v>11.532083243396622</v>
      </c>
      <c r="CV242" s="38">
        <f t="shared" si="648"/>
        <v>11.346434630699985</v>
      </c>
      <c r="CW242" s="60">
        <v>10.853830793878952</v>
      </c>
      <c r="CX242" s="60">
        <v>10.982801336388606</v>
      </c>
      <c r="CY242" s="60">
        <v>11.557649160581667</v>
      </c>
      <c r="CZ242" s="60">
        <v>11.796573698427938</v>
      </c>
      <c r="DA242" s="60">
        <v>10.916921669242384</v>
      </c>
      <c r="DB242" s="60">
        <v>11.565004396341013</v>
      </c>
      <c r="DC242" s="60">
        <v>11.206054546897434</v>
      </c>
      <c r="DD242" s="60"/>
      <c r="DE242" s="60">
        <v>11.639920598465334</v>
      </c>
      <c r="DF242" s="61">
        <v>11.482355613831913</v>
      </c>
      <c r="DG242" s="39">
        <f t="shared" si="649"/>
        <v>10.813183328626669</v>
      </c>
      <c r="DH242" s="39">
        <f t="shared" si="650"/>
        <v>10.834835530222133</v>
      </c>
      <c r="DI242" s="39">
        <f t="shared" si="651"/>
        <v>11.449903121647665</v>
      </c>
      <c r="DJ242" s="39">
        <f t="shared" si="652"/>
        <v>11.701789389843057</v>
      </c>
      <c r="DK242" s="39">
        <f t="shared" si="653"/>
        <v>10.764814868419752</v>
      </c>
      <c r="DL242" s="39">
        <f t="shared" si="654"/>
        <v>11.470630654350568</v>
      </c>
      <c r="DM242" s="39">
        <f t="shared" si="655"/>
        <v>11.112172443194659</v>
      </c>
      <c r="DN242" s="39"/>
      <c r="DO242" s="39">
        <f t="shared" si="656"/>
        <v>11.532083243396622</v>
      </c>
      <c r="DP242" s="40">
        <f t="shared" si="657"/>
        <v>11.346434630699985</v>
      </c>
      <c r="DQ242" s="64"/>
    </row>
    <row r="243" spans="1:122" s="37" customFormat="1" x14ac:dyDescent="0.2">
      <c r="A243" s="66" t="s">
        <v>89</v>
      </c>
      <c r="B243" s="80" t="s">
        <v>107</v>
      </c>
      <c r="C243" s="50">
        <v>2019</v>
      </c>
      <c r="D243" s="68">
        <v>374386306993.1095</v>
      </c>
      <c r="E243" s="69">
        <f t="shared" si="668"/>
        <v>11.57331995623572</v>
      </c>
      <c r="F243" s="70">
        <f>E243-E242</f>
        <v>-1.8465651709558273E-3</v>
      </c>
      <c r="G243" s="72">
        <v>15734</v>
      </c>
      <c r="H243" s="72">
        <v>50692</v>
      </c>
      <c r="I243" s="81">
        <v>289590</v>
      </c>
      <c r="J243" s="73">
        <v>390763</v>
      </c>
      <c r="K243" s="121">
        <v>1114834789.09108</v>
      </c>
      <c r="L243" s="122">
        <v>2270285542.8741298</v>
      </c>
      <c r="M243" s="122">
        <v>8532379642.5491104</v>
      </c>
      <c r="N243" s="122">
        <v>27359051886.348202</v>
      </c>
      <c r="O243" s="122">
        <v>53362545.425175898</v>
      </c>
      <c r="P243" s="122">
        <v>41152416095.204903</v>
      </c>
      <c r="Q243" s="122">
        <v>3149788501.9496398</v>
      </c>
      <c r="R243" s="122"/>
      <c r="S243" s="122">
        <v>15354007468.608299</v>
      </c>
      <c r="T243" s="123">
        <v>12961245974.8258</v>
      </c>
      <c r="U243" s="74">
        <v>-5.4751735082502126E-3</v>
      </c>
      <c r="V243" s="74">
        <v>-6.8212033777745873E-3</v>
      </c>
      <c r="W243" s="74">
        <v>-1.23499470071462E-2</v>
      </c>
      <c r="X243" s="74">
        <v>-7.6417080913895319E-3</v>
      </c>
      <c r="Y243" s="74">
        <v>9.7901161402216275E-3</v>
      </c>
      <c r="Z243" s="74">
        <v>6.5249033955711577E-3</v>
      </c>
      <c r="AA243" s="74">
        <v>1.9129801505128441E-2</v>
      </c>
      <c r="AB243" s="74"/>
      <c r="AC243" s="74">
        <v>-2.2487016906498347E-2</v>
      </c>
      <c r="AD243" s="75">
        <v>-1.1592836654505945E-3</v>
      </c>
      <c r="AE243" s="101">
        <f>STDEV(U234:U243)</f>
        <v>2.5546302994437996E-3</v>
      </c>
      <c r="AF243" s="37">
        <f>STDEV(V234:V243)</f>
        <v>1.7527280166873525E-2</v>
      </c>
      <c r="AG243" s="37">
        <f t="shared" ref="AG243" si="698">STDEV(W234:W243)</f>
        <v>1.7453301091405728E-2</v>
      </c>
      <c r="AH243" s="37">
        <f t="shared" ref="AH243" si="699">STDEV(X234:X243)</f>
        <v>2.5859908926279578E-2</v>
      </c>
      <c r="AI243" s="37">
        <f t="shared" ref="AI243" si="700">STDEV(Y234:Y243)</f>
        <v>1.5463119709491735E-2</v>
      </c>
      <c r="AJ243" s="37">
        <f t="shared" ref="AJ243" si="701">STDEV(Z234:Z243)</f>
        <v>1.6517521188629723E-2</v>
      </c>
      <c r="AK243" s="37">
        <f t="shared" ref="AK243" si="702">STDEV(AA234:AA243)</f>
        <v>0.61697833260264301</v>
      </c>
      <c r="AM243" s="37">
        <f t="shared" ref="AM243" si="703">STDEV(AC234:AC243)</f>
        <v>1.5063529137920242E-2</v>
      </c>
      <c r="AN243" s="41">
        <f t="shared" ref="AN243" si="704">STDEV(AD234:AD243)</f>
        <v>2.8025068471002456E-2</v>
      </c>
      <c r="AO243" s="74">
        <v>-1.4439709656577033</v>
      </c>
      <c r="AP243" s="74">
        <v>-1.1405207339686125</v>
      </c>
      <c r="AQ243" s="74">
        <v>2.8177676044620625E-3</v>
      </c>
      <c r="AR243" s="74">
        <v>0.47554554735830479</v>
      </c>
      <c r="AS243" s="74">
        <v>-1.2969212963472341</v>
      </c>
      <c r="AT243" s="74">
        <v>-1.0698482054564806E-2</v>
      </c>
      <c r="AU243" s="74">
        <v>-0.67107606950286147</v>
      </c>
      <c r="AV243" s="74"/>
      <c r="AW243" s="74">
        <v>0.16248952525548432</v>
      </c>
      <c r="AX243" s="75">
        <v>-0.15514923007486381</v>
      </c>
      <c r="AY243" s="96">
        <f>STDEV(AO234:AO243)</f>
        <v>0.11571140365546545</v>
      </c>
      <c r="AZ243" s="42">
        <f>STDEV(AP234:AP243)</f>
        <v>7.0969788388917973E-2</v>
      </c>
      <c r="BA243" s="42">
        <f t="shared" ref="BA243" si="705">STDEV(AQ234:AQ243)</f>
        <v>2.6944247783748019E-2</v>
      </c>
      <c r="BB243" s="42">
        <f t="shared" ref="BB243" si="706">STDEV(AR234:AR243)</f>
        <v>2.1492888358608495E-2</v>
      </c>
      <c r="BC243" s="42">
        <f t="shared" ref="BC243" si="707">STDEV(AS234:AS243)</f>
        <v>8.8127048785183362E-2</v>
      </c>
      <c r="BD243" s="42">
        <f t="shared" ref="BD243" si="708">STDEV(AT234:AT243)</f>
        <v>2.5308507856310114E-2</v>
      </c>
      <c r="BE243" s="42">
        <f t="shared" ref="BE243" si="709">STDEV(AU234:AU243)</f>
        <v>2.4873149802517862E-2</v>
      </c>
      <c r="BF243" s="42"/>
      <c r="BG243" s="42">
        <f t="shared" ref="BG243" si="710">STDEV(AW234:AW243)</f>
        <v>1.6856580898429493E-2</v>
      </c>
      <c r="BH243" s="43">
        <f t="shared" ref="BH243" si="711">STDEV(AX234:AX243)</f>
        <v>5.6787695894243685E-2</v>
      </c>
      <c r="BI243" s="76">
        <v>0.87727814339797183</v>
      </c>
      <c r="BJ243" s="74">
        <v>0.84219207668865947</v>
      </c>
      <c r="BK243" s="74">
        <v>0.6207563516645368</v>
      </c>
      <c r="BL243" s="74">
        <v>0.44208392575110217</v>
      </c>
      <c r="BM243" s="74">
        <v>0.88357637636829911</v>
      </c>
      <c r="BN243" s="74">
        <v>0.2224949837668016</v>
      </c>
      <c r="BO243" s="74">
        <v>0.82694246012329975</v>
      </c>
      <c r="BP243" s="74"/>
      <c r="BQ243" s="74">
        <v>0.29308574765474887</v>
      </c>
      <c r="BR243" s="75">
        <v>0.18977575107132333</v>
      </c>
      <c r="BS243" s="42">
        <f t="shared" si="631"/>
        <v>-6.4290370224178401E-6</v>
      </c>
      <c r="BT243" s="42">
        <f t="shared" si="632"/>
        <v>1.4772889273511058E-3</v>
      </c>
      <c r="BU243" s="42">
        <f t="shared" si="633"/>
        <v>6.4076687522295339E-3</v>
      </c>
      <c r="BV243" s="42">
        <f t="shared" si="634"/>
        <v>1.6185949910902629E-2</v>
      </c>
      <c r="BW243" s="42">
        <f t="shared" si="635"/>
        <v>3.6746068074936301E-3</v>
      </c>
      <c r="BX243" s="42">
        <f t="shared" si="636"/>
        <v>9.7765084675364884E-3</v>
      </c>
      <c r="BY243" s="42">
        <f t="shared" si="637"/>
        <v>0.23958603946904639</v>
      </c>
      <c r="BZ243" s="42"/>
      <c r="CA243" s="42">
        <f t="shared" si="638"/>
        <v>-1.6099215849787463E-3</v>
      </c>
      <c r="CB243" s="43">
        <f t="shared" si="639"/>
        <v>1.4468516772802165E-2</v>
      </c>
      <c r="CC243" s="37">
        <v>3.7380780281950896E-2</v>
      </c>
      <c r="CD243" s="37">
        <v>8.0647546129101483E-3</v>
      </c>
      <c r="CE243" s="37">
        <v>1.6479489647203454E-2</v>
      </c>
      <c r="CF243" s="37">
        <v>4.230961143665498E-2</v>
      </c>
      <c r="CG243" s="37">
        <v>4.6034354207462075E-4</v>
      </c>
      <c r="CH243" s="37">
        <v>0.10017992214552893</v>
      </c>
      <c r="CI243" s="37">
        <v>6.3191926199894994E-3</v>
      </c>
      <c r="CK243" s="37">
        <v>3.1498241637430369E-2</v>
      </c>
      <c r="CL243" s="41">
        <v>2.3369644763513834E-2</v>
      </c>
      <c r="CM243" s="37">
        <f t="shared" si="697"/>
        <v>10.832374876228721</v>
      </c>
      <c r="CN243" s="37">
        <f t="shared" si="641"/>
        <v>10.869878830525735</v>
      </c>
      <c r="CO243" s="37">
        <f t="shared" si="642"/>
        <v>11.480696367124891</v>
      </c>
      <c r="CP243" s="37">
        <f t="shared" si="643"/>
        <v>11.731888741777855</v>
      </c>
      <c r="CQ243" s="37">
        <f t="shared" si="644"/>
        <v>10.804587395703114</v>
      </c>
      <c r="CR243" s="37">
        <f t="shared" si="645"/>
        <v>11.497725355266327</v>
      </c>
      <c r="CS243" s="37">
        <f t="shared" si="646"/>
        <v>11.140270659918304</v>
      </c>
      <c r="CU243" s="37">
        <f t="shared" si="647"/>
        <v>11.560642444571187</v>
      </c>
      <c r="CV243" s="41">
        <f t="shared" si="648"/>
        <v>11.380333743202506</v>
      </c>
      <c r="CW243" s="74">
        <v>10.851334473406869</v>
      </c>
      <c r="CX243" s="74">
        <v>11.003059589251414</v>
      </c>
      <c r="CY243" s="74">
        <v>11.574728840037951</v>
      </c>
      <c r="CZ243" s="74">
        <v>11.811092729914872</v>
      </c>
      <c r="DA243" s="74">
        <v>10.924859308062103</v>
      </c>
      <c r="DB243" s="74">
        <v>11.567970715208437</v>
      </c>
      <c r="DC243" s="74">
        <v>11.237781921484288</v>
      </c>
      <c r="DD243" s="74"/>
      <c r="DE243" s="74">
        <v>11.654564718863462</v>
      </c>
      <c r="DF243" s="75">
        <v>11.495745341198287</v>
      </c>
      <c r="DG243" s="42">
        <f t="shared" si="649"/>
        <v>10.832374876228721</v>
      </c>
      <c r="DH243" s="42">
        <f t="shared" si="650"/>
        <v>10.869878830525735</v>
      </c>
      <c r="DI243" s="42">
        <f t="shared" si="651"/>
        <v>11.480696367124891</v>
      </c>
      <c r="DJ243" s="42">
        <f t="shared" si="652"/>
        <v>11.731888741777855</v>
      </c>
      <c r="DK243" s="42">
        <f t="shared" si="653"/>
        <v>10.804587395703114</v>
      </c>
      <c r="DL243" s="42">
        <f t="shared" si="654"/>
        <v>11.497725355266327</v>
      </c>
      <c r="DM243" s="42">
        <f t="shared" si="655"/>
        <v>11.140270659918304</v>
      </c>
      <c r="DN243" s="42"/>
      <c r="DO243" s="42">
        <f t="shared" si="656"/>
        <v>11.560642444571187</v>
      </c>
      <c r="DP243" s="43">
        <f t="shared" si="657"/>
        <v>11.380333743202506</v>
      </c>
      <c r="DQ243" s="77"/>
      <c r="DR243" s="49"/>
    </row>
    <row r="244" spans="1:122" x14ac:dyDescent="0.2">
      <c r="A244" s="51" t="s">
        <v>96</v>
      </c>
      <c r="B244" s="78" t="s">
        <v>108</v>
      </c>
      <c r="C244" s="53">
        <v>1990</v>
      </c>
      <c r="D244" s="54">
        <v>85343063965.918182</v>
      </c>
      <c r="E244" s="55">
        <f t="shared" si="668"/>
        <v>10.931168230738013</v>
      </c>
      <c r="F244" s="56">
        <v>7.2325105231284326E-2</v>
      </c>
      <c r="G244" s="58">
        <v>7786</v>
      </c>
      <c r="H244" s="58">
        <v>432</v>
      </c>
      <c r="I244" s="11">
        <v>14576</v>
      </c>
      <c r="J244" s="59">
        <v>23068</v>
      </c>
      <c r="K244" s="118">
        <v>30590164</v>
      </c>
      <c r="L244" s="118">
        <v>848494</v>
      </c>
      <c r="M244" s="118">
        <v>167683248</v>
      </c>
      <c r="N244" s="118">
        <v>154484864</v>
      </c>
      <c r="O244" s="118">
        <v>65748088</v>
      </c>
      <c r="P244" s="118">
        <v>575002048</v>
      </c>
      <c r="Q244" s="118">
        <v>41962648</v>
      </c>
      <c r="R244" s="118">
        <v>1695237248</v>
      </c>
      <c r="S244" s="118"/>
      <c r="T244" s="120">
        <v>18224800</v>
      </c>
      <c r="U244" s="60">
        <v>-8.121128869988814E-2</v>
      </c>
      <c r="V244" s="60"/>
      <c r="W244" s="60">
        <v>-8.0210840723973081E-4</v>
      </c>
      <c r="X244" s="60">
        <v>-3.190935017450891E-2</v>
      </c>
      <c r="Y244" s="60">
        <v>2.8522226467036615E-2</v>
      </c>
      <c r="Z244" s="60">
        <v>1.321903805902469E-3</v>
      </c>
      <c r="AA244" s="60">
        <v>-7.3887452989078617E-2</v>
      </c>
      <c r="AB244" s="60">
        <v>-2.9372728677988125E-2</v>
      </c>
      <c r="AC244" s="60"/>
      <c r="AD244" s="61">
        <v>0.11264048956558348</v>
      </c>
      <c r="AO244" s="60">
        <v>-1.3845575013586533</v>
      </c>
      <c r="AP244" s="60"/>
      <c r="AQ244" s="60">
        <v>-0.22780559424117186</v>
      </c>
      <c r="AR244" s="60">
        <v>9.4713828681816992E-2</v>
      </c>
      <c r="AS244" s="60">
        <v>-1.9938711246700507</v>
      </c>
      <c r="AT244" s="60">
        <v>-0.28747697159393937</v>
      </c>
      <c r="AU244" s="60">
        <v>-1.2760849488910537</v>
      </c>
      <c r="AV244" s="60">
        <v>-0.37312797067800219</v>
      </c>
      <c r="AW244" s="60"/>
      <c r="AX244" s="61">
        <v>-1.1201471153607567</v>
      </c>
      <c r="BI244" s="62">
        <v>0.94905264823385149</v>
      </c>
      <c r="BJ244" s="63">
        <v>0.98445193055195646</v>
      </c>
      <c r="BK244" s="63">
        <v>0.49700176366843035</v>
      </c>
      <c r="BL244" s="63">
        <v>0.4327390599675851</v>
      </c>
      <c r="BM244" s="63">
        <v>0.98474964358232164</v>
      </c>
      <c r="BN244" s="63">
        <v>0.13539603960396041</v>
      </c>
      <c r="BO244" s="63">
        <v>0.97439404950198782</v>
      </c>
      <c r="BP244" s="63">
        <v>0.48217631072059947</v>
      </c>
      <c r="BQ244" s="63"/>
      <c r="BR244" s="61">
        <v>0.89486494974874375</v>
      </c>
      <c r="CF244" s="35">
        <v>9.8654958877942463E-3</v>
      </c>
      <c r="CG244" s="35">
        <v>3.8519877858062695E-4</v>
      </c>
      <c r="CH244" s="35">
        <v>1.5088047191908722E-2</v>
      </c>
      <c r="CI244" s="35">
        <v>2.4584685649883521E-4</v>
      </c>
      <c r="CJ244" s="35">
        <v>7.1798167679953687E-2</v>
      </c>
      <c r="CL244" s="38">
        <v>1.0677376199709731E-4</v>
      </c>
      <c r="CW244" s="60">
        <v>10.238889480058686</v>
      </c>
      <c r="CX244" s="60"/>
      <c r="CY244" s="60">
        <v>10.817265433617427</v>
      </c>
      <c r="CZ244" s="60">
        <v>10.978525145078923</v>
      </c>
      <c r="DA244" s="60">
        <v>9.9342326684029878</v>
      </c>
      <c r="DB244" s="60">
        <v>10.787429744941043</v>
      </c>
      <c r="DC244" s="60">
        <v>10.293125756292486</v>
      </c>
      <c r="DD244" s="60">
        <v>10.744604245399012</v>
      </c>
      <c r="DE244" s="60"/>
      <c r="DF244" s="61">
        <v>10.371094673057634</v>
      </c>
      <c r="DQ244" s="64"/>
    </row>
    <row r="245" spans="1:122" x14ac:dyDescent="0.2">
      <c r="A245" s="51" t="s">
        <v>96</v>
      </c>
      <c r="B245" s="78" t="s">
        <v>108</v>
      </c>
      <c r="C245" s="53">
        <v>1991</v>
      </c>
      <c r="D245" s="54">
        <v>98234695722.034119</v>
      </c>
      <c r="E245" s="55">
        <f t="shared" si="668"/>
        <v>10.992264904277111</v>
      </c>
      <c r="F245" s="56">
        <f t="shared" si="525"/>
        <v>6.1096673539097424E-2</v>
      </c>
      <c r="G245" s="58">
        <v>8953</v>
      </c>
      <c r="H245" s="58">
        <v>478</v>
      </c>
      <c r="I245" s="11">
        <v>18645</v>
      </c>
      <c r="J245" s="59">
        <v>28428</v>
      </c>
      <c r="K245" s="118">
        <v>28167330</v>
      </c>
      <c r="L245" s="118">
        <v>4611038</v>
      </c>
      <c r="M245" s="118">
        <v>104971992</v>
      </c>
      <c r="N245" s="118">
        <v>213295088</v>
      </c>
      <c r="O245" s="118">
        <v>76678112</v>
      </c>
      <c r="P245" s="118">
        <v>683888768</v>
      </c>
      <c r="Q245" s="118">
        <v>57894196</v>
      </c>
      <c r="R245" s="118">
        <v>2335375360</v>
      </c>
      <c r="S245" s="118"/>
      <c r="T245" s="120">
        <v>22247156</v>
      </c>
      <c r="U245" s="60">
        <v>4.9658715141238652E-2</v>
      </c>
      <c r="V245" s="60">
        <v>0.29717495126770288</v>
      </c>
      <c r="W245" s="60">
        <v>0.12371439206174317</v>
      </c>
      <c r="X245" s="60">
        <v>9.5137286573517166E-2</v>
      </c>
      <c r="Y245" s="60">
        <v>6.7022088301298188E-2</v>
      </c>
      <c r="Z245" s="60">
        <v>8.791933703273247E-3</v>
      </c>
      <c r="AA245" s="60">
        <v>6.6741264508452747E-2</v>
      </c>
      <c r="AB245" s="60">
        <v>-1.9506509301900676E-2</v>
      </c>
      <c r="AC245" s="60"/>
      <c r="AD245" s="61">
        <v>0.26035641258618192</v>
      </c>
      <c r="AO245" s="60">
        <v>-1.4238675508378993</v>
      </c>
      <c r="AP245" s="60"/>
      <c r="AQ245" s="60">
        <v>-0.27806757312528418</v>
      </c>
      <c r="AR245" s="60">
        <v>7.4515566684317136E-2</v>
      </c>
      <c r="AS245" s="60">
        <v>-1.9802346259461636</v>
      </c>
      <c r="AT245" s="60">
        <v>-0.3008019304770233</v>
      </c>
      <c r="AU245" s="60">
        <v>-1.3326066259416613</v>
      </c>
      <c r="AV245" s="60">
        <v>-0.33457658079569796</v>
      </c>
      <c r="AW245" s="60"/>
      <c r="AX245" s="61">
        <v>-1.0093892681551395</v>
      </c>
      <c r="BI245" s="62">
        <v>0.95236258437801347</v>
      </c>
      <c r="BJ245" s="63">
        <v>0.98027303515938691</v>
      </c>
      <c r="BK245" s="63">
        <v>0.53880039753955244</v>
      </c>
      <c r="BL245" s="63">
        <v>0.39793295118985583</v>
      </c>
      <c r="BM245" s="63">
        <v>0.9842594215600351</v>
      </c>
      <c r="BN245" s="63">
        <v>0.14232692981617764</v>
      </c>
      <c r="BO245" s="63">
        <v>0.95874787672894923</v>
      </c>
      <c r="BP245" s="63">
        <v>0.44515641806073641</v>
      </c>
      <c r="BQ245" s="63"/>
      <c r="BR245" s="61">
        <v>0.92007209569064397</v>
      </c>
      <c r="CE245" s="35">
        <v>5.3429183664919068E-4</v>
      </c>
      <c r="CF245" s="35">
        <v>1.141712251132011E-2</v>
      </c>
      <c r="CG245" s="35">
        <v>3.9028019294205969E-4</v>
      </c>
      <c r="CH245" s="35">
        <v>1.4623151419840453E-2</v>
      </c>
      <c r="CI245" s="35">
        <v>2.9467285247066882E-4</v>
      </c>
      <c r="CJ245" s="35">
        <v>6.6420872256145694E-2</v>
      </c>
      <c r="CL245" s="38">
        <v>1.1323471730879473E-4</v>
      </c>
      <c r="CW245" s="60">
        <v>10.280331128858162</v>
      </c>
      <c r="CX245" s="60"/>
      <c r="CY245" s="60">
        <v>10.853231117714468</v>
      </c>
      <c r="CZ245" s="60">
        <v>11.02952268761927</v>
      </c>
      <c r="DA245" s="60">
        <v>10.002147591304029</v>
      </c>
      <c r="DB245" s="60">
        <v>10.8418639390386</v>
      </c>
      <c r="DC245" s="60">
        <v>10.32596159130628</v>
      </c>
      <c r="DD245" s="60">
        <v>10.824976613879262</v>
      </c>
      <c r="DE245" s="60"/>
      <c r="DF245" s="61">
        <v>10.487570270199541</v>
      </c>
      <c r="DQ245" s="64"/>
    </row>
    <row r="246" spans="1:122" x14ac:dyDescent="0.2">
      <c r="A246" s="51" t="s">
        <v>96</v>
      </c>
      <c r="B246" s="78" t="s">
        <v>108</v>
      </c>
      <c r="C246" s="53">
        <v>1992</v>
      </c>
      <c r="D246" s="54">
        <v>111452869378.46703</v>
      </c>
      <c r="E246" s="55">
        <f t="shared" si="668"/>
        <v>11.047091253966489</v>
      </c>
      <c r="F246" s="56">
        <f t="shared" si="525"/>
        <v>5.4826349689378162E-2</v>
      </c>
      <c r="G246" s="58">
        <v>9928</v>
      </c>
      <c r="H246" s="58">
        <v>513</v>
      </c>
      <c r="I246" s="11">
        <v>21676</v>
      </c>
      <c r="J246" s="59">
        <v>32472</v>
      </c>
      <c r="K246" s="118">
        <v>25449378</v>
      </c>
      <c r="L246" s="118">
        <v>65723376.000000007</v>
      </c>
      <c r="M246" s="118">
        <v>154606128</v>
      </c>
      <c r="N246" s="118">
        <v>283152320</v>
      </c>
      <c r="O246" s="118">
        <v>120982472</v>
      </c>
      <c r="P246" s="118">
        <v>841719168</v>
      </c>
      <c r="Q246" s="118">
        <v>80543728</v>
      </c>
      <c r="R246" s="118">
        <v>2822903040</v>
      </c>
      <c r="S246" s="118"/>
      <c r="T246" s="120">
        <v>76647816</v>
      </c>
      <c r="U246" s="60">
        <v>-5.0931646466439329E-2</v>
      </c>
      <c r="V246" s="60">
        <v>0.2208916441373785</v>
      </c>
      <c r="W246" s="60">
        <v>-5.765835644191375E-2</v>
      </c>
      <c r="X246" s="60">
        <v>-8.042323231242765E-3</v>
      </c>
      <c r="Y246" s="60">
        <v>-1.6841191856024729E-2</v>
      </c>
      <c r="Z246" s="60">
        <v>-3.1410176756784702E-2</v>
      </c>
      <c r="AA246" s="60">
        <v>-3.8058111508396886E-2</v>
      </c>
      <c r="AB246" s="60">
        <v>-2.473653343076565E-2</v>
      </c>
      <c r="AC246" s="60"/>
      <c r="AD246" s="61">
        <v>2.2281462375257188E-2</v>
      </c>
      <c r="AO246" s="60">
        <v>-1.4255464781043052</v>
      </c>
      <c r="AP246" s="60"/>
      <c r="AQ246" s="60">
        <v>-0.26589393429087771</v>
      </c>
      <c r="AR246" s="60">
        <v>6.021020164532942E-2</v>
      </c>
      <c r="AS246" s="60">
        <v>-1.9948564894822489</v>
      </c>
      <c r="AT246" s="60">
        <v>-0.27500766631421847</v>
      </c>
      <c r="AU246" s="60">
        <v>-1.3683665591842775</v>
      </c>
      <c r="AV246" s="60">
        <v>-0.33000132995020692</v>
      </c>
      <c r="AW246" s="60"/>
      <c r="AX246" s="61">
        <v>-1.0529065555061514</v>
      </c>
      <c r="BI246" s="62">
        <v>0.9565566484099447</v>
      </c>
      <c r="BJ246" s="63">
        <v>0.98106118459235725</v>
      </c>
      <c r="BK246" s="63">
        <v>0.54363735404874125</v>
      </c>
      <c r="BL246" s="63">
        <v>0.34159153509234036</v>
      </c>
      <c r="BM246" s="63">
        <v>0.98503297040331239</v>
      </c>
      <c r="BN246" s="63">
        <v>0.15600125609273241</v>
      </c>
      <c r="BO246" s="63">
        <v>0.95954913189710023</v>
      </c>
      <c r="BP246" s="63">
        <v>0.42653005920120068</v>
      </c>
      <c r="BQ246" s="63"/>
      <c r="BR246" s="61">
        <v>0.91624112058882268</v>
      </c>
      <c r="CC246" s="35">
        <v>1.9269681363761582E-3</v>
      </c>
      <c r="CE246" s="35">
        <v>6.9359420202540917E-4</v>
      </c>
      <c r="CF246" s="35">
        <v>1.4210958990940586E-2</v>
      </c>
      <c r="CG246" s="35">
        <v>5.4275171502840699E-4</v>
      </c>
      <c r="CH246" s="35">
        <v>1.635612094292932E-2</v>
      </c>
      <c r="CI246" s="35">
        <v>2.7395868437216104E-3</v>
      </c>
      <c r="CJ246" s="35">
        <v>6.5021362681670553E-2</v>
      </c>
      <c r="CL246" s="38">
        <v>3.4385752662734296E-4</v>
      </c>
      <c r="CW246" s="60">
        <v>10.334318014914336</v>
      </c>
      <c r="CX246" s="60"/>
      <c r="CY246" s="60">
        <v>10.914144286821049</v>
      </c>
      <c r="CZ246" s="60">
        <v>11.077196354789153</v>
      </c>
      <c r="DA246" s="60">
        <v>10.049663009225364</v>
      </c>
      <c r="DB246" s="60">
        <v>10.90958742080938</v>
      </c>
      <c r="DC246" s="60">
        <v>10.36290797437435</v>
      </c>
      <c r="DD246" s="60">
        <v>10.882090588991385</v>
      </c>
      <c r="DE246" s="60"/>
      <c r="DF246" s="61">
        <v>10.520637976213413</v>
      </c>
      <c r="DQ246" s="64"/>
    </row>
    <row r="247" spans="1:122" x14ac:dyDescent="0.2">
      <c r="A247" s="51" t="s">
        <v>96</v>
      </c>
      <c r="B247" s="78" t="s">
        <v>108</v>
      </c>
      <c r="C247" s="53">
        <v>1993</v>
      </c>
      <c r="D247" s="54">
        <v>128889318946.58682</v>
      </c>
      <c r="E247" s="55">
        <f t="shared" si="668"/>
        <v>11.110216928875836</v>
      </c>
      <c r="F247" s="56">
        <f t="shared" si="525"/>
        <v>6.3125674909347396E-2</v>
      </c>
      <c r="G247" s="58">
        <v>9587</v>
      </c>
      <c r="H247" s="58">
        <v>591</v>
      </c>
      <c r="I247" s="11">
        <v>26417</v>
      </c>
      <c r="J247" s="59">
        <v>36969</v>
      </c>
      <c r="K247" s="118">
        <v>36081692</v>
      </c>
      <c r="L247" s="118">
        <v>179274192</v>
      </c>
      <c r="M247" s="118">
        <v>197789472</v>
      </c>
      <c r="N247" s="118">
        <v>202242176</v>
      </c>
      <c r="O247" s="118">
        <v>174969104</v>
      </c>
      <c r="P247" s="118">
        <v>1039813184</v>
      </c>
      <c r="Q247" s="118">
        <v>151550032</v>
      </c>
      <c r="R247" s="118">
        <v>4457661952</v>
      </c>
      <c r="S247" s="118"/>
      <c r="T247" s="120">
        <v>115733992</v>
      </c>
      <c r="U247" s="60">
        <v>-2.9518520584523866E-3</v>
      </c>
      <c r="V247" s="60">
        <v>0.32753634182171232</v>
      </c>
      <c r="W247" s="60">
        <v>2.7113412058647455E-2</v>
      </c>
      <c r="X247" s="60">
        <v>1.2644276289050849E-2</v>
      </c>
      <c r="Y247" s="60">
        <v>6.8037751563632121E-4</v>
      </c>
      <c r="Z247" s="60">
        <v>5.7915968432079579E-3</v>
      </c>
      <c r="AA247" s="60">
        <v>4.2317830743500151E-3</v>
      </c>
      <c r="AB247" s="60">
        <v>-2.4349338605853532E-3</v>
      </c>
      <c r="AC247" s="60"/>
      <c r="AD247" s="61">
        <v>-2.1742945904245303E-2</v>
      </c>
      <c r="AO247" s="60">
        <v>-1.4968290654875265</v>
      </c>
      <c r="AP247" s="60">
        <v>-1.7064570080018822</v>
      </c>
      <c r="AQ247" s="60">
        <v>-0.31756876460384298</v>
      </c>
      <c r="AR247" s="60">
        <v>8.8458574801906664E-2</v>
      </c>
      <c r="AS247" s="60">
        <v>-1.9871010588329909</v>
      </c>
      <c r="AT247" s="60">
        <v>-0.28482432883187236</v>
      </c>
      <c r="AU247" s="60">
        <v>-1.399006440886513</v>
      </c>
      <c r="AV247" s="60">
        <v>-0.32771937897670078</v>
      </c>
      <c r="AW247" s="60"/>
      <c r="AX247" s="61">
        <v>-0.99027009771931773</v>
      </c>
      <c r="BI247" s="62">
        <v>0.95806929681112019</v>
      </c>
      <c r="BJ247" s="63">
        <v>0.9823369929938528</v>
      </c>
      <c r="BK247" s="63">
        <v>0.53519896877209028</v>
      </c>
      <c r="BL247" s="63">
        <v>0.30014093668690373</v>
      </c>
      <c r="BM247" s="63">
        <v>0.98347218489653321</v>
      </c>
      <c r="BN247" s="63">
        <v>0.14568370986920334</v>
      </c>
      <c r="BO247" s="63">
        <v>0.97443749167887095</v>
      </c>
      <c r="BP247" s="63">
        <v>0.41368342328867103</v>
      </c>
      <c r="BQ247" s="63"/>
      <c r="BR247" s="61">
        <v>0.91592831756519999</v>
      </c>
      <c r="CC247" s="35">
        <v>1.665701159372022E-3</v>
      </c>
      <c r="CD247" s="35">
        <v>6.954579070834148E-4</v>
      </c>
      <c r="CE247" s="35">
        <v>7.67284184665318E-4</v>
      </c>
      <c r="CF247" s="35">
        <v>1.145481614297273E-2</v>
      </c>
      <c r="CG247" s="35">
        <v>6.7875719039414413E-4</v>
      </c>
      <c r="CH247" s="35">
        <v>1.670280769109771E-2</v>
      </c>
      <c r="CI247" s="35">
        <v>5.8790764525183052E-4</v>
      </c>
      <c r="CJ247" s="35">
        <v>7.1554297346354434E-2</v>
      </c>
      <c r="CL247" s="38">
        <v>4.4896657436742864E-4</v>
      </c>
      <c r="CW247" s="60">
        <v>10.361802396132074</v>
      </c>
      <c r="CX247" s="60">
        <v>10.256988424874894</v>
      </c>
      <c r="CY247" s="60">
        <v>10.951432546573916</v>
      </c>
      <c r="CZ247" s="60">
        <v>11.154446216276789</v>
      </c>
      <c r="DA247" s="60">
        <v>10.116666399459341</v>
      </c>
      <c r="DB247" s="60">
        <v>10.967804764459899</v>
      </c>
      <c r="DC247" s="60">
        <v>10.41071370843258</v>
      </c>
      <c r="DD247" s="60">
        <v>10.946357239387485</v>
      </c>
      <c r="DE247" s="60"/>
      <c r="DF247" s="61">
        <v>10.615081880016177</v>
      </c>
      <c r="DQ247" s="64"/>
    </row>
    <row r="248" spans="1:122" x14ac:dyDescent="0.2">
      <c r="A248" s="51" t="s">
        <v>96</v>
      </c>
      <c r="B248" s="78" t="s">
        <v>108</v>
      </c>
      <c r="C248" s="53">
        <v>1994</v>
      </c>
      <c r="D248" s="54">
        <v>146683499005.96423</v>
      </c>
      <c r="E248" s="55">
        <f t="shared" si="668"/>
        <v>11.166381261125338</v>
      </c>
      <c r="F248" s="56">
        <f t="shared" si="525"/>
        <v>5.616433224950157E-2</v>
      </c>
      <c r="G248" s="58">
        <v>11582</v>
      </c>
      <c r="H248" s="58">
        <v>592</v>
      </c>
      <c r="I248" s="11">
        <v>32714</v>
      </c>
      <c r="J248" s="59">
        <v>45261</v>
      </c>
      <c r="K248" s="118">
        <v>47946220</v>
      </c>
      <c r="L248" s="118">
        <v>260127648</v>
      </c>
      <c r="M248" s="118">
        <v>223150704</v>
      </c>
      <c r="N248" s="118">
        <v>440134912</v>
      </c>
      <c r="O248" s="118">
        <v>291245760</v>
      </c>
      <c r="P248" s="118">
        <v>1098671488</v>
      </c>
      <c r="Q248" s="118">
        <v>238747696</v>
      </c>
      <c r="R248" s="118">
        <v>6165362688</v>
      </c>
      <c r="S248" s="118"/>
      <c r="T248" s="120">
        <v>253648224</v>
      </c>
      <c r="U248" s="60">
        <v>-6.3169826683640462E-2</v>
      </c>
      <c r="V248" s="60">
        <v>-6.2610037069428248E-2</v>
      </c>
      <c r="W248" s="60">
        <v>-5.0150651563915613E-2</v>
      </c>
      <c r="X248" s="60">
        <v>-2.3688488989226375E-2</v>
      </c>
      <c r="Y248" s="60">
        <v>-3.7891540746851415E-2</v>
      </c>
      <c r="Z248" s="60">
        <v>1.1164932367822678E-2</v>
      </c>
      <c r="AA248" s="60">
        <v>-4.952075050179805E-2</v>
      </c>
      <c r="AB248" s="60">
        <v>-2.1804952787475518E-2</v>
      </c>
      <c r="AC248" s="60"/>
      <c r="AD248" s="61">
        <v>-2.5695386021714395E-2</v>
      </c>
      <c r="AO248" s="60">
        <v>-1.5549407124606276</v>
      </c>
      <c r="AP248" s="60">
        <v>-1.7205536992320614</v>
      </c>
      <c r="AQ248" s="60">
        <v>-0.30211204308327488</v>
      </c>
      <c r="AR248" s="60">
        <v>8.1327284486711449E-2</v>
      </c>
      <c r="AS248" s="60">
        <v>-1.9778447060202478</v>
      </c>
      <c r="AT248" s="60">
        <v>-0.29435117387224707</v>
      </c>
      <c r="AU248" s="60">
        <v>-1.4266808566141247</v>
      </c>
      <c r="AV248" s="60">
        <v>-0.29896771168092684</v>
      </c>
      <c r="AW248" s="60"/>
      <c r="AX248" s="61">
        <v>-0.95455526990321005</v>
      </c>
      <c r="BI248" s="62">
        <v>0.9639569421330918</v>
      </c>
      <c r="BJ248" s="63">
        <v>0.98113702432733707</v>
      </c>
      <c r="BK248" s="63">
        <v>0.5454452317937335</v>
      </c>
      <c r="BL248" s="63">
        <v>0.33013737165361712</v>
      </c>
      <c r="BM248" s="63">
        <v>0.9852069707212151</v>
      </c>
      <c r="BN248" s="63">
        <v>0.1598851170921945</v>
      </c>
      <c r="BO248" s="63">
        <v>0.97457608719251398</v>
      </c>
      <c r="BP248" s="63">
        <v>0.44234477710682263</v>
      </c>
      <c r="BQ248" s="63"/>
      <c r="BR248" s="61">
        <v>0.91023015309743482</v>
      </c>
      <c r="CC248" s="35">
        <v>1.6718458017559884E-3</v>
      </c>
      <c r="CD248" s="35">
        <v>8.8669703737235997E-4</v>
      </c>
      <c r="CE248" s="35">
        <v>7.606537392148198E-4</v>
      </c>
      <c r="CF248" s="35">
        <v>1.3229546319992645E-2</v>
      </c>
      <c r="CG248" s="35">
        <v>9.9276933661146777E-4</v>
      </c>
      <c r="CH248" s="35">
        <v>1.8636351423661886E-2</v>
      </c>
      <c r="CI248" s="35">
        <v>8.1381920126643692E-4</v>
      </c>
      <c r="CJ248" s="35">
        <v>7.8337187263075786E-2</v>
      </c>
      <c r="CL248" s="38">
        <v>8.6461062668571366E-4</v>
      </c>
      <c r="CW248" s="60">
        <v>10.388910904895024</v>
      </c>
      <c r="CX248" s="60">
        <v>10.306104411509306</v>
      </c>
      <c r="CY248" s="60">
        <v>11.015325239583699</v>
      </c>
      <c r="CZ248" s="60">
        <v>11.207044903368693</v>
      </c>
      <c r="DA248" s="60">
        <v>10.177458908115213</v>
      </c>
      <c r="DB248" s="60">
        <v>11.019205674189214</v>
      </c>
      <c r="DC248" s="60">
        <v>10.453040832818274</v>
      </c>
      <c r="DD248" s="60">
        <v>11.016897405284874</v>
      </c>
      <c r="DE248" s="60"/>
      <c r="DF248" s="61">
        <v>10.689103626173733</v>
      </c>
      <c r="DQ248" s="64"/>
    </row>
    <row r="249" spans="1:122" x14ac:dyDescent="0.2">
      <c r="A249" s="51" t="s">
        <v>96</v>
      </c>
      <c r="B249" s="78" t="s">
        <v>108</v>
      </c>
      <c r="C249" s="53">
        <v>1995</v>
      </c>
      <c r="D249" s="54">
        <v>169278753531.9805</v>
      </c>
      <c r="E249" s="55">
        <f t="shared" si="668"/>
        <v>11.228602452480708</v>
      </c>
      <c r="F249" s="56">
        <f t="shared" si="525"/>
        <v>6.2221191355369854E-2</v>
      </c>
      <c r="G249" s="58">
        <v>13911</v>
      </c>
      <c r="H249" s="58">
        <v>755</v>
      </c>
      <c r="I249" s="11">
        <v>41224</v>
      </c>
      <c r="J249" s="59">
        <v>56439</v>
      </c>
      <c r="K249" s="118">
        <v>64215632</v>
      </c>
      <c r="L249" s="118">
        <v>334019520</v>
      </c>
      <c r="M249" s="118">
        <v>414521728</v>
      </c>
      <c r="N249" s="118">
        <v>811312960</v>
      </c>
      <c r="O249" s="118">
        <v>354372128</v>
      </c>
      <c r="P249" s="118">
        <v>1554080640</v>
      </c>
      <c r="Q249" s="118">
        <v>347491072</v>
      </c>
      <c r="R249" s="118">
        <v>7919033856</v>
      </c>
      <c r="S249" s="118"/>
      <c r="T249" s="120">
        <v>467670240</v>
      </c>
      <c r="U249" s="60">
        <v>-2.7885631728726379E-2</v>
      </c>
      <c r="V249" s="60">
        <v>-1.1827151111516887E-2</v>
      </c>
      <c r="W249" s="60">
        <v>-7.1189917693089688E-3</v>
      </c>
      <c r="X249" s="60">
        <v>2.1898006161170436E-2</v>
      </c>
      <c r="Y249" s="60">
        <v>5.4295359255206455E-2</v>
      </c>
      <c r="Z249" s="60">
        <v>-1.5438779007722392E-2</v>
      </c>
      <c r="AA249" s="60">
        <v>-2.0518512289732671E-2</v>
      </c>
      <c r="AB249" s="60">
        <v>-3.211186829628887E-2</v>
      </c>
      <c r="AC249" s="60"/>
      <c r="AD249" s="61">
        <v>7.4547046572299713E-3</v>
      </c>
      <c r="AO249" s="60">
        <v>-1.5533723607372139</v>
      </c>
      <c r="AP249" s="60">
        <v>-1.6918918197816701</v>
      </c>
      <c r="AQ249" s="60">
        <v>-0.3010051446544999</v>
      </c>
      <c r="AR249" s="60">
        <v>7.703268238843286E-2</v>
      </c>
      <c r="AS249" s="60">
        <v>-1.9822180479050751</v>
      </c>
      <c r="AT249" s="60">
        <v>-0.28065267342369893</v>
      </c>
      <c r="AU249" s="60">
        <v>-1.458695109019315</v>
      </c>
      <c r="AV249" s="60">
        <v>-0.28505356929077053</v>
      </c>
      <c r="AW249" s="60"/>
      <c r="AX249" s="61">
        <v>-0.91187402387800454</v>
      </c>
      <c r="BI249" s="62">
        <v>0.94984789517513302</v>
      </c>
      <c r="BJ249" s="63">
        <v>0.97549481621112155</v>
      </c>
      <c r="BK249" s="63">
        <v>0.52944915540768989</v>
      </c>
      <c r="BL249" s="63">
        <v>0.36762684574300974</v>
      </c>
      <c r="BM249" s="63">
        <v>0.98484581497797352</v>
      </c>
      <c r="BN249" s="63">
        <v>0.16567961090568759</v>
      </c>
      <c r="BO249" s="63">
        <v>0.97556292546692269</v>
      </c>
      <c r="BP249" s="63">
        <v>0.43182585700630199</v>
      </c>
      <c r="BQ249" s="63"/>
      <c r="BR249" s="61">
        <v>0.90308298862461223</v>
      </c>
      <c r="CC249" s="35">
        <v>0</v>
      </c>
      <c r="CD249" s="35">
        <v>9.8659611153415166E-4</v>
      </c>
      <c r="CE249" s="35">
        <v>1.2243761232613509E-3</v>
      </c>
      <c r="CF249" s="35">
        <v>1.1713774235278437E-2</v>
      </c>
      <c r="CG249" s="35">
        <v>1.046711771578148E-3</v>
      </c>
      <c r="CH249" s="35">
        <v>2.0906819556251479E-2</v>
      </c>
      <c r="CI249" s="35">
        <v>1.0263871417695407E-3</v>
      </c>
      <c r="CJ249" s="35">
        <v>8.3971351600287E-2</v>
      </c>
      <c r="CL249" s="38">
        <v>1.381361305663344E-3</v>
      </c>
      <c r="CW249" s="60">
        <v>10.451916272112101</v>
      </c>
      <c r="CX249" s="60">
        <v>10.382656542589872</v>
      </c>
      <c r="CY249" s="60">
        <v>11.078099880153458</v>
      </c>
      <c r="CZ249" s="60">
        <v>11.267118793674925</v>
      </c>
      <c r="DA249" s="60">
        <v>10.23749342852817</v>
      </c>
      <c r="DB249" s="60">
        <v>11.088276115768858</v>
      </c>
      <c r="DC249" s="60">
        <v>10.499254897971049</v>
      </c>
      <c r="DD249" s="60">
        <v>11.086075667835322</v>
      </c>
      <c r="DE249" s="60"/>
      <c r="DF249" s="61">
        <v>10.772665440541704</v>
      </c>
      <c r="DQ249" s="64"/>
    </row>
    <row r="250" spans="1:122" x14ac:dyDescent="0.2">
      <c r="A250" s="51" t="s">
        <v>96</v>
      </c>
      <c r="B250" s="78" t="s">
        <v>108</v>
      </c>
      <c r="C250" s="53">
        <v>1996</v>
      </c>
      <c r="D250" s="54">
        <v>183035114648.39972</v>
      </c>
      <c r="E250" s="55">
        <f t="shared" si="668"/>
        <v>11.2625344156053</v>
      </c>
      <c r="F250" s="56">
        <f t="shared" ref="F250:F303" si="712">E250-E249</f>
        <v>3.3931963124592457E-2</v>
      </c>
      <c r="G250" s="58">
        <v>14017</v>
      </c>
      <c r="H250" s="58">
        <v>1303</v>
      </c>
      <c r="I250" s="11">
        <v>39670</v>
      </c>
      <c r="J250" s="59">
        <v>55721</v>
      </c>
      <c r="K250" s="118">
        <v>74309248</v>
      </c>
      <c r="L250" s="118">
        <v>362596320</v>
      </c>
      <c r="M250" s="118">
        <v>630909184</v>
      </c>
      <c r="N250" s="118">
        <v>963221248</v>
      </c>
      <c r="O250" s="118">
        <v>362998112</v>
      </c>
      <c r="P250" s="118">
        <v>2015133312</v>
      </c>
      <c r="Q250" s="118">
        <v>318731264</v>
      </c>
      <c r="R250" s="118">
        <v>6749081600</v>
      </c>
      <c r="S250" s="118"/>
      <c r="T250" s="120">
        <v>578573952</v>
      </c>
      <c r="U250" s="60">
        <v>3.1833756127908508E-2</v>
      </c>
      <c r="V250" s="60">
        <v>6.3749762706555746E-2</v>
      </c>
      <c r="W250" s="60">
        <v>4.2476388459241135E-2</v>
      </c>
      <c r="X250" s="60">
        <v>5.1814002961727335E-2</v>
      </c>
      <c r="Y250" s="60">
        <v>9.2727153590738354E-2</v>
      </c>
      <c r="Z250" s="60">
        <v>-6.1205984657893842E-3</v>
      </c>
      <c r="AA250" s="60">
        <v>5.3040477610985404E-2</v>
      </c>
      <c r="AB250" s="60">
        <v>-1.093994666522069E-2</v>
      </c>
      <c r="AC250" s="60"/>
      <c r="AD250" s="61">
        <v>3.3862907807573617E-2</v>
      </c>
      <c r="AO250" s="60">
        <v>-1.5536375960706135</v>
      </c>
      <c r="AP250" s="60">
        <v>-1.71763633237099</v>
      </c>
      <c r="AQ250" s="60">
        <v>-0.28642258685023059</v>
      </c>
      <c r="AR250" s="60">
        <v>9.4198133760905023E-2</v>
      </c>
      <c r="AS250" s="60">
        <v>-1.989840953052461</v>
      </c>
      <c r="AT250" s="60">
        <v>-0.25883528566021319</v>
      </c>
      <c r="AU250" s="60">
        <v>-1.4645155690477214</v>
      </c>
      <c r="AV250" s="60">
        <v>-0.27892667985902619</v>
      </c>
      <c r="AW250" s="60"/>
      <c r="AX250" s="61">
        <v>-0.8705858920791929</v>
      </c>
      <c r="BI250" s="62">
        <v>0.94481289302773097</v>
      </c>
      <c r="BJ250" s="63">
        <v>0.97560542890091373</v>
      </c>
      <c r="BK250" s="63">
        <v>0.45534553192607286</v>
      </c>
      <c r="BL250" s="63">
        <v>0.3226323020798787</v>
      </c>
      <c r="BM250" s="63">
        <v>0.98119334808364855</v>
      </c>
      <c r="BN250" s="63">
        <v>0.21412479111959895</v>
      </c>
      <c r="BO250" s="63">
        <v>0.97384312961552766</v>
      </c>
      <c r="BP250" s="63">
        <v>0.47337261736796971</v>
      </c>
      <c r="BQ250" s="63"/>
      <c r="BR250" s="61">
        <v>0.87318978658536583</v>
      </c>
      <c r="CC250" s="35">
        <v>0</v>
      </c>
      <c r="CD250" s="35">
        <v>9.9051026546607556E-4</v>
      </c>
      <c r="CE250" s="35">
        <v>5.8443558035064271E-3</v>
      </c>
      <c r="CF250" s="35">
        <v>1.26690430362476E-2</v>
      </c>
      <c r="CG250" s="35">
        <v>9.9160784720816867E-4</v>
      </c>
      <c r="CH250" s="35">
        <v>2.1382624666275916E-2</v>
      </c>
      <c r="CI250" s="35">
        <v>8.7068337846610755E-4</v>
      </c>
      <c r="CJ250" s="35">
        <v>7.1891281526500761E-2</v>
      </c>
      <c r="CL250" s="38">
        <v>1.5804998759702705E-3</v>
      </c>
      <c r="CW250" s="60">
        <v>10.485715617569994</v>
      </c>
      <c r="CX250" s="60">
        <v>10.403716249419805</v>
      </c>
      <c r="CY250" s="60">
        <v>11.119323122180184</v>
      </c>
      <c r="CZ250" s="60">
        <v>11.309633482485753</v>
      </c>
      <c r="DA250" s="60">
        <v>10.267613939079069</v>
      </c>
      <c r="DB250" s="60">
        <v>11.133116772775193</v>
      </c>
      <c r="DC250" s="60">
        <v>10.530276631081438</v>
      </c>
      <c r="DD250" s="60">
        <v>11.123071075675787</v>
      </c>
      <c r="DE250" s="60"/>
      <c r="DF250" s="61">
        <v>10.827241469565703</v>
      </c>
      <c r="DQ250" s="64"/>
    </row>
    <row r="251" spans="1:122" x14ac:dyDescent="0.2">
      <c r="A251" s="51" t="s">
        <v>96</v>
      </c>
      <c r="B251" s="78" t="s">
        <v>108</v>
      </c>
      <c r="C251" s="53">
        <v>1997</v>
      </c>
      <c r="D251" s="54">
        <v>150180619366.60471</v>
      </c>
      <c r="E251" s="55">
        <f t="shared" si="668"/>
        <v>11.176613891088843</v>
      </c>
      <c r="F251" s="56">
        <f t="shared" si="712"/>
        <v>-8.5920524516456709E-2</v>
      </c>
      <c r="G251" s="58">
        <v>13021</v>
      </c>
      <c r="H251" s="58">
        <v>1927</v>
      </c>
      <c r="I251" s="11">
        <v>41237</v>
      </c>
      <c r="J251" s="59">
        <v>57345</v>
      </c>
      <c r="K251" s="118">
        <v>69227408</v>
      </c>
      <c r="L251" s="118">
        <v>310254624</v>
      </c>
      <c r="M251" s="118">
        <v>695803520</v>
      </c>
      <c r="N251" s="118">
        <v>1243519360</v>
      </c>
      <c r="O251" s="118">
        <v>384161280</v>
      </c>
      <c r="P251" s="118">
        <v>2505591296</v>
      </c>
      <c r="Q251" s="118">
        <v>405553152</v>
      </c>
      <c r="R251" s="118">
        <v>6433121280</v>
      </c>
      <c r="S251" s="118"/>
      <c r="T251" s="120">
        <v>549657856</v>
      </c>
      <c r="U251" s="60">
        <v>-2.281232317493731E-2</v>
      </c>
      <c r="V251" s="60">
        <v>5.0435458622355434E-3</v>
      </c>
      <c r="W251" s="60">
        <v>5.5734407410077264E-3</v>
      </c>
      <c r="X251" s="60">
        <v>4.8910192096684346E-2</v>
      </c>
      <c r="Y251" s="60">
        <v>9.0845093439085201E-2</v>
      </c>
      <c r="Z251" s="60">
        <v>-3.431142760009176E-2</v>
      </c>
      <c r="AA251" s="60">
        <v>-2.1956041247432112E-2</v>
      </c>
      <c r="AB251" s="60">
        <v>-4.893587559010526E-2</v>
      </c>
      <c r="AC251" s="60"/>
      <c r="AD251" s="61">
        <v>-2.0358873669318989E-2</v>
      </c>
      <c r="AO251" s="60">
        <v>-1.4608333497136758</v>
      </c>
      <c r="AP251" s="60">
        <v>-1.639624727329771</v>
      </c>
      <c r="AQ251" s="60">
        <v>-0.20299573046602681</v>
      </c>
      <c r="AR251" s="60">
        <v>0.15733489754257945</v>
      </c>
      <c r="AS251" s="60">
        <v>-1.934318038449371</v>
      </c>
      <c r="AT251" s="60">
        <v>-0.17659077289790126</v>
      </c>
      <c r="AU251" s="60">
        <v>-1.3531458038142841</v>
      </c>
      <c r="AV251" s="60">
        <v>-0.17607486755184709</v>
      </c>
      <c r="AW251" s="60"/>
      <c r="AX251" s="61">
        <v>-0.74777150736496267</v>
      </c>
      <c r="BI251" s="62">
        <v>0.90878084665284553</v>
      </c>
      <c r="BJ251" s="63">
        <v>0.96735593395430519</v>
      </c>
      <c r="BK251" s="63">
        <v>0.38380337358775096</v>
      </c>
      <c r="BL251" s="63">
        <v>0.32538739737599326</v>
      </c>
      <c r="BM251" s="63">
        <v>0.97367600166366286</v>
      </c>
      <c r="BN251" s="63">
        <v>0.19955026785517449</v>
      </c>
      <c r="BO251" s="63">
        <v>0.96519558159110819</v>
      </c>
      <c r="BP251" s="63">
        <v>0.45235561893270443</v>
      </c>
      <c r="BQ251" s="63"/>
      <c r="BR251" s="61">
        <v>0.71234029761010076</v>
      </c>
      <c r="CC251" s="35">
        <v>1.9776274279106046E-3</v>
      </c>
      <c r="CD251" s="35">
        <v>1.0329382889367367E-3</v>
      </c>
      <c r="CE251" s="35">
        <v>6.8643957053354339E-3</v>
      </c>
      <c r="CF251" s="35">
        <v>1.6811818974135168E-2</v>
      </c>
      <c r="CG251" s="35">
        <v>1.278997521851428E-3</v>
      </c>
      <c r="CH251" s="35">
        <v>2.2464641955663452E-2</v>
      </c>
      <c r="CI251" s="35">
        <v>1.3502180031965624E-3</v>
      </c>
      <c r="CJ251" s="35">
        <v>6.081785033066154E-2</v>
      </c>
      <c r="CL251" s="38">
        <v>1.8299893099329768E-3</v>
      </c>
      <c r="CW251" s="60">
        <v>10.446197216232004</v>
      </c>
      <c r="CX251" s="60">
        <v>10.356801527423958</v>
      </c>
      <c r="CY251" s="60">
        <v>11.075116025855831</v>
      </c>
      <c r="CZ251" s="60">
        <v>11.255281339860133</v>
      </c>
      <c r="DA251" s="60">
        <v>10.209454871864157</v>
      </c>
      <c r="DB251" s="60">
        <v>11.088318504639894</v>
      </c>
      <c r="DC251" s="60">
        <v>10.500040989181702</v>
      </c>
      <c r="DD251" s="60">
        <v>11.08857645731292</v>
      </c>
      <c r="DE251" s="60"/>
      <c r="DF251" s="61">
        <v>10.802728137406362</v>
      </c>
      <c r="DQ251" s="64"/>
    </row>
    <row r="252" spans="1:122" x14ac:dyDescent="0.2">
      <c r="A252" s="51" t="s">
        <v>96</v>
      </c>
      <c r="B252" s="78" t="s">
        <v>108</v>
      </c>
      <c r="C252" s="53">
        <v>1998</v>
      </c>
      <c r="D252" s="54">
        <v>113675561057.46214</v>
      </c>
      <c r="E252" s="55">
        <f t="shared" si="668"/>
        <v>11.055667106387666</v>
      </c>
      <c r="F252" s="56">
        <f t="shared" si="712"/>
        <v>-0.12094678470117692</v>
      </c>
      <c r="G252" s="58">
        <v>11523</v>
      </c>
      <c r="H252" s="58">
        <v>1388</v>
      </c>
      <c r="I252" s="11">
        <v>39334</v>
      </c>
      <c r="J252" s="59">
        <v>54477</v>
      </c>
      <c r="K252" s="118">
        <v>51086811</v>
      </c>
      <c r="L252" s="118">
        <v>300813228</v>
      </c>
      <c r="M252" s="118">
        <v>756409950</v>
      </c>
      <c r="N252" s="118">
        <v>1013099383</v>
      </c>
      <c r="O252" s="118">
        <v>369966518</v>
      </c>
      <c r="P252" s="118">
        <v>1775337673</v>
      </c>
      <c r="Q252" s="118">
        <v>342340691</v>
      </c>
      <c r="R252" s="118">
        <v>4712414621</v>
      </c>
      <c r="S252" s="118"/>
      <c r="T252" s="120">
        <v>590633456</v>
      </c>
      <c r="U252" s="60">
        <v>-0.13179553473769468</v>
      </c>
      <c r="V252" s="60">
        <v>-7.9661685853713138E-2</v>
      </c>
      <c r="W252" s="60">
        <v>-4.151663808681582E-2</v>
      </c>
      <c r="X252" s="60">
        <v>0.35301450365448828</v>
      </c>
      <c r="Y252" s="60">
        <v>0.2341549148499682</v>
      </c>
      <c r="Z252" s="60">
        <v>1.8648798506774478E-2</v>
      </c>
      <c r="AA252" s="60">
        <v>-0.17750047852740458</v>
      </c>
      <c r="AB252" s="60">
        <v>-7.7968614306862305E-2</v>
      </c>
      <c r="AC252" s="60"/>
      <c r="AD252" s="61">
        <v>-0.12853756789903414</v>
      </c>
      <c r="AO252" s="60">
        <v>-1.448089079707783</v>
      </c>
      <c r="AP252" s="60">
        <v>-1.5614532877462111</v>
      </c>
      <c r="AQ252" s="60">
        <v>-0.18355557557956104</v>
      </c>
      <c r="AR252" s="60">
        <v>-7.591143116879806E-2</v>
      </c>
      <c r="AS252" s="60">
        <v>-1.9483968015761146</v>
      </c>
      <c r="AT252" s="60">
        <v>-0.19732545163224202</v>
      </c>
      <c r="AU252" s="60">
        <v>-1.2078693642186007</v>
      </c>
      <c r="AV252" s="60">
        <v>-0.12254284285292982</v>
      </c>
      <c r="AW252" s="60"/>
      <c r="AX252" s="61">
        <v>-0.62094491627028425</v>
      </c>
      <c r="BI252" s="62">
        <v>0.90257362695675247</v>
      </c>
      <c r="BJ252" s="63">
        <v>0.94514897697053024</v>
      </c>
      <c r="BK252" s="63">
        <v>0.27378383855240729</v>
      </c>
      <c r="BL252" s="63">
        <v>0.30306065028088547</v>
      </c>
      <c r="BM252" s="63">
        <v>0.95255893667839631</v>
      </c>
      <c r="BN252" s="63">
        <v>0.19021709346840676</v>
      </c>
      <c r="BO252" s="63">
        <v>0.9406395160419142</v>
      </c>
      <c r="BP252" s="63">
        <v>0.4190068868177062</v>
      </c>
      <c r="BQ252" s="63"/>
      <c r="BR252" s="61">
        <v>0.68949528494000434</v>
      </c>
      <c r="CC252" s="35">
        <v>1.2389011559732711E-3</v>
      </c>
      <c r="CD252" s="35">
        <v>1.3231218091280903E-3</v>
      </c>
      <c r="CE252" s="35">
        <v>7.584955192108795E-3</v>
      </c>
      <c r="CF252" s="35">
        <v>3.4411718169392709E-2</v>
      </c>
      <c r="CG252" s="35">
        <v>1.6272913657007803E-3</v>
      </c>
      <c r="CH252" s="35">
        <v>2.384998284132761E-2</v>
      </c>
      <c r="CI252" s="35">
        <v>1.5057796408277648E-3</v>
      </c>
      <c r="CJ252" s="35">
        <v>5.2031708108576477E-2</v>
      </c>
      <c r="CL252" s="38">
        <v>2.5978910968446384E-3</v>
      </c>
      <c r="CW252" s="60">
        <v>10.331622566533774</v>
      </c>
      <c r="CX252" s="60">
        <v>10.274940462514561</v>
      </c>
      <c r="CY252" s="60">
        <v>10.963889318597886</v>
      </c>
      <c r="CZ252" s="60">
        <v>11.017711390803267</v>
      </c>
      <c r="DA252" s="60">
        <v>10.081468705599608</v>
      </c>
      <c r="DB252" s="60">
        <v>10.957004380571545</v>
      </c>
      <c r="DC252" s="60">
        <v>10.451732424278365</v>
      </c>
      <c r="DD252" s="60">
        <v>10.994395684961201</v>
      </c>
      <c r="DE252" s="60"/>
      <c r="DF252" s="61">
        <v>10.745194648252525</v>
      </c>
      <c r="DQ252" s="64"/>
    </row>
    <row r="253" spans="1:122" x14ac:dyDescent="0.2">
      <c r="A253" s="51" t="s">
        <v>96</v>
      </c>
      <c r="B253" s="78" t="s">
        <v>108</v>
      </c>
      <c r="C253" s="53">
        <v>1999</v>
      </c>
      <c r="D253" s="54">
        <v>126669064386.717</v>
      </c>
      <c r="E253" s="55">
        <f t="shared" si="668"/>
        <v>11.102670562739764</v>
      </c>
      <c r="F253" s="56">
        <f t="shared" si="712"/>
        <v>4.7003456352097572E-2</v>
      </c>
      <c r="G253" s="58">
        <v>11762</v>
      </c>
      <c r="H253" s="58">
        <v>1653</v>
      </c>
      <c r="I253" s="11">
        <v>43146</v>
      </c>
      <c r="J253" s="59">
        <v>58473</v>
      </c>
      <c r="K253" s="118">
        <v>41928720</v>
      </c>
      <c r="L253" s="118">
        <v>352897553</v>
      </c>
      <c r="M253" s="118">
        <v>925358202</v>
      </c>
      <c r="N253" s="118">
        <v>969404911</v>
      </c>
      <c r="O253" s="118">
        <v>410510691</v>
      </c>
      <c r="P253" s="118">
        <v>2121963708</v>
      </c>
      <c r="Q253" s="118">
        <v>393836690</v>
      </c>
      <c r="R253" s="118">
        <v>5068431216</v>
      </c>
      <c r="S253" s="118"/>
      <c r="T253" s="120">
        <v>572151025</v>
      </c>
      <c r="U253" s="60">
        <v>8.5087364808324795E-2</v>
      </c>
      <c r="V253" s="60">
        <v>8.6874004168695951E-2</v>
      </c>
      <c r="W253" s="60">
        <v>5.9985005590534171E-2</v>
      </c>
      <c r="X253" s="60">
        <v>-2.5856490036112234E-2</v>
      </c>
      <c r="Y253" s="60">
        <v>0.41266789742375853</v>
      </c>
      <c r="Z253" s="60">
        <v>2.0771983669548466E-2</v>
      </c>
      <c r="AA253" s="60">
        <v>7.6070366736288308E-2</v>
      </c>
      <c r="AB253" s="60">
        <v>3.875711625126077E-2</v>
      </c>
      <c r="AC253" s="60"/>
      <c r="AD253" s="61">
        <v>0.10113620032343595</v>
      </c>
      <c r="AE253" s="99">
        <f t="shared" ref="AE253:AF268" si="713">STDEV(U244:U253)</f>
        <v>6.4968815274209155E-2</v>
      </c>
      <c r="AF253" s="100">
        <f t="shared" si="713"/>
        <v>0.15275969643140458</v>
      </c>
      <c r="AG253" s="100">
        <f t="shared" ref="AG253:AG271" si="714">STDEV(W244:W253)</f>
        <v>5.5832930592044493E-2</v>
      </c>
      <c r="AH253" s="100">
        <f t="shared" ref="AH253:AH271" si="715">STDEV(X244:X253)</f>
        <v>0.11416526677976223</v>
      </c>
      <c r="AI253" s="100">
        <f t="shared" ref="AI253:AI271" si="716">STDEV(Y244:Y253)</f>
        <v>0.13587838321567675</v>
      </c>
      <c r="AJ253" s="100">
        <f t="shared" ref="AJ253:AJ271" si="717">STDEV(Z244:Z253)</f>
        <v>1.9473531903977648E-2</v>
      </c>
      <c r="AK253" s="100">
        <f t="shared" ref="AK253:AK271" si="718">STDEV(AA244:AA253)</f>
        <v>7.5684155061142469E-2</v>
      </c>
      <c r="AL253" s="100">
        <f t="shared" ref="AL253:AL271" si="719">STDEV(AB244:AB253)</f>
        <v>3.0215380718166394E-2</v>
      </c>
      <c r="AM253" s="100"/>
      <c r="AN253" s="38">
        <f t="shared" ref="AN253:AN271" si="720">STDEV(AD244:AD253)</f>
        <v>0.10478273029718153</v>
      </c>
      <c r="AO253" s="60">
        <v>-1.4399127310581896</v>
      </c>
      <c r="AP253" s="60">
        <v>-1.5564682533104097</v>
      </c>
      <c r="AQ253" s="60">
        <v>-0.1699932255971941</v>
      </c>
      <c r="AR253" s="60">
        <v>4.3461664528381405E-2</v>
      </c>
      <c r="AS253" s="60">
        <v>-1.9399775468859879</v>
      </c>
      <c r="AT253" s="60">
        <v>-0.20422830728073471</v>
      </c>
      <c r="AU253" s="60">
        <v>-1.2195311510256861</v>
      </c>
      <c r="AV253" s="60">
        <v>-0.16673696675080052</v>
      </c>
      <c r="AW253" s="60"/>
      <c r="AX253" s="61">
        <v>-0.64503601180075876</v>
      </c>
      <c r="AY253" s="39">
        <f t="shared" ref="AY253:AZ253" si="721">STDEV(AO244:AO253)</f>
        <v>6.198752296258396E-2</v>
      </c>
      <c r="AZ253" s="39">
        <f t="shared" si="721"/>
        <v>7.1779207505002177E-2</v>
      </c>
      <c r="BA253" s="39">
        <f t="shared" ref="BA253:BA271" si="722">STDEV(AQ244:AQ253)</f>
        <v>5.3377292335116511E-2</v>
      </c>
      <c r="BB253" s="39">
        <f t="shared" ref="BB253:BB271" si="723">STDEV(AR244:AR253)</f>
        <v>5.9114466692358987E-2</v>
      </c>
      <c r="BC253" s="39">
        <f t="shared" ref="BC253:BC271" si="724">STDEV(AS244:AS253)</f>
        <v>2.2969702611596234E-2</v>
      </c>
      <c r="BD253" s="39">
        <f t="shared" ref="BD253:BD271" si="725">STDEV(AT244:AT253)</f>
        <v>4.5589456582682097E-2</v>
      </c>
      <c r="BE253" s="39">
        <f t="shared" ref="BE253:BE271" si="726">STDEV(AU244:AU253)</f>
        <v>9.2220887089665513E-2</v>
      </c>
      <c r="BF253" s="39">
        <f t="shared" ref="BF253:BF271" si="727">STDEV(AV244:AV253)</f>
        <v>8.4398187921346526E-2</v>
      </c>
      <c r="BG253" s="39"/>
      <c r="BH253" s="39">
        <f t="shared" ref="BH253:BH271" si="728">STDEV(AX244:AX253)</f>
        <v>0.17042714225165659</v>
      </c>
      <c r="BI253" s="62">
        <v>0.92643975627334074</v>
      </c>
      <c r="BJ253" s="63">
        <v>0.94897822220730843</v>
      </c>
      <c r="BK253" s="63">
        <v>0.22832433797304549</v>
      </c>
      <c r="BL253" s="63">
        <v>0.30049400269787452</v>
      </c>
      <c r="BM253" s="63">
        <v>0.96218358737071308</v>
      </c>
      <c r="BN253" s="63">
        <v>0.22576767719121696</v>
      </c>
      <c r="BO253" s="63">
        <v>0.94904191415819328</v>
      </c>
      <c r="BP253" s="63">
        <v>0.41686254353086577</v>
      </c>
      <c r="BQ253" s="63"/>
      <c r="BR253" s="61">
        <v>0.66718084954437684</v>
      </c>
      <c r="BS253" s="39">
        <f t="shared" ref="BS253:BS273" si="729">AVERAGE(U244:U253)</f>
        <v>-2.1417826747230674E-2</v>
      </c>
      <c r="BT253" s="39">
        <f t="shared" ref="BT253:BT273" si="730">AVERAGE(V244:V253)</f>
        <v>9.4130152881069185E-2</v>
      </c>
      <c r="BU253" s="39">
        <f t="shared" ref="BU253:BU273" si="731">AVERAGE(W244:W253)</f>
        <v>1.0161589264197976E-2</v>
      </c>
      <c r="BV253" s="39">
        <f t="shared" ref="BV253:BV273" si="732">AVERAGE(X244:X253)</f>
        <v>4.9392161530554812E-2</v>
      </c>
      <c r="BW253" s="39">
        <f t="shared" ref="BW253:BW273" si="733">AVERAGE(Y244:Y253)</f>
        <v>9.2618237823985178E-2</v>
      </c>
      <c r="BX253" s="39">
        <f t="shared" ref="BX253:BX273" si="734">AVERAGE(Z244:Z253)</f>
        <v>-2.0789832933858941E-3</v>
      </c>
      <c r="BY253" s="39">
        <f t="shared" ref="BY253:BY273" si="735">AVERAGE(AA244:AA253)</f>
        <v>-1.8135745513376645E-2</v>
      </c>
      <c r="BZ253" s="39">
        <f t="shared" ref="BZ253:BZ273" si="736">AVERAGE(AB244:AB253)</f>
        <v>-2.2905484666593166E-2</v>
      </c>
      <c r="CA253" s="39"/>
      <c r="CB253" s="40">
        <f t="shared" ref="CB253:CB273" si="737">AVERAGE(AD244:AD253)</f>
        <v>3.4139740382094927E-2</v>
      </c>
      <c r="CC253" s="35">
        <v>0</v>
      </c>
      <c r="CD253" s="35">
        <v>1.3929902881520224E-3</v>
      </c>
      <c r="CE253" s="35">
        <v>8.5668362033484522E-3</v>
      </c>
      <c r="CF253" s="35">
        <v>2.1435200712648476E-2</v>
      </c>
      <c r="CG253" s="35">
        <v>1.620406264890071E-3</v>
      </c>
      <c r="CH253" s="35">
        <v>2.579779420727291E-2</v>
      </c>
      <c r="CI253" s="35">
        <v>1.5545890857677292E-3</v>
      </c>
      <c r="CJ253" s="35">
        <v>5.856679000741867E-2</v>
      </c>
      <c r="CL253" s="38">
        <v>2.2584481371601493E-3</v>
      </c>
      <c r="CM253" s="35">
        <f t="shared" ref="CM253:CM270" si="738">AVERAGE(CW244:CW253)</f>
        <v>10.370241779451684</v>
      </c>
      <c r="CN253" s="35">
        <f t="shared" ref="CN253:CN273" si="739">AVERAGE(CX244:CX253)</f>
        <v>10.329377722059563</v>
      </c>
      <c r="CO253" s="35">
        <f t="shared" ref="CO253:CO273" si="740">AVERAGE(CY244:CY253)</f>
        <v>10.980550092103909</v>
      </c>
      <c r="CP253" s="35">
        <f t="shared" ref="CP253:CP273" si="741">AVERAGE(CZ244:CZ253)</f>
        <v>11.142088170896086</v>
      </c>
      <c r="CQ253" s="35">
        <f t="shared" ref="CQ253:CQ273" si="742">AVERAGE(DA244:DA253)</f>
        <v>10.120888131087471</v>
      </c>
      <c r="CR253" s="35">
        <f t="shared" ref="CR253:CR273" si="743">AVERAGE(DB244:DB253)</f>
        <v>10.979316372629302</v>
      </c>
      <c r="CS253" s="35">
        <f t="shared" ref="CS253:CS273" si="744">AVERAGE(DC244:DC253)</f>
        <v>10.431995979296344</v>
      </c>
      <c r="CT253" s="35">
        <f t="shared" ref="CT253:CT273" si="745">AVERAGE(DD244:DD253)</f>
        <v>10.972634705809162</v>
      </c>
      <c r="CV253" s="38">
        <f t="shared" ref="CV253:CV273" si="746">AVERAGE(DF244:DF253)</f>
        <v>10.661147067826617</v>
      </c>
      <c r="CW253" s="60">
        <v>10.382714197210669</v>
      </c>
      <c r="CX253" s="60">
        <v>10.324436436084559</v>
      </c>
      <c r="CY253" s="60">
        <v>11.017673949941166</v>
      </c>
      <c r="CZ253" s="60">
        <v>11.124401395003954</v>
      </c>
      <c r="DA253" s="60">
        <v>10.13268178929677</v>
      </c>
      <c r="DB253" s="60">
        <v>11.000556409099396</v>
      </c>
      <c r="DC253" s="60">
        <v>10.492904987226922</v>
      </c>
      <c r="DD253" s="60">
        <v>11.019302079364364</v>
      </c>
      <c r="DE253" s="60"/>
      <c r="DF253" s="61">
        <v>10.780152556839385</v>
      </c>
      <c r="DG253" s="39">
        <f t="shared" ref="DG253:DG273" si="747">AVERAGE(CW244:CW253)</f>
        <v>10.370241779451684</v>
      </c>
      <c r="DH253" s="39">
        <f t="shared" ref="DH253:DH273" si="748">AVERAGE(CX244:CX253)</f>
        <v>10.329377722059563</v>
      </c>
      <c r="DI253" s="39">
        <f t="shared" ref="DI253:DI273" si="749">AVERAGE(CY244:CY253)</f>
        <v>10.980550092103909</v>
      </c>
      <c r="DJ253" s="39">
        <f t="shared" ref="DJ253:DJ273" si="750">AVERAGE(CZ244:CZ253)</f>
        <v>11.142088170896086</v>
      </c>
      <c r="DK253" s="39">
        <f t="shared" ref="DK253:DK273" si="751">AVERAGE(DA244:DA253)</f>
        <v>10.120888131087471</v>
      </c>
      <c r="DL253" s="39">
        <f t="shared" ref="DL253:DL273" si="752">AVERAGE(DB244:DB253)</f>
        <v>10.979316372629302</v>
      </c>
      <c r="DM253" s="39">
        <f t="shared" ref="DM253:DM273" si="753">AVERAGE(DC244:DC253)</f>
        <v>10.431995979296344</v>
      </c>
      <c r="DN253" s="39">
        <f t="shared" ref="DN253:DN273" si="754">AVERAGE(DD244:DD253)</f>
        <v>10.972634705809162</v>
      </c>
      <c r="DO253" s="39"/>
      <c r="DP253" s="40">
        <f t="shared" ref="DP253:DP273" si="755">AVERAGE(DF244:DF253)</f>
        <v>10.661147067826617</v>
      </c>
      <c r="DQ253" s="64"/>
    </row>
    <row r="254" spans="1:122" x14ac:dyDescent="0.2">
      <c r="A254" s="51" t="s">
        <v>96</v>
      </c>
      <c r="B254" s="78" t="s">
        <v>108</v>
      </c>
      <c r="C254" s="53">
        <v>2000</v>
      </c>
      <c r="D254" s="54">
        <v>126392233706.78952</v>
      </c>
      <c r="E254" s="55">
        <f t="shared" si="668"/>
        <v>11.101720389121143</v>
      </c>
      <c r="F254" s="56">
        <f t="shared" si="712"/>
        <v>-9.5017361862126393E-4</v>
      </c>
      <c r="G254" s="58">
        <v>12220</v>
      </c>
      <c r="H254" s="58">
        <v>3002</v>
      </c>
      <c r="I254" s="11">
        <v>51658</v>
      </c>
      <c r="J254" s="59">
        <v>68963</v>
      </c>
      <c r="K254" s="118">
        <v>40199960</v>
      </c>
      <c r="L254" s="118">
        <v>345898740</v>
      </c>
      <c r="M254" s="118">
        <v>1080297425</v>
      </c>
      <c r="N254" s="118">
        <v>1336811730</v>
      </c>
      <c r="O254" s="118">
        <v>382424653</v>
      </c>
      <c r="P254" s="118">
        <v>2804617349</v>
      </c>
      <c r="Q254" s="118">
        <v>503056322</v>
      </c>
      <c r="R254" s="118">
        <v>6013345907</v>
      </c>
      <c r="S254" s="118"/>
      <c r="T254" s="120">
        <v>841926199</v>
      </c>
      <c r="U254" s="60">
        <v>-4.7447805108784991E-2</v>
      </c>
      <c r="V254" s="60">
        <v>-5.1932190491868813E-2</v>
      </c>
      <c r="W254" s="60">
        <v>8.7258510140595311E-3</v>
      </c>
      <c r="X254" s="60">
        <v>-1.2300665704310987E-2</v>
      </c>
      <c r="Y254" s="60">
        <v>-2.020504038879567E-2</v>
      </c>
      <c r="Z254" s="60">
        <v>-2.5646414875329593E-2</v>
      </c>
      <c r="AA254" s="60">
        <v>-6.5238188819016441E-2</v>
      </c>
      <c r="AB254" s="60">
        <v>-1.7671371872653996E-2</v>
      </c>
      <c r="AC254" s="60"/>
      <c r="AD254" s="61">
        <v>-4.7992308825385521E-2</v>
      </c>
      <c r="AE254" s="99">
        <f t="shared" si="713"/>
        <v>6.234030889846761E-2</v>
      </c>
      <c r="AF254" s="100">
        <f t="shared" ref="AF254:AF271" si="756">STDEV(V245:V254)</f>
        <v>0.15124850271690612</v>
      </c>
      <c r="AG254" s="100">
        <f t="shared" si="714"/>
        <v>5.5706199259132283E-2</v>
      </c>
      <c r="AH254" s="100">
        <f t="shared" si="715"/>
        <v>0.11277361409581475</v>
      </c>
      <c r="AI254" s="100">
        <f t="shared" si="716"/>
        <v>0.13926384790870136</v>
      </c>
      <c r="AJ254" s="100">
        <f t="shared" si="717"/>
        <v>2.0774168736933749E-2</v>
      </c>
      <c r="AK254" s="100">
        <f t="shared" si="718"/>
        <v>7.5022758212060725E-2</v>
      </c>
      <c r="AL254" s="100">
        <f t="shared" si="719"/>
        <v>3.0163630793873186E-2</v>
      </c>
      <c r="AM254" s="100"/>
      <c r="AN254" s="38">
        <f t="shared" si="720"/>
        <v>0.10371853011853582</v>
      </c>
      <c r="AO254" s="60">
        <v>-1.3234856676684483</v>
      </c>
      <c r="AP254" s="60">
        <v>-1.5389480764985066</v>
      </c>
      <c r="AQ254" s="60">
        <v>-0.17915221058341579</v>
      </c>
      <c r="AR254" s="60">
        <v>0.11581885720459617</v>
      </c>
      <c r="AS254" s="60">
        <v>-1.8633736417883586</v>
      </c>
      <c r="AT254" s="60">
        <v>-0.12956507181567289</v>
      </c>
      <c r="AU254" s="60">
        <v>-1.4333295777848551</v>
      </c>
      <c r="AV254" s="60">
        <v>-0.11911235581273516</v>
      </c>
      <c r="AW254" s="60"/>
      <c r="AX254" s="61">
        <v>-0.60794849911631132</v>
      </c>
      <c r="AY254" s="39">
        <f t="shared" ref="AY254:AZ254" si="757">STDEV(AO245:AO254)</f>
        <v>7.3698395126212582E-2</v>
      </c>
      <c r="AZ254" s="39">
        <f t="shared" si="757"/>
        <v>7.8342773546701286E-2</v>
      </c>
      <c r="BA254" s="39">
        <f t="shared" si="722"/>
        <v>5.8000941300451546E-2</v>
      </c>
      <c r="BB254" s="39">
        <f t="shared" si="723"/>
        <v>6.047441850205261E-2</v>
      </c>
      <c r="BC254" s="39">
        <f t="shared" si="724"/>
        <v>4.0266958106021815E-2</v>
      </c>
      <c r="BD254" s="39">
        <f t="shared" si="725"/>
        <v>5.8887791576807236E-2</v>
      </c>
      <c r="BE254" s="39">
        <f t="shared" si="726"/>
        <v>9.1497134239536468E-2</v>
      </c>
      <c r="BF254" s="39">
        <f t="shared" si="727"/>
        <v>8.7856040292435683E-2</v>
      </c>
      <c r="BG254" s="39"/>
      <c r="BH254" s="39">
        <f t="shared" si="728"/>
        <v>0.17132317143965772</v>
      </c>
      <c r="BI254" s="62">
        <v>0.91784920264595282</v>
      </c>
      <c r="BJ254" s="63">
        <v>0.93100409370025017</v>
      </c>
      <c r="BK254" s="63">
        <v>0.27056922113956333</v>
      </c>
      <c r="BL254" s="63">
        <v>0.26061652501376836</v>
      </c>
      <c r="BM254" s="63">
        <v>0.96517685769125305</v>
      </c>
      <c r="BN254" s="63">
        <v>0.23293578640126322</v>
      </c>
      <c r="BO254" s="63">
        <v>0.94753694232322228</v>
      </c>
      <c r="BP254" s="63">
        <v>0.41815666910096871</v>
      </c>
      <c r="BQ254" s="63"/>
      <c r="BR254" s="61">
        <v>0.65472281475445193</v>
      </c>
      <c r="BS254" s="39">
        <f t="shared" si="729"/>
        <v>-1.8041478388120358E-2</v>
      </c>
      <c r="BT254" s="39">
        <f t="shared" si="730"/>
        <v>7.9523918543775385E-2</v>
      </c>
      <c r="BU254" s="39">
        <f t="shared" si="731"/>
        <v>1.1114385206327904E-2</v>
      </c>
      <c r="BV254" s="39">
        <f t="shared" si="732"/>
        <v>5.1353029977574606E-2</v>
      </c>
      <c r="BW254" s="39">
        <f t="shared" si="733"/>
        <v>8.7745511138401941E-2</v>
      </c>
      <c r="BX254" s="39">
        <f t="shared" si="734"/>
        <v>-4.7758151615091005E-3</v>
      </c>
      <c r="BY254" s="39">
        <f t="shared" si="735"/>
        <v>-1.7270819096370425E-2</v>
      </c>
      <c r="BZ254" s="39">
        <f t="shared" si="736"/>
        <v>-2.1735348986059756E-2</v>
      </c>
      <c r="CA254" s="39"/>
      <c r="CB254" s="40">
        <f t="shared" si="737"/>
        <v>1.8076460542998031E-2</v>
      </c>
      <c r="CC254" s="35">
        <v>0</v>
      </c>
      <c r="CD254" s="35">
        <v>4.5499700585951031E-3</v>
      </c>
      <c r="CE254" s="35">
        <v>1.148335860118576E-2</v>
      </c>
      <c r="CF254" s="35">
        <v>2.5171805206639294E-2</v>
      </c>
      <c r="CG254" s="35">
        <v>1.512848700368593E-3</v>
      </c>
      <c r="CH254" s="35">
        <v>3.0013209155441083E-2</v>
      </c>
      <c r="CI254" s="35">
        <v>1.9900602562615242E-3</v>
      </c>
      <c r="CJ254" s="35">
        <v>6.181783856875829E-2</v>
      </c>
      <c r="CL254" s="38">
        <v>9.3024074516712667E-3</v>
      </c>
      <c r="CM254" s="35">
        <f t="shared" si="738"/>
        <v>10.390350586974504</v>
      </c>
      <c r="CN254" s="35">
        <f t="shared" si="739"/>
        <v>10.329736300661104</v>
      </c>
      <c r="CO254" s="35">
        <f t="shared" si="740"/>
        <v>11.000037977125112</v>
      </c>
      <c r="CP254" s="35">
        <f t="shared" si="741"/>
        <v>11.160198638160539</v>
      </c>
      <c r="CQ254" s="35">
        <f t="shared" si="742"/>
        <v>10.144468221069868</v>
      </c>
      <c r="CR254" s="35">
        <f t="shared" si="743"/>
        <v>11.004267183456527</v>
      </c>
      <c r="CS254" s="35">
        <f t="shared" si="744"/>
        <v>10.441188963689966</v>
      </c>
      <c r="CT254" s="35">
        <f t="shared" si="745"/>
        <v>11.002390702390738</v>
      </c>
      <c r="CV254" s="38">
        <f t="shared" si="746"/>
        <v>10.703812214477153</v>
      </c>
      <c r="CW254" s="60">
        <v>10.439977555286919</v>
      </c>
      <c r="CX254" s="60">
        <v>10.332246350871889</v>
      </c>
      <c r="CY254" s="60">
        <v>11.012144283829436</v>
      </c>
      <c r="CZ254" s="60">
        <v>11.159629817723442</v>
      </c>
      <c r="DA254" s="60">
        <v>10.170033568226962</v>
      </c>
      <c r="DB254" s="60">
        <v>11.036937853213306</v>
      </c>
      <c r="DC254" s="60">
        <v>10.385055600228714</v>
      </c>
      <c r="DD254" s="60">
        <v>11.042164211214775</v>
      </c>
      <c r="DE254" s="60"/>
      <c r="DF254" s="61">
        <v>10.797746139562987</v>
      </c>
      <c r="DG254" s="39">
        <f t="shared" si="747"/>
        <v>10.390350586974504</v>
      </c>
      <c r="DH254" s="39">
        <f t="shared" si="748"/>
        <v>10.329736300661104</v>
      </c>
      <c r="DI254" s="39">
        <f t="shared" si="749"/>
        <v>11.000037977125112</v>
      </c>
      <c r="DJ254" s="39">
        <f t="shared" si="750"/>
        <v>11.160198638160539</v>
      </c>
      <c r="DK254" s="39">
        <f t="shared" si="751"/>
        <v>10.144468221069868</v>
      </c>
      <c r="DL254" s="39">
        <f t="shared" si="752"/>
        <v>11.004267183456527</v>
      </c>
      <c r="DM254" s="39">
        <f t="shared" si="753"/>
        <v>10.441188963689966</v>
      </c>
      <c r="DN254" s="39">
        <f t="shared" si="754"/>
        <v>11.002390702390738</v>
      </c>
      <c r="DO254" s="39"/>
      <c r="DP254" s="40">
        <f t="shared" si="755"/>
        <v>10.703812214477153</v>
      </c>
      <c r="DQ254" s="64"/>
    </row>
    <row r="255" spans="1:122" x14ac:dyDescent="0.2">
      <c r="A255" s="51" t="s">
        <v>96</v>
      </c>
      <c r="B255" s="78" t="s">
        <v>108</v>
      </c>
      <c r="C255" s="53">
        <v>2001</v>
      </c>
      <c r="D255" s="54">
        <v>120296476180.40192</v>
      </c>
      <c r="E255" s="55">
        <f t="shared" si="668"/>
        <v>11.080252905828448</v>
      </c>
      <c r="F255" s="56">
        <f t="shared" si="712"/>
        <v>-2.1467483292694212E-2</v>
      </c>
      <c r="G255" s="58">
        <v>12055</v>
      </c>
      <c r="H255" s="58">
        <v>2505</v>
      </c>
      <c r="I255" s="11">
        <v>48127</v>
      </c>
      <c r="J255" s="59">
        <v>64968</v>
      </c>
      <c r="K255" s="118">
        <v>37354369</v>
      </c>
      <c r="L255" s="118">
        <v>467444830</v>
      </c>
      <c r="M255" s="118">
        <v>1155752616</v>
      </c>
      <c r="N255" s="118">
        <v>1362197379</v>
      </c>
      <c r="O255" s="118">
        <v>410678849</v>
      </c>
      <c r="P255" s="118">
        <v>2722699123</v>
      </c>
      <c r="Q255" s="118">
        <v>354290279</v>
      </c>
      <c r="R255" s="118">
        <v>5245139290</v>
      </c>
      <c r="S255" s="118"/>
      <c r="T255" s="120">
        <v>797549841</v>
      </c>
      <c r="U255" s="60">
        <v>-4.1436138505792863E-2</v>
      </c>
      <c r="V255" s="60">
        <v>-5.1955506455976908E-2</v>
      </c>
      <c r="W255" s="60">
        <v>-2.4400718512204295E-3</v>
      </c>
      <c r="X255" s="60">
        <v>1.8556932970465123E-2</v>
      </c>
      <c r="Y255" s="60">
        <v>-5.6672993858958964E-2</v>
      </c>
      <c r="Z255" s="60">
        <v>-4.5399634933699806E-2</v>
      </c>
      <c r="AA255" s="60">
        <v>-1.4481575274929104E-2</v>
      </c>
      <c r="AB255" s="60">
        <v>-2.9287496273256775E-2</v>
      </c>
      <c r="AC255" s="60"/>
      <c r="AD255" s="61">
        <v>-3.2334970261420182E-2</v>
      </c>
      <c r="AE255" s="99">
        <f t="shared" si="713"/>
        <v>5.7841732054920131E-2</v>
      </c>
      <c r="AF255" s="100">
        <f t="shared" si="756"/>
        <v>0.13482937598988354</v>
      </c>
      <c r="AG255" s="100">
        <f t="shared" si="714"/>
        <v>3.9217474292366689E-2</v>
      </c>
      <c r="AH255" s="100">
        <f t="shared" si="715"/>
        <v>0.11206796555043891</v>
      </c>
      <c r="AI255" s="100">
        <f t="shared" si="716"/>
        <v>0.14660868967938856</v>
      </c>
      <c r="AJ255" s="100">
        <f t="shared" si="717"/>
        <v>2.3703335660449455E-2</v>
      </c>
      <c r="AK255" s="100">
        <f t="shared" si="718"/>
        <v>6.9077865056544771E-2</v>
      </c>
      <c r="AL255" s="100">
        <f t="shared" si="719"/>
        <v>3.0241807036908184E-2</v>
      </c>
      <c r="AM255" s="100"/>
      <c r="AN255" s="38">
        <f t="shared" si="720"/>
        <v>5.9714798132385165E-2</v>
      </c>
      <c r="AO255" s="60">
        <v>-1.3319803094192846</v>
      </c>
      <c r="AP255" s="60">
        <v>-1.4799335197162407</v>
      </c>
      <c r="AQ255" s="60">
        <v>-0.18305903611890351</v>
      </c>
      <c r="AR255" s="60">
        <v>0.1250785540089332</v>
      </c>
      <c r="AS255" s="60">
        <v>-1.8326186052386078</v>
      </c>
      <c r="AT255" s="60">
        <v>-0.11278006077724356</v>
      </c>
      <c r="AU255" s="60">
        <v>-1.4492756724682359</v>
      </c>
      <c r="AV255" s="60">
        <v>-0.12700102503054467</v>
      </c>
      <c r="AW255" s="60"/>
      <c r="AX255" s="61">
        <v>-0.56590177588450175</v>
      </c>
      <c r="AY255" s="39">
        <f t="shared" ref="AY255:AZ255" si="758">STDEV(AO246:AO255)</f>
        <v>8.4723009157116988E-2</v>
      </c>
      <c r="AZ255" s="39">
        <f t="shared" si="758"/>
        <v>9.096946959806354E-2</v>
      </c>
      <c r="BA255" s="39">
        <f t="shared" si="722"/>
        <v>6.038411389031971E-2</v>
      </c>
      <c r="BB255" s="39">
        <f t="shared" si="723"/>
        <v>6.2809833530965545E-2</v>
      </c>
      <c r="BC255" s="39">
        <f t="shared" si="724"/>
        <v>5.5952475484042467E-2</v>
      </c>
      <c r="BD255" s="39">
        <f t="shared" si="725"/>
        <v>6.6870389938283523E-2</v>
      </c>
      <c r="BE255" s="39">
        <f t="shared" si="726"/>
        <v>9.4113790814157675E-2</v>
      </c>
      <c r="BF255" s="39">
        <f t="shared" si="727"/>
        <v>8.8588995918954916E-2</v>
      </c>
      <c r="BG255" s="39"/>
      <c r="BH255" s="39">
        <f t="shared" si="728"/>
        <v>0.1801031640325719</v>
      </c>
      <c r="BI255" s="62">
        <v>0.88099055503731338</v>
      </c>
      <c r="BJ255" s="63">
        <v>0.92075886140699281</v>
      </c>
      <c r="BK255" s="63">
        <v>0.31527626186700713</v>
      </c>
      <c r="BL255" s="63">
        <v>0.29002934708858896</v>
      </c>
      <c r="BM255" s="63">
        <v>0.96016113221418942</v>
      </c>
      <c r="BN255" s="63">
        <v>0.22299378175327095</v>
      </c>
      <c r="BO255" s="63">
        <v>0.93109645604966873</v>
      </c>
      <c r="BP255" s="63">
        <v>0.38201789855344126</v>
      </c>
      <c r="BQ255" s="63"/>
      <c r="BR255" s="61">
        <v>0.62619848244309162</v>
      </c>
      <c r="BS255" s="39">
        <f t="shared" si="729"/>
        <v>-2.7150963752823509E-2</v>
      </c>
      <c r="BT255" s="39">
        <f t="shared" si="730"/>
        <v>4.4610872771407406E-2</v>
      </c>
      <c r="BU255" s="39">
        <f t="shared" si="731"/>
        <v>-1.5010611849684558E-3</v>
      </c>
      <c r="BV255" s="39">
        <f t="shared" si="732"/>
        <v>4.3694994617269403E-2</v>
      </c>
      <c r="BW255" s="39">
        <f t="shared" si="733"/>
        <v>7.5376002922376228E-2</v>
      </c>
      <c r="BX255" s="39">
        <f t="shared" si="734"/>
        <v>-1.0194972025206406E-2</v>
      </c>
      <c r="BY255" s="39">
        <f t="shared" si="735"/>
        <v>-2.5393103074708611E-2</v>
      </c>
      <c r="BZ255" s="39">
        <f t="shared" si="736"/>
        <v>-2.2713447683195366E-2</v>
      </c>
      <c r="CA255" s="39"/>
      <c r="CB255" s="40">
        <f t="shared" si="737"/>
        <v>-1.1192677741762181E-2</v>
      </c>
      <c r="CC255" s="35">
        <v>3.4457465518639191E-3</v>
      </c>
      <c r="CD255" s="35">
        <v>2.9044889131257705E-3</v>
      </c>
      <c r="CE255" s="35">
        <v>1.3407838447274285E-2</v>
      </c>
      <c r="CF255" s="35">
        <v>2.2377112340530789E-2</v>
      </c>
      <c r="CG255" s="35">
        <v>1.7069446339563921E-3</v>
      </c>
      <c r="CH255" s="35">
        <v>2.9422929121373995E-2</v>
      </c>
      <c r="CI255" s="35">
        <v>1.4725713098557045E-3</v>
      </c>
      <c r="CJ255" s="35">
        <v>5.8704969064456672E-2</v>
      </c>
      <c r="CL255" s="38">
        <v>8.252512507345499E-3</v>
      </c>
      <c r="CM255" s="35">
        <f t="shared" si="738"/>
        <v>10.403743749200572</v>
      </c>
      <c r="CN255" s="35">
        <f t="shared" si="739"/>
        <v>10.330908505695461</v>
      </c>
      <c r="CO255" s="35">
        <f t="shared" si="740"/>
        <v>11.013587204130564</v>
      </c>
      <c r="CP255" s="35">
        <f t="shared" si="741"/>
        <v>11.171525587681902</v>
      </c>
      <c r="CQ255" s="35">
        <f t="shared" si="742"/>
        <v>10.16064782226038</v>
      </c>
      <c r="CR255" s="35">
        <f t="shared" si="743"/>
        <v>11.02246707709665</v>
      </c>
      <c r="CS255" s="35">
        <f t="shared" si="744"/>
        <v>10.444154311518771</v>
      </c>
      <c r="CT255" s="35">
        <f t="shared" si="745"/>
        <v>11.021568280334128</v>
      </c>
      <c r="CV255" s="38">
        <f t="shared" si="746"/>
        <v>10.734785389245818</v>
      </c>
      <c r="CW255" s="60">
        <v>10.414262751118805</v>
      </c>
      <c r="CX255" s="60">
        <v>10.340286145970328</v>
      </c>
      <c r="CY255" s="60">
        <v>10.988723387768996</v>
      </c>
      <c r="CZ255" s="60">
        <v>11.142792182832915</v>
      </c>
      <c r="DA255" s="60">
        <v>10.163943603209145</v>
      </c>
      <c r="DB255" s="60">
        <v>11.023862875439827</v>
      </c>
      <c r="DC255" s="60">
        <v>10.355615069594331</v>
      </c>
      <c r="DD255" s="60">
        <v>11.016752393313176</v>
      </c>
      <c r="DE255" s="60"/>
      <c r="DF255" s="61">
        <v>10.797302017886198</v>
      </c>
      <c r="DG255" s="39">
        <f t="shared" si="747"/>
        <v>10.403743749200572</v>
      </c>
      <c r="DH255" s="39">
        <f t="shared" si="748"/>
        <v>10.330908505695461</v>
      </c>
      <c r="DI255" s="39">
        <f t="shared" si="749"/>
        <v>11.013587204130564</v>
      </c>
      <c r="DJ255" s="39">
        <f t="shared" si="750"/>
        <v>11.171525587681902</v>
      </c>
      <c r="DK255" s="39">
        <f t="shared" si="751"/>
        <v>10.16064782226038</v>
      </c>
      <c r="DL255" s="39">
        <f t="shared" si="752"/>
        <v>11.02246707709665</v>
      </c>
      <c r="DM255" s="39">
        <f t="shared" si="753"/>
        <v>10.444154311518771</v>
      </c>
      <c r="DN255" s="39">
        <f t="shared" si="754"/>
        <v>11.021568280334128</v>
      </c>
      <c r="DO255" s="39"/>
      <c r="DP255" s="40">
        <f t="shared" si="755"/>
        <v>10.734785389245818</v>
      </c>
      <c r="DQ255" s="64"/>
    </row>
    <row r="256" spans="1:122" x14ac:dyDescent="0.2">
      <c r="A256" s="51" t="s">
        <v>96</v>
      </c>
      <c r="B256" s="78" t="s">
        <v>108</v>
      </c>
      <c r="C256" s="53">
        <v>2002</v>
      </c>
      <c r="D256" s="54">
        <v>134300851255.00174</v>
      </c>
      <c r="E256" s="55">
        <f t="shared" si="668"/>
        <v>11.128078765417623</v>
      </c>
      <c r="F256" s="56">
        <f t="shared" si="712"/>
        <v>4.7825859589174513E-2</v>
      </c>
      <c r="G256" s="58">
        <v>12456</v>
      </c>
      <c r="H256" s="58">
        <v>2580</v>
      </c>
      <c r="I256" s="11">
        <v>50777</v>
      </c>
      <c r="J256" s="59">
        <v>68108</v>
      </c>
      <c r="K256" s="118">
        <v>39847470</v>
      </c>
      <c r="L256" s="118">
        <v>515694667</v>
      </c>
      <c r="M256" s="118">
        <v>1274070551</v>
      </c>
      <c r="N256" s="118">
        <v>1678426440</v>
      </c>
      <c r="O256" s="118">
        <v>398148784</v>
      </c>
      <c r="P256" s="118">
        <v>2833118099</v>
      </c>
      <c r="Q256" s="118">
        <v>324598333</v>
      </c>
      <c r="R256" s="118">
        <v>5549360592</v>
      </c>
      <c r="S256" s="118"/>
      <c r="T256" s="120">
        <v>946398161</v>
      </c>
      <c r="U256" s="60">
        <v>1.8107533890432403E-2</v>
      </c>
      <c r="V256" s="60">
        <v>1.1488799799127758E-2</v>
      </c>
      <c r="W256" s="60">
        <v>1.9702561286353434E-2</v>
      </c>
      <c r="X256" s="60">
        <v>-2.7760787476573956E-2</v>
      </c>
      <c r="Y256" s="60">
        <v>2.8957670843146044E-2</v>
      </c>
      <c r="Z256" s="60">
        <v>1.6326245150675156E-2</v>
      </c>
      <c r="AA256" s="60">
        <v>9.0879093827708202E-3</v>
      </c>
      <c r="AB256" s="60">
        <v>1.5959844811374468E-2</v>
      </c>
      <c r="AC256" s="60"/>
      <c r="AD256" s="61">
        <v>2.5280227419017365E-2</v>
      </c>
      <c r="AE256" s="99">
        <f t="shared" si="713"/>
        <v>5.8800192365693123E-2</v>
      </c>
      <c r="AF256" s="100">
        <f t="shared" si="756"/>
        <v>0.11983685757974681</v>
      </c>
      <c r="AG256" s="100">
        <f t="shared" si="714"/>
        <v>3.4220807908195636E-2</v>
      </c>
      <c r="AH256" s="100">
        <f t="shared" si="715"/>
        <v>0.11324671056139859</v>
      </c>
      <c r="AI256" s="100">
        <f t="shared" si="716"/>
        <v>0.14410176495307894</v>
      </c>
      <c r="AJ256" s="100">
        <f t="shared" si="717"/>
        <v>2.3762824710323864E-2</v>
      </c>
      <c r="AK256" s="100">
        <f t="shared" si="718"/>
        <v>6.972328323037856E-2</v>
      </c>
      <c r="AL256" s="100">
        <f t="shared" si="719"/>
        <v>3.2586659151567776E-2</v>
      </c>
      <c r="AM256" s="100"/>
      <c r="AN256" s="38">
        <f t="shared" si="720"/>
        <v>5.9908791359159927E-2</v>
      </c>
      <c r="AO256" s="60">
        <v>-1.3614184181159317</v>
      </c>
      <c r="AP256" s="60">
        <v>-1.4962264158236742</v>
      </c>
      <c r="AQ256" s="60">
        <v>-0.20221362581878211</v>
      </c>
      <c r="AR256" s="60">
        <v>0.16342464033566984</v>
      </c>
      <c r="AS256" s="60">
        <v>-1.8830162566807669</v>
      </c>
      <c r="AT256" s="60">
        <v>-0.12442212850553602</v>
      </c>
      <c r="AU256" s="60">
        <v>-1.2455366872697766</v>
      </c>
      <c r="AV256" s="60">
        <v>-0.16175981702389564</v>
      </c>
      <c r="AW256" s="60"/>
      <c r="AX256" s="61">
        <v>-0.58321600106508953</v>
      </c>
      <c r="AY256" s="39">
        <f t="shared" ref="AY256:AZ256" si="759">STDEV(AO247:AO256)</f>
        <v>8.9799824079815932E-2</v>
      </c>
      <c r="AZ256" s="39">
        <f t="shared" si="759"/>
        <v>9.4762640813004076E-2</v>
      </c>
      <c r="BA256" s="39">
        <f t="shared" si="722"/>
        <v>6.0610779708337933E-2</v>
      </c>
      <c r="BB256" s="39">
        <f t="shared" si="723"/>
        <v>6.8059949073003737E-2</v>
      </c>
      <c r="BC256" s="39">
        <f t="shared" si="724"/>
        <v>5.6069220330210799E-2</v>
      </c>
      <c r="BD256" s="39">
        <f t="shared" si="725"/>
        <v>7.032702129015217E-2</v>
      </c>
      <c r="BE256" s="39">
        <f t="shared" si="726"/>
        <v>0.10310290484566499</v>
      </c>
      <c r="BF256" s="39">
        <f t="shared" si="727"/>
        <v>8.1768333843657504E-2</v>
      </c>
      <c r="BG256" s="39"/>
      <c r="BH256" s="39">
        <f t="shared" si="728"/>
        <v>0.16662722291785845</v>
      </c>
      <c r="BI256" s="62">
        <v>0.88250939980504106</v>
      </c>
      <c r="BJ256" s="63">
        <v>0.91255301223743768</v>
      </c>
      <c r="BK256" s="63">
        <v>0.29713693909946187</v>
      </c>
      <c r="BL256" s="63">
        <v>0.31095903326681018</v>
      </c>
      <c r="BM256" s="63">
        <v>0.96205177681299248</v>
      </c>
      <c r="BN256" s="63">
        <v>0.20798056348623967</v>
      </c>
      <c r="BO256" s="63">
        <v>0.92534060711724764</v>
      </c>
      <c r="BP256" s="63">
        <v>0.37490751998344413</v>
      </c>
      <c r="BQ256" s="63"/>
      <c r="BR256" s="61">
        <v>0.60587874643337181</v>
      </c>
      <c r="BS256" s="39">
        <f t="shared" si="729"/>
        <v>-2.0247045717136335E-2</v>
      </c>
      <c r="BT256" s="39">
        <f t="shared" si="730"/>
        <v>2.3670588337582333E-2</v>
      </c>
      <c r="BU256" s="39">
        <f t="shared" si="731"/>
        <v>6.2350305878582628E-3</v>
      </c>
      <c r="BV256" s="39">
        <f t="shared" si="732"/>
        <v>4.172314819273628E-2</v>
      </c>
      <c r="BW256" s="39">
        <f t="shared" si="733"/>
        <v>7.9955889192293308E-2</v>
      </c>
      <c r="BX256" s="39">
        <f t="shared" si="734"/>
        <v>-5.4213298344604199E-3</v>
      </c>
      <c r="BY256" s="39">
        <f t="shared" si="735"/>
        <v>-2.067850098559184E-2</v>
      </c>
      <c r="BZ256" s="39">
        <f t="shared" si="736"/>
        <v>-1.8643809858981352E-2</v>
      </c>
      <c r="CA256" s="39"/>
      <c r="CB256" s="40">
        <f t="shared" si="737"/>
        <v>-1.0892801237386163E-2</v>
      </c>
      <c r="CC256" s="35">
        <v>3.5208228360532434E-3</v>
      </c>
      <c r="CD256" s="35">
        <v>2.8475079356071837E-3</v>
      </c>
      <c r="CE256" s="35">
        <v>1.1168885198859474E-2</v>
      </c>
      <c r="CF256" s="35">
        <v>1.9918046859017248E-2</v>
      </c>
      <c r="CG256" s="35">
        <v>1.4823017884079562E-3</v>
      </c>
      <c r="CH256" s="35">
        <v>3.0244235326982179E-2</v>
      </c>
      <c r="CI256" s="35">
        <v>1.2084745925536754E-3</v>
      </c>
      <c r="CJ256" s="35">
        <v>6.083910312506903E-2</v>
      </c>
      <c r="CL256" s="38">
        <v>6.7639327626544277E-3</v>
      </c>
      <c r="CM256" s="35">
        <f t="shared" si="738"/>
        <v>10.415048903345101</v>
      </c>
      <c r="CN256" s="35">
        <f t="shared" si="739"/>
        <v>10.335814210876494</v>
      </c>
      <c r="CO256" s="35">
        <f t="shared" si="740"/>
        <v>11.024869970699282</v>
      </c>
      <c r="CP256" s="35">
        <f t="shared" si="741"/>
        <v>11.184785060761532</v>
      </c>
      <c r="CQ256" s="35">
        <f t="shared" si="742"/>
        <v>10.174338585045568</v>
      </c>
      <c r="CR256" s="35">
        <f t="shared" si="743"/>
        <v>11.038095105132196</v>
      </c>
      <c r="CS256" s="35">
        <f t="shared" si="744"/>
        <v>10.458394556259611</v>
      </c>
      <c r="CT256" s="35">
        <f t="shared" si="745"/>
        <v>11.038079107125558</v>
      </c>
      <c r="CV256" s="38">
        <f t="shared" si="746"/>
        <v>10.766368668112985</v>
      </c>
      <c r="CW256" s="60">
        <v>10.447369556359657</v>
      </c>
      <c r="CX256" s="60">
        <v>10.379965557505786</v>
      </c>
      <c r="CY256" s="60">
        <v>11.026971952508232</v>
      </c>
      <c r="CZ256" s="60">
        <v>11.209791085585458</v>
      </c>
      <c r="DA256" s="60">
        <v>10.186570637077239</v>
      </c>
      <c r="DB256" s="60">
        <v>11.065867701164855</v>
      </c>
      <c r="DC256" s="60">
        <v>10.505310421782735</v>
      </c>
      <c r="DD256" s="60">
        <v>11.047198856905675</v>
      </c>
      <c r="DE256" s="60"/>
      <c r="DF256" s="61">
        <v>10.836470764885078</v>
      </c>
      <c r="DG256" s="39">
        <f t="shared" si="747"/>
        <v>10.415048903345101</v>
      </c>
      <c r="DH256" s="39">
        <f t="shared" si="748"/>
        <v>10.335814210876494</v>
      </c>
      <c r="DI256" s="39">
        <f t="shared" si="749"/>
        <v>11.024869970699282</v>
      </c>
      <c r="DJ256" s="39">
        <f t="shared" si="750"/>
        <v>11.184785060761532</v>
      </c>
      <c r="DK256" s="39">
        <f t="shared" si="751"/>
        <v>10.174338585045568</v>
      </c>
      <c r="DL256" s="39">
        <f t="shared" si="752"/>
        <v>11.038095105132196</v>
      </c>
      <c r="DM256" s="39">
        <f t="shared" si="753"/>
        <v>10.458394556259611</v>
      </c>
      <c r="DN256" s="39">
        <f t="shared" si="754"/>
        <v>11.038079107125558</v>
      </c>
      <c r="DO256" s="39"/>
      <c r="DP256" s="40">
        <f t="shared" si="755"/>
        <v>10.766368668112985</v>
      </c>
      <c r="DQ256" s="64"/>
    </row>
    <row r="257" spans="1:121" x14ac:dyDescent="0.2">
      <c r="A257" s="51" t="s">
        <v>96</v>
      </c>
      <c r="B257" s="78" t="s">
        <v>108</v>
      </c>
      <c r="C257" s="53">
        <v>2003</v>
      </c>
      <c r="D257" s="54">
        <v>152280677649.0553</v>
      </c>
      <c r="E257" s="55">
        <f t="shared" si="668"/>
        <v>11.182644800757188</v>
      </c>
      <c r="F257" s="56">
        <f t="shared" si="712"/>
        <v>5.4566035339565389E-2</v>
      </c>
      <c r="G257" s="58">
        <v>15081</v>
      </c>
      <c r="H257" s="58">
        <v>2921</v>
      </c>
      <c r="I257" s="11">
        <v>60075</v>
      </c>
      <c r="J257" s="59">
        <v>80324</v>
      </c>
      <c r="K257" s="118">
        <v>41980997</v>
      </c>
      <c r="L257" s="118">
        <v>692607919</v>
      </c>
      <c r="M257" s="118">
        <v>1622992073</v>
      </c>
      <c r="N257" s="118">
        <v>2275287146</v>
      </c>
      <c r="O257" s="118">
        <v>456869183</v>
      </c>
      <c r="P257" s="118">
        <v>3876719354</v>
      </c>
      <c r="Q257" s="118">
        <v>439529562</v>
      </c>
      <c r="R257" s="118">
        <v>5871727041</v>
      </c>
      <c r="S257" s="118"/>
      <c r="T257" s="120">
        <v>1265590857</v>
      </c>
      <c r="U257" s="60">
        <v>3.4147964553905563E-3</v>
      </c>
      <c r="V257" s="60">
        <v>1.8170650827307178E-2</v>
      </c>
      <c r="W257" s="60">
        <v>3.7567512182304391E-2</v>
      </c>
      <c r="X257" s="60">
        <v>-1.9827342733242492E-2</v>
      </c>
      <c r="Y257" s="60">
        <v>0.14119625393566482</v>
      </c>
      <c r="Z257" s="60">
        <v>1.4967257558787139E-2</v>
      </c>
      <c r="AA257" s="60">
        <v>-1.863651062938354E-2</v>
      </c>
      <c r="AB257" s="60">
        <v>3.2075913937803513E-3</v>
      </c>
      <c r="AC257" s="60"/>
      <c r="AD257" s="61">
        <v>2.2344795193681932E-2</v>
      </c>
      <c r="AE257" s="99">
        <f t="shared" si="713"/>
        <v>5.9042234629269087E-2</v>
      </c>
      <c r="AF257" s="100">
        <f t="shared" si="756"/>
        <v>5.5149284277607187E-2</v>
      </c>
      <c r="AG257" s="100">
        <f t="shared" si="714"/>
        <v>3.5078423273341867E-2</v>
      </c>
      <c r="AH257" s="100">
        <f t="shared" si="715"/>
        <v>0.11463022609661024</v>
      </c>
      <c r="AI257" s="100">
        <f t="shared" si="716"/>
        <v>0.14235291525447441</v>
      </c>
      <c r="AJ257" s="100">
        <f t="shared" si="717"/>
        <v>2.4412182842404255E-2</v>
      </c>
      <c r="AK257" s="100">
        <f t="shared" si="718"/>
        <v>6.9188452478067416E-2</v>
      </c>
      <c r="AL257" s="100">
        <f t="shared" si="719"/>
        <v>3.2945384870515126E-2</v>
      </c>
      <c r="AM257" s="100"/>
      <c r="AN257" s="38">
        <f t="shared" si="720"/>
        <v>6.0639379233803359E-2</v>
      </c>
      <c r="AO257" s="60">
        <v>-1.3659175562195109</v>
      </c>
      <c r="AP257" s="60">
        <v>-1.5144222954334943</v>
      </c>
      <c r="AQ257" s="60">
        <v>-0.24293017971401554</v>
      </c>
      <c r="AR257" s="60">
        <v>0.18800235693481859</v>
      </c>
      <c r="AS257" s="60">
        <v>-1.8765792803163546</v>
      </c>
      <c r="AT257" s="60">
        <v>-0.14045387247426433</v>
      </c>
      <c r="AU257" s="60">
        <v>-1.2292862376886209</v>
      </c>
      <c r="AV257" s="60">
        <v>-0.1929927971815566</v>
      </c>
      <c r="AW257" s="60"/>
      <c r="AX257" s="61">
        <v>-0.58547071533508266</v>
      </c>
      <c r="AY257" s="39">
        <f t="shared" ref="AY257:AZ257" si="760">STDEV(AO248:AO257)</f>
        <v>9.212349025577618E-2</v>
      </c>
      <c r="AZ257" s="39">
        <f t="shared" si="760"/>
        <v>9.2685917287814237E-2</v>
      </c>
      <c r="BA257" s="39">
        <f t="shared" si="722"/>
        <v>5.3149629789835846E-2</v>
      </c>
      <c r="BB257" s="39">
        <f t="shared" si="723"/>
        <v>7.5198556049958995E-2</v>
      </c>
      <c r="BC257" s="39">
        <f t="shared" si="724"/>
        <v>5.5298298981695124E-2</v>
      </c>
      <c r="BD257" s="39">
        <f t="shared" si="725"/>
        <v>6.7177194123944142E-2</v>
      </c>
      <c r="BE257" s="39">
        <f t="shared" si="726"/>
        <v>0.11071017256406589</v>
      </c>
      <c r="BF257" s="39">
        <f t="shared" si="727"/>
        <v>6.9775796897763878E-2</v>
      </c>
      <c r="BG257" s="39"/>
      <c r="BH257" s="39">
        <f t="shared" si="728"/>
        <v>0.15006742710021415</v>
      </c>
      <c r="BI257" s="62">
        <v>0.88937400436603931</v>
      </c>
      <c r="BJ257" s="63">
        <v>0.9216661410446132</v>
      </c>
      <c r="BK257" s="63">
        <v>0.36025910514349446</v>
      </c>
      <c r="BL257" s="63">
        <v>0.36980032125844686</v>
      </c>
      <c r="BM257" s="63">
        <v>0.96798869314025715</v>
      </c>
      <c r="BN257" s="63">
        <v>0.17523644814354428</v>
      </c>
      <c r="BO257" s="63">
        <v>0.94316397284433817</v>
      </c>
      <c r="BP257" s="63">
        <v>0.41107124124782496</v>
      </c>
      <c r="BQ257" s="63"/>
      <c r="BR257" s="61">
        <v>0.60479929931424359</v>
      </c>
      <c r="BS257" s="39">
        <f t="shared" si="729"/>
        <v>-1.9610380865752043E-2</v>
      </c>
      <c r="BT257" s="39">
        <f t="shared" si="730"/>
        <v>-7.2659807618581816E-3</v>
      </c>
      <c r="BU257" s="39">
        <f t="shared" si="731"/>
        <v>7.2804406002239556E-3</v>
      </c>
      <c r="BV257" s="39">
        <f t="shared" si="732"/>
        <v>3.8475986290506949E-2</v>
      </c>
      <c r="BW257" s="39">
        <f t="shared" si="733"/>
        <v>9.4007476834296153E-2</v>
      </c>
      <c r="BX257" s="39">
        <f t="shared" si="734"/>
        <v>-4.5037637629025016E-3</v>
      </c>
      <c r="BY257" s="39">
        <f t="shared" si="735"/>
        <v>-2.2965330355965197E-2</v>
      </c>
      <c r="BZ257" s="39">
        <f t="shared" si="736"/>
        <v>-1.8079557333544782E-2</v>
      </c>
      <c r="CA257" s="39"/>
      <c r="CB257" s="40">
        <f t="shared" si="737"/>
        <v>-6.4840271275934391E-3</v>
      </c>
      <c r="CC257" s="35">
        <v>2.5653784447972183E-3</v>
      </c>
      <c r="CD257" s="35">
        <v>3.5397214181962745E-3</v>
      </c>
      <c r="CE257" s="35">
        <v>1.2417433326184451E-2</v>
      </c>
      <c r="CF257" s="35">
        <v>1.8970469906465087E-2</v>
      </c>
      <c r="CG257" s="35">
        <v>1.5000891447728407E-3</v>
      </c>
      <c r="CH257" s="35">
        <v>3.3669027442361818E-2</v>
      </c>
      <c r="CI257" s="35">
        <v>1.4431560483758022E-3</v>
      </c>
      <c r="CJ257" s="35">
        <v>6.1663288016265187E-2</v>
      </c>
      <c r="CL257" s="38">
        <v>8.395529549024755E-3</v>
      </c>
      <c r="CM257" s="35">
        <f t="shared" si="738"/>
        <v>10.42883726599664</v>
      </c>
      <c r="CN257" s="35">
        <f t="shared" si="739"/>
        <v>10.352658733693051</v>
      </c>
      <c r="CO257" s="35">
        <f t="shared" si="740"/>
        <v>11.035844687131908</v>
      </c>
      <c r="CP257" s="35">
        <f t="shared" si="741"/>
        <v>11.197005037056316</v>
      </c>
      <c r="CQ257" s="35">
        <f t="shared" si="742"/>
        <v>10.187107461159535</v>
      </c>
      <c r="CR257" s="35">
        <f t="shared" si="743"/>
        <v>11.052556415138215</v>
      </c>
      <c r="CS257" s="35">
        <f t="shared" si="744"/>
        <v>10.474123353607641</v>
      </c>
      <c r="CT257" s="35">
        <f t="shared" si="745"/>
        <v>11.052058223403451</v>
      </c>
      <c r="CV257" s="38">
        <f t="shared" si="746"/>
        <v>10.793851424420332</v>
      </c>
      <c r="CW257" s="60">
        <v>10.499686022647433</v>
      </c>
      <c r="CX257" s="60">
        <v>10.425433653040441</v>
      </c>
      <c r="CY257" s="60">
        <v>11.061179710900181</v>
      </c>
      <c r="CZ257" s="60">
        <v>11.276645979224597</v>
      </c>
      <c r="DA257" s="60">
        <v>10.24435516059901</v>
      </c>
      <c r="DB257" s="60">
        <v>11.112417864520056</v>
      </c>
      <c r="DC257" s="60">
        <v>10.568001681912879</v>
      </c>
      <c r="DD257" s="60">
        <v>11.08614840216641</v>
      </c>
      <c r="DE257" s="60"/>
      <c r="DF257" s="61">
        <v>10.889909443089646</v>
      </c>
      <c r="DG257" s="39">
        <f t="shared" si="747"/>
        <v>10.42883726599664</v>
      </c>
      <c r="DH257" s="39">
        <f t="shared" si="748"/>
        <v>10.352658733693051</v>
      </c>
      <c r="DI257" s="39">
        <f t="shared" si="749"/>
        <v>11.035844687131908</v>
      </c>
      <c r="DJ257" s="39">
        <f t="shared" si="750"/>
        <v>11.197005037056316</v>
      </c>
      <c r="DK257" s="39">
        <f t="shared" si="751"/>
        <v>10.187107461159535</v>
      </c>
      <c r="DL257" s="39">
        <f t="shared" si="752"/>
        <v>11.052556415138215</v>
      </c>
      <c r="DM257" s="39">
        <f t="shared" si="753"/>
        <v>10.474123353607641</v>
      </c>
      <c r="DN257" s="39">
        <f t="shared" si="754"/>
        <v>11.052058223403451</v>
      </c>
      <c r="DO257" s="39"/>
      <c r="DP257" s="40">
        <f t="shared" si="755"/>
        <v>10.793851424420332</v>
      </c>
      <c r="DQ257" s="64"/>
    </row>
    <row r="258" spans="1:121" x14ac:dyDescent="0.2">
      <c r="A258" s="51" t="s">
        <v>96</v>
      </c>
      <c r="B258" s="78" t="s">
        <v>108</v>
      </c>
      <c r="C258" s="53">
        <v>2004</v>
      </c>
      <c r="D258" s="54">
        <v>172895749632.04584</v>
      </c>
      <c r="E258" s="55">
        <f t="shared" si="668"/>
        <v>11.237784316963698</v>
      </c>
      <c r="F258" s="56">
        <f t="shared" si="712"/>
        <v>5.5139516206509143E-2</v>
      </c>
      <c r="G258" s="58">
        <v>17072</v>
      </c>
      <c r="H258" s="58">
        <v>4522</v>
      </c>
      <c r="I258" s="11">
        <v>72893</v>
      </c>
      <c r="J258" s="59">
        <v>96248</v>
      </c>
      <c r="K258" s="118">
        <v>56493868</v>
      </c>
      <c r="L258" s="118">
        <v>722602592</v>
      </c>
      <c r="M258" s="118">
        <v>1828634699</v>
      </c>
      <c r="N258" s="118">
        <v>3209940131</v>
      </c>
      <c r="O258" s="118">
        <v>580808681</v>
      </c>
      <c r="P258" s="118">
        <v>5297012128</v>
      </c>
      <c r="Q258" s="118">
        <v>604695712</v>
      </c>
      <c r="R258" s="118">
        <v>7004907106</v>
      </c>
      <c r="S258" s="118"/>
      <c r="T258" s="120">
        <v>1872759988</v>
      </c>
      <c r="U258" s="60">
        <v>2.3772322508364141E-4</v>
      </c>
      <c r="V258" s="60">
        <v>2.1339585283824292E-2</v>
      </c>
      <c r="W258" s="60">
        <v>2.746415511179863E-2</v>
      </c>
      <c r="X258" s="60">
        <v>3.2262261568249073E-2</v>
      </c>
      <c r="Y258" s="60">
        <v>1.4642899293306755E-2</v>
      </c>
      <c r="Z258" s="60">
        <v>1.3651505798641494E-2</v>
      </c>
      <c r="AA258" s="60">
        <v>-1.0269371804791927E-2</v>
      </c>
      <c r="AB258" s="60">
        <v>4.651549715914971E-4</v>
      </c>
      <c r="AC258" s="60"/>
      <c r="AD258" s="61">
        <v>1.9962137286333448E-2</v>
      </c>
      <c r="AE258" s="99">
        <f t="shared" si="713"/>
        <v>5.7221149360913083E-2</v>
      </c>
      <c r="AF258" s="100">
        <f t="shared" si="756"/>
        <v>5.2093454417020818E-2</v>
      </c>
      <c r="AG258" s="100">
        <f t="shared" si="714"/>
        <v>2.9023186471971756E-2</v>
      </c>
      <c r="AH258" s="100">
        <f t="shared" si="715"/>
        <v>0.11260646239298504</v>
      </c>
      <c r="AI258" s="100">
        <f t="shared" si="716"/>
        <v>0.13784232978434405</v>
      </c>
      <c r="AJ258" s="100">
        <f t="shared" si="717"/>
        <v>2.4601444198464419E-2</v>
      </c>
      <c r="AK258" s="100">
        <f t="shared" si="718"/>
        <v>6.8625641108713845E-2</v>
      </c>
      <c r="AL258" s="100">
        <f t="shared" si="719"/>
        <v>3.3414929250975632E-2</v>
      </c>
      <c r="AM258" s="100"/>
      <c r="AN258" s="38">
        <f t="shared" si="720"/>
        <v>6.0750922428238291E-2</v>
      </c>
      <c r="AO258" s="60">
        <v>-1.3416808486167753</v>
      </c>
      <c r="AP258" s="60">
        <v>-1.510419314501263</v>
      </c>
      <c r="AQ258" s="60">
        <v>-0.26005143842234091</v>
      </c>
      <c r="AR258" s="60">
        <v>0.17187306064036889</v>
      </c>
      <c r="AS258" s="60">
        <v>-1.8636965053603873</v>
      </c>
      <c r="AT258" s="60">
        <v>-0.14174559494502503</v>
      </c>
      <c r="AU258" s="60">
        <v>-1.2904777811060573</v>
      </c>
      <c r="AV258" s="60">
        <v>-0.17695243717077069</v>
      </c>
      <c r="AW258" s="60"/>
      <c r="AX258" s="61">
        <v>-0.58046208899521368</v>
      </c>
      <c r="AY258" s="39">
        <f t="shared" ref="AY258:AZ258" si="761">STDEV(AO249:AO258)</f>
        <v>8.6931936673581164E-2</v>
      </c>
      <c r="AZ258" s="39">
        <f t="shared" si="761"/>
        <v>8.3606485419851467E-2</v>
      </c>
      <c r="BA258" s="39">
        <f t="shared" si="722"/>
        <v>4.7793894683395628E-2</v>
      </c>
      <c r="BB258" s="39">
        <f t="shared" si="723"/>
        <v>7.8484323113363313E-2</v>
      </c>
      <c r="BC258" s="39">
        <f t="shared" si="724"/>
        <v>5.4452463412677898E-2</v>
      </c>
      <c r="BD258" s="39">
        <f t="shared" si="725"/>
        <v>5.803409382402424E-2</v>
      </c>
      <c r="BE258" s="39">
        <f t="shared" si="726"/>
        <v>0.10841686878827697</v>
      </c>
      <c r="BF258" s="39">
        <f t="shared" si="727"/>
        <v>5.900778125078019E-2</v>
      </c>
      <c r="BG258" s="39"/>
      <c r="BH258" s="39">
        <f t="shared" si="728"/>
        <v>0.1269992886644471</v>
      </c>
      <c r="BI258" s="62">
        <v>0.88508958096836288</v>
      </c>
      <c r="BJ258" s="63">
        <v>0.92574157462189288</v>
      </c>
      <c r="BK258" s="63">
        <v>0.40378432858330454</v>
      </c>
      <c r="BL258" s="63">
        <v>0.38447444840283806</v>
      </c>
      <c r="BM258" s="63">
        <v>0.97801492583660243</v>
      </c>
      <c r="BN258" s="63">
        <v>0.17145369547856829</v>
      </c>
      <c r="BO258" s="63">
        <v>0.95825684816891976</v>
      </c>
      <c r="BP258" s="63">
        <v>0.41665734099733792</v>
      </c>
      <c r="BQ258" s="63"/>
      <c r="BR258" s="61">
        <v>0.58596302542918366</v>
      </c>
      <c r="BS258" s="39">
        <f t="shared" si="729"/>
        <v>-1.3269625874879631E-2</v>
      </c>
      <c r="BT258" s="39">
        <f t="shared" si="730"/>
        <v>1.1289814734670722E-3</v>
      </c>
      <c r="BU258" s="39">
        <f t="shared" si="731"/>
        <v>1.5041921267795379E-2</v>
      </c>
      <c r="BV258" s="39">
        <f t="shared" si="732"/>
        <v>4.4071061346254492E-2</v>
      </c>
      <c r="BW258" s="39">
        <f t="shared" si="733"/>
        <v>9.9260920838311978E-2</v>
      </c>
      <c r="BX258" s="39">
        <f t="shared" si="734"/>
        <v>-4.2551064198206199E-3</v>
      </c>
      <c r="BY258" s="39">
        <f t="shared" si="735"/>
        <v>-1.9040192486264585E-2</v>
      </c>
      <c r="BZ258" s="39">
        <f t="shared" si="736"/>
        <v>-1.585254655763808E-2</v>
      </c>
      <c r="CA258" s="39"/>
      <c r="CB258" s="40">
        <f t="shared" si="737"/>
        <v>-1.9182747967886548E-3</v>
      </c>
      <c r="CC258" s="35">
        <v>2.0194645139806522E-3</v>
      </c>
      <c r="CD258" s="35">
        <v>3.6949719252707403E-3</v>
      </c>
      <c r="CE258" s="35">
        <v>1.0886466048288253E-2</v>
      </c>
      <c r="CF258" s="35">
        <v>2.0961609450471843E-2</v>
      </c>
      <c r="CG258" s="35">
        <v>1.6796499689439111E-3</v>
      </c>
      <c r="CH258" s="35">
        <v>3.9472663962539477E-2</v>
      </c>
      <c r="CI258" s="35">
        <v>1.7487292582001131E-3</v>
      </c>
      <c r="CJ258" s="35">
        <v>6.4088810859496068E-2</v>
      </c>
      <c r="CL258" s="38">
        <v>1.1117763348582284E-2</v>
      </c>
      <c r="CM258" s="35">
        <f t="shared" si="738"/>
        <v>10.446640564772668</v>
      </c>
      <c r="CN258" s="35">
        <f t="shared" si="739"/>
        <v>10.370305758513428</v>
      </c>
      <c r="CO258" s="35">
        <f t="shared" si="740"/>
        <v>11.045088022948788</v>
      </c>
      <c r="CP258" s="35">
        <f t="shared" si="741"/>
        <v>11.208672631447833</v>
      </c>
      <c r="CQ258" s="35">
        <f t="shared" si="742"/>
        <v>10.199955176776363</v>
      </c>
      <c r="CR258" s="35">
        <f t="shared" si="743"/>
        <v>11.067326999668412</v>
      </c>
      <c r="CS258" s="35">
        <f t="shared" si="744"/>
        <v>10.48807381296688</v>
      </c>
      <c r="CT258" s="35">
        <f t="shared" si="745"/>
        <v>11.065299292712794</v>
      </c>
      <c r="CV258" s="38">
        <f t="shared" si="746"/>
        <v>10.819696389049568</v>
      </c>
      <c r="CW258" s="60">
        <v>10.56694389265531</v>
      </c>
      <c r="CX258" s="60">
        <v>10.482574659713066</v>
      </c>
      <c r="CY258" s="60">
        <v>11.107758597752527</v>
      </c>
      <c r="CZ258" s="60">
        <v>11.323720847283882</v>
      </c>
      <c r="DA258" s="60">
        <v>10.305936064283504</v>
      </c>
      <c r="DB258" s="60">
        <v>11.166911519491185</v>
      </c>
      <c r="DC258" s="60">
        <v>10.59254542641067</v>
      </c>
      <c r="DD258" s="60">
        <v>11.149308098378313</v>
      </c>
      <c r="DE258" s="60"/>
      <c r="DF258" s="61">
        <v>10.947553272466092</v>
      </c>
      <c r="DG258" s="39">
        <f t="shared" si="747"/>
        <v>10.446640564772668</v>
      </c>
      <c r="DH258" s="39">
        <f t="shared" si="748"/>
        <v>10.370305758513428</v>
      </c>
      <c r="DI258" s="39">
        <f t="shared" si="749"/>
        <v>11.045088022948788</v>
      </c>
      <c r="DJ258" s="39">
        <f t="shared" si="750"/>
        <v>11.208672631447833</v>
      </c>
      <c r="DK258" s="39">
        <f t="shared" si="751"/>
        <v>10.199955176776363</v>
      </c>
      <c r="DL258" s="39">
        <f t="shared" si="752"/>
        <v>11.067326999668412</v>
      </c>
      <c r="DM258" s="39">
        <f t="shared" si="753"/>
        <v>10.48807381296688</v>
      </c>
      <c r="DN258" s="39">
        <f t="shared" si="754"/>
        <v>11.065299292712794</v>
      </c>
      <c r="DO258" s="39"/>
      <c r="DP258" s="40">
        <f t="shared" si="755"/>
        <v>10.819696389049568</v>
      </c>
      <c r="DQ258" s="64"/>
    </row>
    <row r="259" spans="1:121" x14ac:dyDescent="0.2">
      <c r="A259" s="51" t="s">
        <v>96</v>
      </c>
      <c r="B259" s="78" t="s">
        <v>108</v>
      </c>
      <c r="C259" s="53">
        <v>2005</v>
      </c>
      <c r="D259" s="54">
        <v>189318549680.38367</v>
      </c>
      <c r="E259" s="55">
        <f t="shared" si="668"/>
        <v>11.277193168792898</v>
      </c>
      <c r="F259" s="56">
        <f t="shared" si="712"/>
        <v>3.9408851829200842E-2</v>
      </c>
      <c r="G259" s="58">
        <v>17816</v>
      </c>
      <c r="H259" s="58">
        <v>6136</v>
      </c>
      <c r="I259" s="11">
        <v>84297</v>
      </c>
      <c r="J259" s="59">
        <v>110936</v>
      </c>
      <c r="K259" s="118">
        <v>68357684</v>
      </c>
      <c r="L259" s="118">
        <v>914987997</v>
      </c>
      <c r="M259" s="118">
        <v>2050073517</v>
      </c>
      <c r="N259" s="118">
        <v>3960285719</v>
      </c>
      <c r="O259" s="118">
        <v>768877802</v>
      </c>
      <c r="P259" s="118">
        <v>5684913063</v>
      </c>
      <c r="Q259" s="118">
        <v>704851186</v>
      </c>
      <c r="R259" s="118">
        <v>7458893011</v>
      </c>
      <c r="S259" s="118"/>
      <c r="T259" s="120">
        <v>2357345139</v>
      </c>
      <c r="U259" s="60">
        <v>-7.0943791333994977E-3</v>
      </c>
      <c r="V259" s="60">
        <v>1.1160038883523127E-2</v>
      </c>
      <c r="W259" s="60">
        <v>-8.596535734433558E-3</v>
      </c>
      <c r="X259" s="60">
        <v>3.4706307071624032E-2</v>
      </c>
      <c r="Y259" s="60">
        <v>-6.814883500233293E-3</v>
      </c>
      <c r="Z259" s="60">
        <v>-1.9709503576865739E-3</v>
      </c>
      <c r="AA259" s="60">
        <v>5.4578273450234249E-5</v>
      </c>
      <c r="AB259" s="60">
        <v>-7.1351955720411198E-3</v>
      </c>
      <c r="AC259" s="60"/>
      <c r="AD259" s="61">
        <v>2.3573038665904988E-3</v>
      </c>
      <c r="AE259" s="99">
        <f t="shared" si="713"/>
        <v>5.7008398829963371E-2</v>
      </c>
      <c r="AF259" s="100">
        <f t="shared" si="756"/>
        <v>5.1965235803159121E-2</v>
      </c>
      <c r="AG259" s="100">
        <f t="shared" si="714"/>
        <v>2.9152016217813277E-2</v>
      </c>
      <c r="AH259" s="100">
        <f t="shared" si="715"/>
        <v>0.11239888658163782</v>
      </c>
      <c r="AI259" s="100">
        <f t="shared" si="716"/>
        <v>0.1413668589498045</v>
      </c>
      <c r="AJ259" s="100">
        <f t="shared" si="717"/>
        <v>2.4287820691219687E-2</v>
      </c>
      <c r="AK259" s="100">
        <f t="shared" si="718"/>
        <v>6.8884288801850407E-2</v>
      </c>
      <c r="AL259" s="100">
        <f t="shared" si="719"/>
        <v>3.299538809254185E-2</v>
      </c>
      <c r="AM259" s="100"/>
      <c r="AN259" s="38">
        <f t="shared" si="720"/>
        <v>6.0684887980191657E-2</v>
      </c>
      <c r="AO259" s="60">
        <v>-1.2980363432592004</v>
      </c>
      <c r="AP259" s="60">
        <v>-1.4783322513222839</v>
      </c>
      <c r="AQ259" s="60">
        <v>-0.24610817552950337</v>
      </c>
      <c r="AR259" s="60">
        <v>0.1789733136718219</v>
      </c>
      <c r="AS259" s="60">
        <v>-1.8401471262594615</v>
      </c>
      <c r="AT259" s="60">
        <v>-0.12023807039597401</v>
      </c>
      <c r="AU259" s="60">
        <v>-1.2529820995451697</v>
      </c>
      <c r="AV259" s="60">
        <v>-0.17063642675831936</v>
      </c>
      <c r="AW259" s="60"/>
      <c r="AX259" s="61">
        <v>-0.51652001585884477</v>
      </c>
      <c r="AY259" s="39">
        <f t="shared" ref="AY259:AZ259" si="762">STDEV(AO250:AO259)</f>
        <v>7.9984133878170535E-2</v>
      </c>
      <c r="AZ259" s="39">
        <f t="shared" si="762"/>
        <v>7.615408461051322E-2</v>
      </c>
      <c r="BA259" s="39">
        <f t="shared" si="722"/>
        <v>4.0140966587766863E-2</v>
      </c>
      <c r="BB259" s="39">
        <f t="shared" si="723"/>
        <v>8.0882988590852328E-2</v>
      </c>
      <c r="BC259" s="39">
        <f t="shared" si="724"/>
        <v>5.2419262908585111E-2</v>
      </c>
      <c r="BD259" s="39">
        <f t="shared" si="725"/>
        <v>4.7266681826789225E-2</v>
      </c>
      <c r="BE259" s="39">
        <f t="shared" si="726"/>
        <v>0.10168089897386424</v>
      </c>
      <c r="BF259" s="39">
        <f t="shared" si="727"/>
        <v>4.6240018063045667E-2</v>
      </c>
      <c r="BG259" s="39"/>
      <c r="BH259" s="39">
        <f t="shared" si="728"/>
        <v>0.10333388179552068</v>
      </c>
      <c r="BI259" s="62">
        <v>0.87682723898109827</v>
      </c>
      <c r="BJ259" s="63">
        <v>0.92299259830918723</v>
      </c>
      <c r="BK259" s="63">
        <v>0.44064366486848761</v>
      </c>
      <c r="BL259" s="63">
        <v>0.3776802134066245</v>
      </c>
      <c r="BM259" s="63">
        <v>0.97093883701531092</v>
      </c>
      <c r="BN259" s="63">
        <v>0.1591332029363087</v>
      </c>
      <c r="BO259" s="63">
        <v>0.94365890229444171</v>
      </c>
      <c r="BP259" s="63">
        <v>0.40661802486897541</v>
      </c>
      <c r="BQ259" s="63"/>
      <c r="BR259" s="61">
        <v>0.56328725466947505</v>
      </c>
      <c r="BS259" s="39">
        <f t="shared" si="729"/>
        <v>-1.1190500615346943E-2</v>
      </c>
      <c r="BT259" s="39">
        <f t="shared" si="730"/>
        <v>3.4277004729710734E-3</v>
      </c>
      <c r="BU259" s="39">
        <f t="shared" si="731"/>
        <v>1.4894166871282925E-2</v>
      </c>
      <c r="BV259" s="39">
        <f t="shared" si="732"/>
        <v>4.5351891437299854E-2</v>
      </c>
      <c r="BW259" s="39">
        <f t="shared" si="733"/>
        <v>9.3149896562767995E-2</v>
      </c>
      <c r="BX259" s="39">
        <f t="shared" si="734"/>
        <v>-2.9083235548170382E-3</v>
      </c>
      <c r="BY259" s="39">
        <f t="shared" si="735"/>
        <v>-1.6982883429946295E-2</v>
      </c>
      <c r="BZ259" s="39">
        <f t="shared" si="736"/>
        <v>-1.3354879285213306E-2</v>
      </c>
      <c r="CA259" s="39"/>
      <c r="CB259" s="40">
        <f t="shared" si="737"/>
        <v>-2.4280148758526023E-3</v>
      </c>
      <c r="CC259" s="35">
        <v>0</v>
      </c>
      <c r="CD259" s="35">
        <v>3.6274994184136589E-3</v>
      </c>
      <c r="CE259" s="35">
        <v>1.0856314541294227E-2</v>
      </c>
      <c r="CF259" s="35">
        <v>2.4165937183789593E-2</v>
      </c>
      <c r="CG259" s="35">
        <v>2.0306457114161688E-3</v>
      </c>
      <c r="CH259" s="35">
        <v>4.1461404494808965E-2</v>
      </c>
      <c r="CI259" s="35">
        <v>1.8615481345857614E-3</v>
      </c>
      <c r="CJ259" s="35">
        <v>6.6055686075424849E-2</v>
      </c>
      <c r="CL259" s="38">
        <v>1.3712672334302737E-2</v>
      </c>
      <c r="CM259" s="35">
        <f t="shared" si="738"/>
        <v>10.464266437277788</v>
      </c>
      <c r="CN259" s="35">
        <f t="shared" si="739"/>
        <v>10.385842808567613</v>
      </c>
      <c r="CO259" s="35">
        <f t="shared" si="740"/>
        <v>11.052691943036258</v>
      </c>
      <c r="CP259" s="35">
        <f t="shared" si="741"/>
        <v>11.218628734643222</v>
      </c>
      <c r="CQ259" s="35">
        <f t="shared" si="742"/>
        <v>10.211917794489864</v>
      </c>
      <c r="CR259" s="35">
        <f t="shared" si="743"/>
        <v>11.080206801451016</v>
      </c>
      <c r="CS259" s="35">
        <f t="shared" si="744"/>
        <v>10.503218535071806</v>
      </c>
      <c r="CT259" s="35">
        <f t="shared" si="745"/>
        <v>11.075879221470638</v>
      </c>
      <c r="CV259" s="38">
        <f t="shared" si="746"/>
        <v>10.844323161081746</v>
      </c>
      <c r="CW259" s="60">
        <v>10.628174997163299</v>
      </c>
      <c r="CX259" s="60">
        <v>10.538027043131756</v>
      </c>
      <c r="CY259" s="60">
        <v>11.154139081028147</v>
      </c>
      <c r="CZ259" s="60">
        <v>11.366679825628809</v>
      </c>
      <c r="DA259" s="60">
        <v>10.357119605663168</v>
      </c>
      <c r="DB259" s="60">
        <v>11.217074133594911</v>
      </c>
      <c r="DC259" s="60">
        <v>10.650702119020313</v>
      </c>
      <c r="DD259" s="60">
        <v>11.191874955413738</v>
      </c>
      <c r="DE259" s="60"/>
      <c r="DF259" s="61">
        <v>11.018933160863476</v>
      </c>
      <c r="DG259" s="39">
        <f t="shared" si="747"/>
        <v>10.464266437277788</v>
      </c>
      <c r="DH259" s="39">
        <f t="shared" si="748"/>
        <v>10.385842808567613</v>
      </c>
      <c r="DI259" s="39">
        <f t="shared" si="749"/>
        <v>11.052691943036258</v>
      </c>
      <c r="DJ259" s="39">
        <f t="shared" si="750"/>
        <v>11.218628734643222</v>
      </c>
      <c r="DK259" s="39">
        <f t="shared" si="751"/>
        <v>10.211917794489864</v>
      </c>
      <c r="DL259" s="39">
        <f t="shared" si="752"/>
        <v>11.080206801451016</v>
      </c>
      <c r="DM259" s="39">
        <f t="shared" si="753"/>
        <v>10.503218535071806</v>
      </c>
      <c r="DN259" s="39">
        <f t="shared" si="754"/>
        <v>11.075879221470638</v>
      </c>
      <c r="DO259" s="39"/>
      <c r="DP259" s="40">
        <f t="shared" si="755"/>
        <v>10.844323161081746</v>
      </c>
      <c r="DQ259" s="64"/>
    </row>
    <row r="260" spans="1:121" x14ac:dyDescent="0.2">
      <c r="A260" s="51" t="s">
        <v>96</v>
      </c>
      <c r="B260" s="78" t="s">
        <v>108</v>
      </c>
      <c r="C260" s="53">
        <v>2006</v>
      </c>
      <c r="D260" s="54">
        <v>221758196504.9364</v>
      </c>
      <c r="E260" s="55">
        <f t="shared" si="668"/>
        <v>11.345879680955075</v>
      </c>
      <c r="F260" s="56">
        <f t="shared" si="712"/>
        <v>6.8686512162177138E-2</v>
      </c>
      <c r="G260" s="58">
        <v>21552</v>
      </c>
      <c r="H260" s="58">
        <v>8471</v>
      </c>
      <c r="I260" s="11">
        <v>98322</v>
      </c>
      <c r="J260" s="59">
        <v>129722</v>
      </c>
      <c r="K260" s="118">
        <v>83032586</v>
      </c>
      <c r="L260" s="118">
        <v>1251692364</v>
      </c>
      <c r="M260" s="118">
        <v>2594369021</v>
      </c>
      <c r="N260" s="118">
        <v>3335224707</v>
      </c>
      <c r="O260" s="118">
        <v>1022081852</v>
      </c>
      <c r="P260" s="118">
        <v>6664971697</v>
      </c>
      <c r="Q260" s="118">
        <v>761778360</v>
      </c>
      <c r="R260" s="118">
        <v>8425873980</v>
      </c>
      <c r="S260" s="118"/>
      <c r="T260" s="120">
        <v>3092037294</v>
      </c>
      <c r="U260" s="60">
        <v>5.728281552622505E-3</v>
      </c>
      <c r="V260" s="60">
        <v>2.940380116914687E-2</v>
      </c>
      <c r="W260" s="60">
        <v>-4.858268293407686E-3</v>
      </c>
      <c r="X260" s="60">
        <v>1.2934831351363307E-3</v>
      </c>
      <c r="Y260" s="60">
        <v>9.972729234532185E-3</v>
      </c>
      <c r="Z260" s="60">
        <v>1.2097893384718006E-2</v>
      </c>
      <c r="AA260" s="60">
        <v>7.8855190584914303E-2</v>
      </c>
      <c r="AB260" s="60">
        <v>5.7589619215223653E-3</v>
      </c>
      <c r="AC260" s="60"/>
      <c r="AD260" s="61">
        <v>2.972489940146783E-2</v>
      </c>
      <c r="AE260" s="99">
        <f t="shared" si="713"/>
        <v>5.5394170146388214E-2</v>
      </c>
      <c r="AF260" s="100">
        <f t="shared" si="756"/>
        <v>4.8558685796528563E-2</v>
      </c>
      <c r="AG260" s="100">
        <f t="shared" si="714"/>
        <v>2.7995799725220302E-2</v>
      </c>
      <c r="AH260" s="100">
        <f t="shared" si="715"/>
        <v>0.11320862722697125</v>
      </c>
      <c r="AI260" s="100">
        <f t="shared" si="716"/>
        <v>0.14379566222096066</v>
      </c>
      <c r="AJ260" s="100">
        <f t="shared" si="717"/>
        <v>2.4699888883154424E-2</v>
      </c>
      <c r="AK260" s="100">
        <f t="shared" si="718"/>
        <v>7.2203749204323181E-2</v>
      </c>
      <c r="AL260" s="100">
        <f t="shared" si="719"/>
        <v>3.3549105617678682E-2</v>
      </c>
      <c r="AM260" s="100"/>
      <c r="AN260" s="38">
        <f t="shared" si="720"/>
        <v>6.0423475182773384E-2</v>
      </c>
      <c r="AO260" s="60">
        <v>-1.286289645741963</v>
      </c>
      <c r="AP260" s="60">
        <v>-1.4840708190003085</v>
      </c>
      <c r="AQ260" s="60">
        <v>-0.23984913426664534</v>
      </c>
      <c r="AR260" s="60">
        <v>0.2159018599614555</v>
      </c>
      <c r="AS260" s="60">
        <v>-1.807427676290347</v>
      </c>
      <c r="AT260" s="60">
        <v>-0.13451551646160631</v>
      </c>
      <c r="AU260" s="60">
        <v>-1.1822627385419331</v>
      </c>
      <c r="AV260" s="60">
        <v>-0.17377211263810644</v>
      </c>
      <c r="AW260" s="60"/>
      <c r="AX260" s="61">
        <v>-0.52389696965946264</v>
      </c>
      <c r="AY260" s="39">
        <f t="shared" ref="AY260:AZ260" si="763">STDEV(AO251:AO260)</f>
        <v>6.3020758280415548E-2</v>
      </c>
      <c r="AZ260" s="39">
        <f t="shared" si="763"/>
        <v>5.0198648503354433E-2</v>
      </c>
      <c r="BA260" s="39">
        <f t="shared" si="722"/>
        <v>3.3101586935035461E-2</v>
      </c>
      <c r="BB260" s="39">
        <f t="shared" si="723"/>
        <v>8.6182968123165601E-2</v>
      </c>
      <c r="BC260" s="39">
        <f t="shared" si="724"/>
        <v>4.8164059760776042E-2</v>
      </c>
      <c r="BD260" s="39">
        <f t="shared" si="725"/>
        <v>3.2653962874811079E-2</v>
      </c>
      <c r="BE260" s="39">
        <f t="shared" si="726"/>
        <v>9.4351604913852902E-2</v>
      </c>
      <c r="BF260" s="39">
        <f t="shared" si="727"/>
        <v>2.6106509127457937E-2</v>
      </c>
      <c r="BG260" s="39"/>
      <c r="BH260" s="39">
        <f t="shared" si="728"/>
        <v>6.5922683448236236E-2</v>
      </c>
      <c r="BI260" s="62">
        <v>0.87887127069409865</v>
      </c>
      <c r="BJ260" s="63">
        <v>0.93539658506603507</v>
      </c>
      <c r="BK260" s="63">
        <v>0.45999028972743489</v>
      </c>
      <c r="BL260" s="63">
        <v>0.37030812565112819</v>
      </c>
      <c r="BM260" s="63">
        <v>0.98270343940461247</v>
      </c>
      <c r="BN260" s="63">
        <v>0.14217598314461685</v>
      </c>
      <c r="BO260" s="63">
        <v>0.95593657130514442</v>
      </c>
      <c r="BP260" s="63">
        <v>0.40629692998513184</v>
      </c>
      <c r="BQ260" s="63"/>
      <c r="BR260" s="61">
        <v>0.54086158491990466</v>
      </c>
      <c r="BS260" s="39">
        <f t="shared" si="729"/>
        <v>-1.3801048072875544E-2</v>
      </c>
      <c r="BT260" s="39">
        <f t="shared" si="730"/>
        <v>-6.8956807698139503E-6</v>
      </c>
      <c r="BU260" s="39">
        <f t="shared" si="731"/>
        <v>1.016070119601804E-2</v>
      </c>
      <c r="BV260" s="39">
        <f t="shared" si="732"/>
        <v>4.0299839454640753E-2</v>
      </c>
      <c r="BW260" s="39">
        <f t="shared" si="733"/>
        <v>8.4874454127147378E-2</v>
      </c>
      <c r="BX260" s="39">
        <f t="shared" si="734"/>
        <v>-1.0864743697662992E-3</v>
      </c>
      <c r="BY260" s="39">
        <f t="shared" si="735"/>
        <v>-1.4401412132553405E-2</v>
      </c>
      <c r="BZ260" s="39">
        <f t="shared" si="736"/>
        <v>-1.1684988426539001E-2</v>
      </c>
      <c r="CA260" s="39"/>
      <c r="CB260" s="40">
        <f t="shared" si="737"/>
        <v>-2.8418157164631806E-3</v>
      </c>
      <c r="CC260" s="35">
        <v>6.4851331639220234E-4</v>
      </c>
      <c r="CD260" s="35">
        <v>3.8641634795791181E-3</v>
      </c>
      <c r="CE260" s="35">
        <v>1.1038316764694269E-2</v>
      </c>
      <c r="CF260" s="35">
        <v>1.9767039102322741E-2</v>
      </c>
      <c r="CG260" s="35">
        <v>2.3044962218053758E-3</v>
      </c>
      <c r="CH260" s="35">
        <v>4.1148419311030839E-2</v>
      </c>
      <c r="CI260" s="35">
        <v>1.7175878321662003E-3</v>
      </c>
      <c r="CJ260" s="35">
        <v>6.7012296696905643E-2</v>
      </c>
      <c r="CL260" s="38">
        <v>1.3733191562371915E-2</v>
      </c>
      <c r="CM260" s="35">
        <f t="shared" si="738"/>
        <v>10.485968361329196</v>
      </c>
      <c r="CN260" s="35">
        <f t="shared" si="739"/>
        <v>10.405855610771125</v>
      </c>
      <c r="CO260" s="35">
        <f t="shared" si="740"/>
        <v>11.063355142200415</v>
      </c>
      <c r="CP260" s="35">
        <f t="shared" si="741"/>
        <v>11.233048447488226</v>
      </c>
      <c r="CQ260" s="35">
        <f t="shared" si="742"/>
        <v>10.229372984862946</v>
      </c>
      <c r="CR260" s="35">
        <f t="shared" si="743"/>
        <v>11.094757316445923</v>
      </c>
      <c r="CS260" s="35">
        <f t="shared" si="744"/>
        <v>10.525665703132074</v>
      </c>
      <c r="CT260" s="35">
        <f t="shared" si="745"/>
        <v>11.08947147636666</v>
      </c>
      <c r="CV260" s="38">
        <f t="shared" si="746"/>
        <v>10.869992133737711</v>
      </c>
      <c r="CW260" s="60">
        <v>10.702734858084094</v>
      </c>
      <c r="CX260" s="60">
        <v>10.603844271454921</v>
      </c>
      <c r="CY260" s="60">
        <v>11.225955113821753</v>
      </c>
      <c r="CZ260" s="60">
        <v>11.453830610935803</v>
      </c>
      <c r="DA260" s="60">
        <v>10.442165842809903</v>
      </c>
      <c r="DB260" s="60">
        <v>11.278621922724273</v>
      </c>
      <c r="DC260" s="60">
        <v>10.754748311684109</v>
      </c>
      <c r="DD260" s="60">
        <v>11.258993624636023</v>
      </c>
      <c r="DE260" s="60"/>
      <c r="DF260" s="61">
        <v>11.083931196125345</v>
      </c>
      <c r="DG260" s="39">
        <f t="shared" si="747"/>
        <v>10.485968361329196</v>
      </c>
      <c r="DH260" s="39">
        <f t="shared" si="748"/>
        <v>10.405855610771125</v>
      </c>
      <c r="DI260" s="39">
        <f t="shared" si="749"/>
        <v>11.063355142200415</v>
      </c>
      <c r="DJ260" s="39">
        <f t="shared" si="750"/>
        <v>11.233048447488226</v>
      </c>
      <c r="DK260" s="39">
        <f t="shared" si="751"/>
        <v>10.229372984862946</v>
      </c>
      <c r="DL260" s="39">
        <f t="shared" si="752"/>
        <v>11.094757316445923</v>
      </c>
      <c r="DM260" s="39">
        <f t="shared" si="753"/>
        <v>10.525665703132074</v>
      </c>
      <c r="DN260" s="39">
        <f t="shared" si="754"/>
        <v>11.08947147636666</v>
      </c>
      <c r="DO260" s="39"/>
      <c r="DP260" s="40">
        <f t="shared" si="755"/>
        <v>10.869992133737711</v>
      </c>
      <c r="DQ260" s="64"/>
    </row>
    <row r="261" spans="1:121" x14ac:dyDescent="0.2">
      <c r="A261" s="51" t="s">
        <v>96</v>
      </c>
      <c r="B261" s="78" t="s">
        <v>108</v>
      </c>
      <c r="C261" s="53">
        <v>2007</v>
      </c>
      <c r="D261" s="54">
        <v>262942476722.42468</v>
      </c>
      <c r="E261" s="55">
        <f t="shared" si="668"/>
        <v>11.419860749347315</v>
      </c>
      <c r="F261" s="56">
        <f t="shared" si="712"/>
        <v>7.398106839223928E-2</v>
      </c>
      <c r="G261" s="58">
        <v>24986</v>
      </c>
      <c r="H261" s="58">
        <v>9576</v>
      </c>
      <c r="I261" s="11">
        <v>116432</v>
      </c>
      <c r="J261" s="59">
        <v>153867</v>
      </c>
      <c r="K261" s="118">
        <v>91104687</v>
      </c>
      <c r="L261" s="118">
        <v>1356852670</v>
      </c>
      <c r="M261" s="118">
        <v>2938404311</v>
      </c>
      <c r="N261" s="118">
        <v>4858749741</v>
      </c>
      <c r="O261" s="118">
        <v>1313711321</v>
      </c>
      <c r="P261" s="118">
        <v>7833095541</v>
      </c>
      <c r="Q261" s="118">
        <v>962191280</v>
      </c>
      <c r="R261" s="118">
        <v>9580255490</v>
      </c>
      <c r="S261" s="118"/>
      <c r="T261" s="120">
        <v>3959871672</v>
      </c>
      <c r="U261" s="60">
        <v>4.7253763977882723E-2</v>
      </c>
      <c r="V261" s="60">
        <v>6.4153865476100247E-2</v>
      </c>
      <c r="W261" s="60">
        <v>2.3150320935813817E-2</v>
      </c>
      <c r="X261" s="60">
        <v>6.9011356445796146E-2</v>
      </c>
      <c r="Y261" s="60">
        <v>4.9739463160264119E-2</v>
      </c>
      <c r="Z261" s="60">
        <v>4.1905317641897755E-2</v>
      </c>
      <c r="AA261" s="60">
        <v>7.0264136266945831E-2</v>
      </c>
      <c r="AB261" s="60">
        <v>4.7182278341242778E-2</v>
      </c>
      <c r="AC261" s="60"/>
      <c r="AD261" s="61">
        <v>7.2665983408780388E-2</v>
      </c>
      <c r="AE261" s="99">
        <f t="shared" si="713"/>
        <v>5.8473344463344804E-2</v>
      </c>
      <c r="AF261" s="100">
        <f t="shared" si="756"/>
        <v>5.2665830183798334E-2</v>
      </c>
      <c r="AG261" s="100">
        <f t="shared" si="714"/>
        <v>2.8226614334418382E-2</v>
      </c>
      <c r="AH261" s="100">
        <f t="shared" si="715"/>
        <v>0.11355642105336013</v>
      </c>
      <c r="AI261" s="100">
        <f t="shared" si="716"/>
        <v>0.14419299722342399</v>
      </c>
      <c r="AJ261" s="100">
        <f t="shared" si="717"/>
        <v>2.5064933528848213E-2</v>
      </c>
      <c r="AK261" s="100">
        <f t="shared" si="718"/>
        <v>7.687013517983389E-2</v>
      </c>
      <c r="AL261" s="100">
        <f t="shared" si="719"/>
        <v>3.5408315000285275E-2</v>
      </c>
      <c r="AM261" s="100"/>
      <c r="AN261" s="38">
        <f t="shared" si="720"/>
        <v>6.4453415722298929E-2</v>
      </c>
      <c r="AO261" s="60">
        <v>-1.3318064132964285</v>
      </c>
      <c r="AP261" s="60">
        <v>-1.4833854193916896</v>
      </c>
      <c r="AQ261" s="60">
        <v>-0.22679078017540455</v>
      </c>
      <c r="AR261" s="60">
        <v>0.21584083176193758</v>
      </c>
      <c r="AS261" s="60">
        <v>-1.794224013935608</v>
      </c>
      <c r="AT261" s="60">
        <v>-0.1330724561651575</v>
      </c>
      <c r="AU261" s="60">
        <v>-1.0144293151028609</v>
      </c>
      <c r="AV261" s="60">
        <v>-0.1623215034339065</v>
      </c>
      <c r="AW261" s="60"/>
      <c r="AX261" s="61">
        <v>-0.53103885397052331</v>
      </c>
      <c r="AY261" s="39">
        <f t="shared" ref="AY261:AZ261" si="764">STDEV(AO252:AO261)</f>
        <v>5.3949345681015434E-2</v>
      </c>
      <c r="AZ261" s="39">
        <f t="shared" si="764"/>
        <v>3.1868363320613421E-2</v>
      </c>
      <c r="BA261" s="39">
        <f t="shared" si="722"/>
        <v>3.3317549155783305E-2</v>
      </c>
      <c r="BB261" s="39">
        <f t="shared" si="723"/>
        <v>9.0255443897673773E-2</v>
      </c>
      <c r="BC261" s="39">
        <f t="shared" si="724"/>
        <v>5.0585100696086148E-2</v>
      </c>
      <c r="BD261" s="39">
        <f t="shared" si="725"/>
        <v>3.1320524874777315E-2</v>
      </c>
      <c r="BE261" s="39">
        <f t="shared" si="726"/>
        <v>0.12389048692724973</v>
      </c>
      <c r="BF261" s="39">
        <f t="shared" si="727"/>
        <v>2.5446811756395068E-2</v>
      </c>
      <c r="BG261" s="39"/>
      <c r="BH261" s="39">
        <f t="shared" si="728"/>
        <v>4.2615141347411525E-2</v>
      </c>
      <c r="BI261" s="62">
        <v>0.88896523973132757</v>
      </c>
      <c r="BJ261" s="63">
        <v>0.93368364407584437</v>
      </c>
      <c r="BK261" s="63">
        <v>0.49311662824898572</v>
      </c>
      <c r="BL261" s="63">
        <v>0.37209798440488451</v>
      </c>
      <c r="BM261" s="63">
        <v>0.97547645196718136</v>
      </c>
      <c r="BN261" s="63">
        <v>9.4857094347745682E-2</v>
      </c>
      <c r="BO261" s="63">
        <v>0.94300524606545089</v>
      </c>
      <c r="BP261" s="63">
        <v>0.36735698129861533</v>
      </c>
      <c r="BQ261" s="63"/>
      <c r="BR261" s="61">
        <v>0.5162922125397672</v>
      </c>
      <c r="BS261" s="39">
        <f t="shared" si="729"/>
        <v>-6.7944393575935401E-3</v>
      </c>
      <c r="BT261" s="39">
        <f t="shared" si="730"/>
        <v>5.9041362806166566E-3</v>
      </c>
      <c r="BU261" s="39">
        <f t="shared" si="731"/>
        <v>1.1918389215498648E-2</v>
      </c>
      <c r="BV261" s="39">
        <f t="shared" si="732"/>
        <v>4.2309955889551928E-2</v>
      </c>
      <c r="BW261" s="39">
        <f t="shared" si="733"/>
        <v>8.0763891099265267E-2</v>
      </c>
      <c r="BX261" s="39">
        <f t="shared" si="734"/>
        <v>6.5352001544326521E-3</v>
      </c>
      <c r="BY261" s="39">
        <f t="shared" si="735"/>
        <v>-5.1793943811156099E-3</v>
      </c>
      <c r="BZ261" s="39">
        <f t="shared" si="736"/>
        <v>-2.0731730334041963E-3</v>
      </c>
      <c r="CA261" s="39"/>
      <c r="CB261" s="40">
        <f t="shared" si="737"/>
        <v>6.4606699913467569E-3</v>
      </c>
      <c r="CC261" s="35">
        <v>4.0450498651186208E-4</v>
      </c>
      <c r="CD261" s="35">
        <v>3.6425151056138387E-3</v>
      </c>
      <c r="CE261" s="35">
        <v>1.0084994843989857E-2</v>
      </c>
      <c r="CF261" s="35">
        <v>2.1387742165746709E-2</v>
      </c>
      <c r="CG261" s="35">
        <v>2.4980964227906393E-3</v>
      </c>
      <c r="CH261" s="35">
        <v>3.7143402771582831E-2</v>
      </c>
      <c r="CI261" s="35">
        <v>1.8296611715111696E-3</v>
      </c>
      <c r="CJ261" s="35">
        <v>6.1150374010471867E-2</v>
      </c>
      <c r="CL261" s="38">
        <v>1.4182655809140767E-2</v>
      </c>
      <c r="CM261" s="35">
        <f t="shared" si="738"/>
        <v>10.516744393975907</v>
      </c>
      <c r="CN261" s="35">
        <f t="shared" si="739"/>
        <v>10.437992261993877</v>
      </c>
      <c r="CO261" s="35">
        <f t="shared" si="740"/>
        <v>11.086490075540794</v>
      </c>
      <c r="CP261" s="35">
        <f t="shared" si="741"/>
        <v>11.26029843002504</v>
      </c>
      <c r="CQ261" s="35">
        <f t="shared" si="742"/>
        <v>10.260702371914482</v>
      </c>
      <c r="CR261" s="35">
        <f t="shared" si="743"/>
        <v>11.121257918108409</v>
      </c>
      <c r="CS261" s="35">
        <f t="shared" si="744"/>
        <v>10.566926213393492</v>
      </c>
      <c r="CT261" s="35">
        <f t="shared" si="745"/>
        <v>11.114483830398402</v>
      </c>
      <c r="CV261" s="38">
        <f t="shared" si="746"/>
        <v>10.905153452233279</v>
      </c>
      <c r="CW261" s="60">
        <v>10.753957542699101</v>
      </c>
      <c r="CX261" s="60">
        <v>10.678168039651471</v>
      </c>
      <c r="CY261" s="60">
        <v>11.306465359259612</v>
      </c>
      <c r="CZ261" s="60">
        <v>11.527781165228284</v>
      </c>
      <c r="DA261" s="60">
        <v>10.522748742379511</v>
      </c>
      <c r="DB261" s="60">
        <v>11.353324521264735</v>
      </c>
      <c r="DC261" s="60">
        <v>10.912646091795885</v>
      </c>
      <c r="DD261" s="60">
        <v>11.338699997630361</v>
      </c>
      <c r="DE261" s="60"/>
      <c r="DF261" s="61">
        <v>11.154341322362054</v>
      </c>
      <c r="DG261" s="39">
        <f t="shared" si="747"/>
        <v>10.516744393975907</v>
      </c>
      <c r="DH261" s="39">
        <f t="shared" si="748"/>
        <v>10.437992261993877</v>
      </c>
      <c r="DI261" s="39">
        <f t="shared" si="749"/>
        <v>11.086490075540794</v>
      </c>
      <c r="DJ261" s="39">
        <f t="shared" si="750"/>
        <v>11.26029843002504</v>
      </c>
      <c r="DK261" s="39">
        <f t="shared" si="751"/>
        <v>10.260702371914482</v>
      </c>
      <c r="DL261" s="39">
        <f t="shared" si="752"/>
        <v>11.121257918108409</v>
      </c>
      <c r="DM261" s="39">
        <f t="shared" si="753"/>
        <v>10.566926213393492</v>
      </c>
      <c r="DN261" s="39">
        <f t="shared" si="754"/>
        <v>11.114483830398402</v>
      </c>
      <c r="DO261" s="39"/>
      <c r="DP261" s="40">
        <f t="shared" si="755"/>
        <v>10.905153452233279</v>
      </c>
      <c r="DQ261" s="64"/>
    </row>
    <row r="262" spans="1:121" x14ac:dyDescent="0.2">
      <c r="A262" s="51" t="s">
        <v>96</v>
      </c>
      <c r="B262" s="78" t="s">
        <v>108</v>
      </c>
      <c r="C262" s="53">
        <v>2008</v>
      </c>
      <c r="D262" s="54">
        <v>291382991177.69781</v>
      </c>
      <c r="E262" s="55">
        <f t="shared" si="668"/>
        <v>11.464464197216881</v>
      </c>
      <c r="F262" s="56">
        <f t="shared" si="712"/>
        <v>4.4603447869565827E-2</v>
      </c>
      <c r="G262" s="58">
        <v>31662</v>
      </c>
      <c r="H262" s="58">
        <v>13585</v>
      </c>
      <c r="I262" s="11">
        <v>127155</v>
      </c>
      <c r="J262" s="59">
        <v>177778</v>
      </c>
      <c r="K262" s="118">
        <v>122452872</v>
      </c>
      <c r="L262" s="118">
        <v>2014028654</v>
      </c>
      <c r="M262" s="118">
        <v>3462056257</v>
      </c>
      <c r="N262" s="118">
        <v>6252583678</v>
      </c>
      <c r="O262" s="118">
        <v>1754783433</v>
      </c>
      <c r="P262" s="118">
        <v>9782908304</v>
      </c>
      <c r="Q262" s="118">
        <v>1317596504</v>
      </c>
      <c r="R262" s="118">
        <v>9987648980</v>
      </c>
      <c r="S262" s="118"/>
      <c r="T262" s="120">
        <v>4961778910</v>
      </c>
      <c r="U262" s="60">
        <v>-3.6979640921308565E-2</v>
      </c>
      <c r="V262" s="60">
        <v>-7.5742494125332627E-3</v>
      </c>
      <c r="W262" s="60">
        <v>-2.5502317181800543E-2</v>
      </c>
      <c r="X262" s="60">
        <v>1.43395319597035E-2</v>
      </c>
      <c r="Y262" s="60">
        <v>-4.9306998860960682E-2</v>
      </c>
      <c r="Z262" s="60">
        <v>-2.3235484192470457E-2</v>
      </c>
      <c r="AA262" s="60">
        <v>-9.4868199993450864E-3</v>
      </c>
      <c r="AB262" s="60">
        <v>-3.6919730997886369E-2</v>
      </c>
      <c r="AC262" s="60"/>
      <c r="AD262" s="61">
        <v>-4.9316156285783563E-4</v>
      </c>
      <c r="AE262" s="99">
        <f t="shared" si="713"/>
        <v>4.1040705118695862E-2</v>
      </c>
      <c r="AF262" s="100">
        <f t="shared" si="756"/>
        <v>4.3847848211034872E-2</v>
      </c>
      <c r="AG262" s="100">
        <f t="shared" si="714"/>
        <v>2.5144111500010922E-2</v>
      </c>
      <c r="AH262" s="100">
        <f t="shared" si="715"/>
        <v>3.1323583287618924E-2</v>
      </c>
      <c r="AI262" s="100">
        <f t="shared" si="716"/>
        <v>0.13843536342911467</v>
      </c>
      <c r="AJ262" s="100">
        <f t="shared" si="717"/>
        <v>2.6285575053351284E-2</v>
      </c>
      <c r="AK262" s="100">
        <f t="shared" si="718"/>
        <v>4.7937804696408765E-2</v>
      </c>
      <c r="AL262" s="100">
        <f t="shared" si="719"/>
        <v>2.7017283468637743E-2</v>
      </c>
      <c r="AM262" s="100"/>
      <c r="AN262" s="38">
        <f t="shared" si="720"/>
        <v>4.418707669898949E-2</v>
      </c>
      <c r="AO262" s="60">
        <v>-1.3063098825382653</v>
      </c>
      <c r="AP262" s="60">
        <v>-1.4494435379316695</v>
      </c>
      <c r="AQ262" s="60">
        <v>-0.20528958100460315</v>
      </c>
      <c r="AR262" s="60">
        <v>0.24330063116538625</v>
      </c>
      <c r="AS262" s="60">
        <v>-1.7283519494789754</v>
      </c>
      <c r="AT262" s="60">
        <v>-0.1012022423019836</v>
      </c>
      <c r="AU262" s="60">
        <v>-0.96161074635340782</v>
      </c>
      <c r="AV262" s="60">
        <v>-0.17753195580394276</v>
      </c>
      <c r="AW262" s="60"/>
      <c r="AX262" s="61">
        <v>-0.46825775876406439</v>
      </c>
      <c r="AY262" s="39">
        <f t="shared" ref="AY262:AZ262" si="765">STDEV(AO253:AO262)</f>
        <v>4.38222055003391E-2</v>
      </c>
      <c r="AZ262" s="39">
        <f t="shared" si="765"/>
        <v>3.1600531741751932E-2</v>
      </c>
      <c r="BA262" s="39">
        <f t="shared" si="722"/>
        <v>3.1832327390969681E-2</v>
      </c>
      <c r="BB262" s="39">
        <f t="shared" si="723"/>
        <v>5.8548462630664558E-2</v>
      </c>
      <c r="BC262" s="39">
        <f t="shared" si="724"/>
        <v>5.7620872318081238E-2</v>
      </c>
      <c r="BD262" s="39">
        <f t="shared" si="725"/>
        <v>2.7610519897346388E-2</v>
      </c>
      <c r="BE262" s="39">
        <f t="shared" si="726"/>
        <v>0.15445209758828993</v>
      </c>
      <c r="BF262" s="39">
        <f t="shared" si="727"/>
        <v>2.2895037157056784E-2</v>
      </c>
      <c r="BG262" s="39"/>
      <c r="BH262" s="39">
        <f t="shared" si="728"/>
        <v>5.1223660295814537E-2</v>
      </c>
      <c r="BI262" s="62">
        <v>0.86376178248456914</v>
      </c>
      <c r="BJ262" s="63">
        <v>0.92094188047302261</v>
      </c>
      <c r="BK262" s="63">
        <v>0.54547378072433617</v>
      </c>
      <c r="BL262" s="63">
        <v>0.35505570539157616</v>
      </c>
      <c r="BM262" s="63">
        <v>0.96383966008833233</v>
      </c>
      <c r="BN262" s="63">
        <v>8.7467390612738338E-2</v>
      </c>
      <c r="BO262" s="63">
        <v>0.89635546409617672</v>
      </c>
      <c r="BP262" s="63">
        <v>0.36377661574481446</v>
      </c>
      <c r="BQ262" s="63"/>
      <c r="BR262" s="61">
        <v>0.45955094962634585</v>
      </c>
      <c r="BS262" s="39">
        <f t="shared" si="729"/>
        <v>2.6871500240450708E-3</v>
      </c>
      <c r="BT262" s="39">
        <f t="shared" si="730"/>
        <v>1.3112879924734644E-2</v>
      </c>
      <c r="BU262" s="39">
        <f t="shared" si="731"/>
        <v>1.3519821306000174E-2</v>
      </c>
      <c r="BV262" s="39">
        <f t="shared" si="732"/>
        <v>8.4424587200734539E-3</v>
      </c>
      <c r="BW262" s="39">
        <f t="shared" si="733"/>
        <v>5.2417699728172382E-2</v>
      </c>
      <c r="BX262" s="39">
        <f t="shared" si="734"/>
        <v>2.3467718845081587E-3</v>
      </c>
      <c r="BY262" s="39">
        <f t="shared" si="735"/>
        <v>1.162197147169034E-2</v>
      </c>
      <c r="BZ262" s="39">
        <f t="shared" si="736"/>
        <v>2.031715297493397E-3</v>
      </c>
      <c r="CA262" s="39"/>
      <c r="CB262" s="40">
        <f t="shared" si="737"/>
        <v>1.9265110624964388E-2</v>
      </c>
      <c r="CC262" s="35">
        <v>2.7848046542467753E-4</v>
      </c>
      <c r="CD262" s="35">
        <v>4.1095414111875748E-3</v>
      </c>
      <c r="CE262" s="35">
        <v>1.0094983362293072E-2</v>
      </c>
      <c r="CF262" s="35">
        <v>2.3333347763671304E-2</v>
      </c>
      <c r="CG262" s="35">
        <v>3.0111287997758559E-3</v>
      </c>
      <c r="CH262" s="35">
        <v>3.7320130234765443E-2</v>
      </c>
      <c r="CI262" s="35">
        <v>2.2609358540019815E-3</v>
      </c>
      <c r="CJ262" s="35">
        <v>6.0837829260902518E-2</v>
      </c>
      <c r="CL262" s="38">
        <v>1.5013445490326306E-2</v>
      </c>
      <c r="CM262" s="35">
        <f t="shared" si="738"/>
        <v>10.564713062917303</v>
      </c>
      <c r="CN262" s="35">
        <f t="shared" si="739"/>
        <v>10.484472458567526</v>
      </c>
      <c r="CO262" s="35">
        <f t="shared" si="740"/>
        <v>11.126283084352462</v>
      </c>
      <c r="CP262" s="35">
        <f t="shared" si="741"/>
        <v>11.317138742224669</v>
      </c>
      <c r="CQ262" s="35">
        <f t="shared" si="742"/>
        <v>10.312584323602259</v>
      </c>
      <c r="CR262" s="35">
        <f t="shared" si="743"/>
        <v>11.166943787657843</v>
      </c>
      <c r="CS262" s="35">
        <f t="shared" si="744"/>
        <v>10.620118853369673</v>
      </c>
      <c r="CT262" s="35">
        <f t="shared" si="745"/>
        <v>11.152614083833774</v>
      </c>
      <c r="CV262" s="38">
        <f t="shared" si="746"/>
        <v>10.95366751919151</v>
      </c>
      <c r="CW262" s="60">
        <v>10.811309255947748</v>
      </c>
      <c r="CX262" s="60">
        <v>10.739742428251045</v>
      </c>
      <c r="CY262" s="60">
        <v>11.361819406714579</v>
      </c>
      <c r="CZ262" s="60">
        <v>11.586114512799574</v>
      </c>
      <c r="DA262" s="60">
        <v>10.600288222477392</v>
      </c>
      <c r="DB262" s="60">
        <v>11.413863076065889</v>
      </c>
      <c r="DC262" s="60">
        <v>10.983658824040177</v>
      </c>
      <c r="DD262" s="60">
        <v>11.375698219314909</v>
      </c>
      <c r="DE262" s="60"/>
      <c r="DF262" s="61">
        <v>11.230335317834848</v>
      </c>
      <c r="DG262" s="39">
        <f t="shared" si="747"/>
        <v>10.564713062917303</v>
      </c>
      <c r="DH262" s="39">
        <f t="shared" si="748"/>
        <v>10.484472458567526</v>
      </c>
      <c r="DI262" s="39">
        <f t="shared" si="749"/>
        <v>11.126283084352462</v>
      </c>
      <c r="DJ262" s="39">
        <f t="shared" si="750"/>
        <v>11.317138742224669</v>
      </c>
      <c r="DK262" s="39">
        <f t="shared" si="751"/>
        <v>10.312584323602259</v>
      </c>
      <c r="DL262" s="39">
        <f t="shared" si="752"/>
        <v>11.166943787657843</v>
      </c>
      <c r="DM262" s="39">
        <f t="shared" si="753"/>
        <v>10.620118853369673</v>
      </c>
      <c r="DN262" s="39">
        <f t="shared" si="754"/>
        <v>11.152614083833774</v>
      </c>
      <c r="DO262" s="39"/>
      <c r="DP262" s="40">
        <f t="shared" si="755"/>
        <v>10.95366751919151</v>
      </c>
      <c r="DQ262" s="64"/>
    </row>
    <row r="263" spans="1:121" x14ac:dyDescent="0.2">
      <c r="A263" s="51" t="s">
        <v>96</v>
      </c>
      <c r="B263" s="78" t="s">
        <v>108</v>
      </c>
      <c r="C263" s="53">
        <v>2009</v>
      </c>
      <c r="D263" s="54">
        <v>281710416557.29193</v>
      </c>
      <c r="E263" s="55">
        <f t="shared" si="668"/>
        <v>11.4498029058062</v>
      </c>
      <c r="F263" s="56">
        <f t="shared" si="712"/>
        <v>-1.4661291410680732E-2</v>
      </c>
      <c r="G263" s="58">
        <v>28004</v>
      </c>
      <c r="H263" s="58">
        <v>9411</v>
      </c>
      <c r="I263" s="11">
        <v>109387</v>
      </c>
      <c r="J263" s="59">
        <v>152422</v>
      </c>
      <c r="K263" s="118">
        <v>117382402</v>
      </c>
      <c r="L263" s="118">
        <v>1580541170</v>
      </c>
      <c r="M263" s="118">
        <v>3022018160</v>
      </c>
      <c r="N263" s="118">
        <v>4667256620</v>
      </c>
      <c r="O263" s="118">
        <v>1642617678</v>
      </c>
      <c r="P263" s="118">
        <v>7663654160</v>
      </c>
      <c r="Q263" s="118">
        <v>1544666443</v>
      </c>
      <c r="R263" s="118">
        <v>7574140685</v>
      </c>
      <c r="S263" s="118"/>
      <c r="T263" s="120">
        <v>4678330690</v>
      </c>
      <c r="U263" s="60">
        <v>-5.665278278633501E-3</v>
      </c>
      <c r="V263" s="60">
        <v>-4.5059842678454309E-3</v>
      </c>
      <c r="W263" s="60">
        <v>1.3280385795541194E-2</v>
      </c>
      <c r="X263" s="60">
        <v>1.3908223864382396E-2</v>
      </c>
      <c r="Y263" s="60">
        <v>-2.9663932977726404E-2</v>
      </c>
      <c r="Z263" s="60">
        <v>7.1177485199545032E-3</v>
      </c>
      <c r="AA263" s="60">
        <v>-1.7338834931175717E-2</v>
      </c>
      <c r="AB263" s="60">
        <v>-5.6441044672403962E-3</v>
      </c>
      <c r="AC263" s="60"/>
      <c r="AD263" s="61">
        <v>1.5730277861943254E-2</v>
      </c>
      <c r="AE263" s="99">
        <f t="shared" si="713"/>
        <v>2.9088788846653627E-2</v>
      </c>
      <c r="AF263" s="100">
        <f t="shared" si="756"/>
        <v>3.5493966359992989E-2</v>
      </c>
      <c r="AG263" s="100">
        <f t="shared" si="714"/>
        <v>1.9186073988626092E-2</v>
      </c>
      <c r="AH263" s="100">
        <f t="shared" si="715"/>
        <v>2.8917190745418139E-2</v>
      </c>
      <c r="AI263" s="100">
        <f t="shared" si="716"/>
        <v>5.7610370689740543E-2</v>
      </c>
      <c r="AJ263" s="100">
        <f t="shared" si="717"/>
        <v>2.5566934109745507E-2</v>
      </c>
      <c r="AK263" s="100">
        <f t="shared" si="718"/>
        <v>4.281082785114896E-2</v>
      </c>
      <c r="AL263" s="100">
        <f t="shared" si="719"/>
        <v>2.3763694877174231E-2</v>
      </c>
      <c r="AM263" s="100"/>
      <c r="AN263" s="38">
        <f t="shared" si="720"/>
        <v>3.3586839816807414E-2</v>
      </c>
      <c r="AO263" s="60">
        <v>-1.4191074194629536</v>
      </c>
      <c r="AP263" s="60">
        <v>-1.4326922418048404</v>
      </c>
      <c r="AQ263" s="60">
        <v>-0.20435264370423312</v>
      </c>
      <c r="AR263" s="60">
        <v>0.28225300689818411</v>
      </c>
      <c r="AS263" s="60">
        <v>-1.6836773437786654</v>
      </c>
      <c r="AT263" s="60">
        <v>-0.14389800213393222</v>
      </c>
      <c r="AU263" s="60">
        <v>-0.82434590573998001</v>
      </c>
      <c r="AV263" s="60">
        <v>-0.1616603973767603</v>
      </c>
      <c r="AW263" s="60"/>
      <c r="AX263" s="61">
        <v>-0.42443698188953682</v>
      </c>
      <c r="AY263" s="39">
        <f t="shared" ref="AY263:AZ263" si="766">STDEV(AO254:AO263)</f>
        <v>3.8673629363913574E-2</v>
      </c>
      <c r="AZ263" s="39">
        <f t="shared" si="766"/>
        <v>3.0894542297497666E-2</v>
      </c>
      <c r="BA263" s="39">
        <f t="shared" si="722"/>
        <v>2.7992078253512173E-2</v>
      </c>
      <c r="BB263" s="39">
        <f t="shared" si="723"/>
        <v>5.1173189418782385E-2</v>
      </c>
      <c r="BC263" s="39">
        <f t="shared" si="724"/>
        <v>6.6048348520929404E-2</v>
      </c>
      <c r="BD263" s="39">
        <f t="shared" si="725"/>
        <v>1.3702695356071123E-2</v>
      </c>
      <c r="BE263" s="39">
        <f t="shared" si="726"/>
        <v>0.20051207052643383</v>
      </c>
      <c r="BF263" s="39">
        <f t="shared" si="727"/>
        <v>2.2856305437370498E-2</v>
      </c>
      <c r="BG263" s="39"/>
      <c r="BH263" s="39">
        <f t="shared" si="728"/>
        <v>5.7962110672628901E-2</v>
      </c>
      <c r="BI263" s="62">
        <v>0.87481675458270158</v>
      </c>
      <c r="BJ263" s="63">
        <v>0.91054029549604776</v>
      </c>
      <c r="BK263" s="63">
        <v>0.56903037860608408</v>
      </c>
      <c r="BL263" s="63">
        <v>0.36566593645706219</v>
      </c>
      <c r="BM263" s="63">
        <v>0.95652060596188304</v>
      </c>
      <c r="BN263" s="63">
        <v>7.5458720040301491E-2</v>
      </c>
      <c r="BO263" s="63">
        <v>0.88097483090694229</v>
      </c>
      <c r="BP263" s="63">
        <v>0.34425251152150127</v>
      </c>
      <c r="BQ263" s="63"/>
      <c r="BR263" s="61">
        <v>0.43383384721121815</v>
      </c>
      <c r="BS263" s="39">
        <f t="shared" si="729"/>
        <v>-6.388114284650759E-3</v>
      </c>
      <c r="BT263" s="39">
        <f t="shared" si="730"/>
        <v>3.9748810810805056E-3</v>
      </c>
      <c r="BU263" s="39">
        <f t="shared" si="731"/>
        <v>8.8493593265008795E-3</v>
      </c>
      <c r="BV263" s="39">
        <f t="shared" si="732"/>
        <v>1.2418930110122916E-2</v>
      </c>
      <c r="BW263" s="39">
        <f t="shared" si="733"/>
        <v>8.1845166880238907E-3</v>
      </c>
      <c r="BX263" s="39">
        <f t="shared" si="734"/>
        <v>9.8134836954876241E-4</v>
      </c>
      <c r="BY263" s="39">
        <f t="shared" si="735"/>
        <v>2.2810513049439374E-3</v>
      </c>
      <c r="BZ263" s="39">
        <f t="shared" si="736"/>
        <v>-2.4084067743567195E-3</v>
      </c>
      <c r="CA263" s="39"/>
      <c r="CB263" s="40">
        <f t="shared" si="737"/>
        <v>1.0724518378815117E-2</v>
      </c>
      <c r="CC263" s="35">
        <v>4.8892340469060584E-4</v>
      </c>
      <c r="CD263" s="35">
        <v>3.8500197402117553E-3</v>
      </c>
      <c r="CE263" s="35">
        <v>8.8758193435527627E-3</v>
      </c>
      <c r="CF263" s="35">
        <v>1.7793646988627169E-2</v>
      </c>
      <c r="CG263" s="35">
        <v>2.9154365288901877E-3</v>
      </c>
      <c r="CH263" s="35">
        <v>3.4568019155122032E-2</v>
      </c>
      <c r="CI263" s="35">
        <v>2.7415856003426458E-3</v>
      </c>
      <c r="CJ263" s="35">
        <v>4.5549772146864578E-2</v>
      </c>
      <c r="CL263" s="38">
        <v>1.4501754795022422E-2</v>
      </c>
      <c r="CM263" s="35">
        <f t="shared" si="738"/>
        <v>10.600466562803708</v>
      </c>
      <c r="CN263" s="35">
        <f t="shared" si="739"/>
        <v>10.525374493449448</v>
      </c>
      <c r="CO263" s="35">
        <f t="shared" si="740"/>
        <v>11.159278347753752</v>
      </c>
      <c r="CP263" s="35">
        <f t="shared" si="741"/>
        <v>11.363791543649803</v>
      </c>
      <c r="CQ263" s="35">
        <f t="shared" si="742"/>
        <v>10.36011256806427</v>
      </c>
      <c r="CR263" s="35">
        <f t="shared" si="743"/>
        <v>11.204673537221828</v>
      </c>
      <c r="CS263" s="35">
        <f t="shared" si="744"/>
        <v>10.674591349940602</v>
      </c>
      <c r="CT263" s="35">
        <f t="shared" si="745"/>
        <v>11.187581146609119</v>
      </c>
      <c r="CV263" s="38">
        <f t="shared" si="746"/>
        <v>10.999410704993718</v>
      </c>
      <c r="CW263" s="60">
        <v>10.740249196074723</v>
      </c>
      <c r="CX263" s="60">
        <v>10.73345678490378</v>
      </c>
      <c r="CY263" s="60">
        <v>11.347626583954083</v>
      </c>
      <c r="CZ263" s="60">
        <v>11.590929409255292</v>
      </c>
      <c r="DA263" s="60">
        <v>10.607964233916867</v>
      </c>
      <c r="DB263" s="60">
        <v>11.377853904739233</v>
      </c>
      <c r="DC263" s="60">
        <v>11.037629952936211</v>
      </c>
      <c r="DD263" s="60">
        <v>11.36897270711782</v>
      </c>
      <c r="DE263" s="60"/>
      <c r="DF263" s="61">
        <v>11.237584414861431</v>
      </c>
      <c r="DG263" s="39">
        <f t="shared" si="747"/>
        <v>10.600466562803708</v>
      </c>
      <c r="DH263" s="39">
        <f t="shared" si="748"/>
        <v>10.525374493449448</v>
      </c>
      <c r="DI263" s="39">
        <f t="shared" si="749"/>
        <v>11.159278347753752</v>
      </c>
      <c r="DJ263" s="39">
        <f t="shared" si="750"/>
        <v>11.363791543649803</v>
      </c>
      <c r="DK263" s="39">
        <f t="shared" si="751"/>
        <v>10.36011256806427</v>
      </c>
      <c r="DL263" s="39">
        <f t="shared" si="752"/>
        <v>11.204673537221828</v>
      </c>
      <c r="DM263" s="39">
        <f t="shared" si="753"/>
        <v>10.674591349940602</v>
      </c>
      <c r="DN263" s="39">
        <f t="shared" si="754"/>
        <v>11.187581146609119</v>
      </c>
      <c r="DO263" s="39"/>
      <c r="DP263" s="40">
        <f t="shared" si="755"/>
        <v>10.999410704993718</v>
      </c>
      <c r="DQ263" s="64"/>
    </row>
    <row r="264" spans="1:121" x14ac:dyDescent="0.2">
      <c r="A264" s="51" t="s">
        <v>96</v>
      </c>
      <c r="B264" s="78" t="s">
        <v>108</v>
      </c>
      <c r="C264" s="53">
        <v>2010</v>
      </c>
      <c r="D264" s="54">
        <v>341104820155.46442</v>
      </c>
      <c r="E264" s="55">
        <f t="shared" si="668"/>
        <v>11.532887856470222</v>
      </c>
      <c r="F264" s="56">
        <f t="shared" si="712"/>
        <v>8.3084950664021662E-2</v>
      </c>
      <c r="G264" s="58">
        <v>35136</v>
      </c>
      <c r="H264" s="58">
        <v>12131</v>
      </c>
      <c r="I264" s="11">
        <v>141514</v>
      </c>
      <c r="J264" s="59">
        <v>193306</v>
      </c>
      <c r="K264" s="118">
        <v>128648325</v>
      </c>
      <c r="L264" s="118">
        <v>2342094334</v>
      </c>
      <c r="M264" s="118">
        <v>4886139321</v>
      </c>
      <c r="N264" s="118">
        <v>7346572358</v>
      </c>
      <c r="O264" s="118">
        <v>2135935339.0000002</v>
      </c>
      <c r="P264" s="118">
        <v>10566683604</v>
      </c>
      <c r="Q264" s="118">
        <v>2072955025</v>
      </c>
      <c r="R264" s="118">
        <v>9009455317</v>
      </c>
      <c r="S264" s="118"/>
      <c r="T264" s="120">
        <v>5845454102</v>
      </c>
      <c r="U264" s="60">
        <v>6.5855118864925899E-3</v>
      </c>
      <c r="V264" s="60">
        <v>3.8913671554495544E-2</v>
      </c>
      <c r="W264" s="60">
        <v>1.1088880071116192E-2</v>
      </c>
      <c r="X264" s="60">
        <v>-2.3284164171474497E-2</v>
      </c>
      <c r="Y264" s="60">
        <v>2.2026037375829421E-2</v>
      </c>
      <c r="Z264" s="60">
        <v>-4.7892011697733272E-3</v>
      </c>
      <c r="AA264" s="60">
        <v>3.477284139252812E-2</v>
      </c>
      <c r="AB264" s="60">
        <v>6.4935211597338949E-3</v>
      </c>
      <c r="AC264" s="60"/>
      <c r="AD264" s="61">
        <v>6.7915529279769515E-2</v>
      </c>
      <c r="AE264" s="99">
        <f t="shared" si="713"/>
        <v>2.5398765411795275E-2</v>
      </c>
      <c r="AF264" s="100">
        <f t="shared" si="756"/>
        <v>3.0926824377097411E-2</v>
      </c>
      <c r="AG264" s="100">
        <f t="shared" si="714"/>
        <v>1.9198931463620526E-2</v>
      </c>
      <c r="AH264" s="100">
        <f t="shared" si="715"/>
        <v>3.0143036943612526E-2</v>
      </c>
      <c r="AI264" s="100">
        <f t="shared" si="716"/>
        <v>5.6840779228864491E-2</v>
      </c>
      <c r="AJ264" s="100">
        <f t="shared" si="717"/>
        <v>2.3953130642414448E-2</v>
      </c>
      <c r="AK264" s="100">
        <f t="shared" si="718"/>
        <v>3.650197993334299E-2</v>
      </c>
      <c r="AL264" s="100">
        <f t="shared" si="719"/>
        <v>2.3262537264318255E-2</v>
      </c>
      <c r="AM264" s="100"/>
      <c r="AN264" s="38">
        <f t="shared" si="720"/>
        <v>3.0970174751853263E-2</v>
      </c>
      <c r="AO264" s="60">
        <v>-1.3959336973690384</v>
      </c>
      <c r="AP264" s="60">
        <v>-1.4820336443146864</v>
      </c>
      <c r="AQ264" s="60">
        <v>-0.21405531828676239</v>
      </c>
      <c r="AR264" s="60">
        <v>0.34511325512755953</v>
      </c>
      <c r="AS264" s="60">
        <v>-1.6796903065467603</v>
      </c>
      <c r="AT264" s="60">
        <v>-0.12631938951360588</v>
      </c>
      <c r="AU264" s="60">
        <v>-0.82092626934520752</v>
      </c>
      <c r="AV264" s="60">
        <v>-0.15302167643368314</v>
      </c>
      <c r="AW264" s="60"/>
      <c r="AX264" s="61">
        <v>-0.46868546597672989</v>
      </c>
      <c r="AY264" s="39">
        <f t="shared" ref="AY264:AZ264" si="767">STDEV(AO255:AO264)</f>
        <v>4.2536266524728597E-2</v>
      </c>
      <c r="AZ264" s="39">
        <f t="shared" si="767"/>
        <v>2.487343567228871E-2</v>
      </c>
      <c r="BA264" s="39">
        <f t="shared" si="722"/>
        <v>2.4422683656146794E-2</v>
      </c>
      <c r="BB264" s="39">
        <f t="shared" si="723"/>
        <v>6.3984828458576323E-2</v>
      </c>
      <c r="BC264" s="39">
        <f t="shared" si="724"/>
        <v>7.6525434225425237E-2</v>
      </c>
      <c r="BD264" s="39">
        <f t="shared" si="725"/>
        <v>1.3704926617583818E-2</v>
      </c>
      <c r="BE264" s="39">
        <f t="shared" si="726"/>
        <v>0.21064233496728768</v>
      </c>
      <c r="BF264" s="39">
        <f t="shared" si="727"/>
        <v>1.7646537473008119E-2</v>
      </c>
      <c r="BG264" s="39"/>
      <c r="BH264" s="39">
        <f t="shared" si="728"/>
        <v>5.6182130416722632E-2</v>
      </c>
      <c r="BI264" s="62">
        <v>0.88958672291098995</v>
      </c>
      <c r="BJ264" s="63">
        <v>0.92537629315340464</v>
      </c>
      <c r="BK264" s="63">
        <v>0.56222579880883328</v>
      </c>
      <c r="BL264" s="63">
        <v>0.38167395360097983</v>
      </c>
      <c r="BM264" s="63">
        <v>0.95869819330229888</v>
      </c>
      <c r="BN264" s="63">
        <v>9.6548257543669844E-2</v>
      </c>
      <c r="BO264" s="63">
        <v>0.8970821965964737</v>
      </c>
      <c r="BP264" s="63">
        <v>0.34608647163377498</v>
      </c>
      <c r="BQ264" s="63"/>
      <c r="BR264" s="61">
        <v>0.44063296716539319</v>
      </c>
      <c r="BS264" s="39">
        <f t="shared" si="729"/>
        <v>-9.8478258512300085E-4</v>
      </c>
      <c r="BT264" s="39">
        <f t="shared" si="730"/>
        <v>1.3059467285716941E-2</v>
      </c>
      <c r="BU264" s="39">
        <f t="shared" si="731"/>
        <v>9.0856622322065435E-3</v>
      </c>
      <c r="BV264" s="39">
        <f t="shared" si="732"/>
        <v>1.1320580263406566E-2</v>
      </c>
      <c r="BW264" s="39">
        <f t="shared" si="733"/>
        <v>1.24076244644864E-2</v>
      </c>
      <c r="BX264" s="39">
        <f t="shared" si="734"/>
        <v>3.0670697401043888E-3</v>
      </c>
      <c r="BY264" s="39">
        <f t="shared" si="735"/>
        <v>1.2282154326098393E-2</v>
      </c>
      <c r="BZ264" s="39">
        <f t="shared" si="736"/>
        <v>8.0825288820696173E-6</v>
      </c>
      <c r="CA264" s="39"/>
      <c r="CB264" s="40">
        <f t="shared" si="737"/>
        <v>2.2315302189330623E-2</v>
      </c>
      <c r="CC264" s="35">
        <v>2.2904538541669272E-4</v>
      </c>
      <c r="CD264" s="35">
        <v>1.0108216963213434E-2</v>
      </c>
      <c r="CE264" s="35">
        <v>1.1439834706452382E-2</v>
      </c>
      <c r="CF264" s="35">
        <v>1.9855912050852728E-2</v>
      </c>
      <c r="CG264" s="35">
        <v>7.4786005788415141E-2</v>
      </c>
      <c r="CH264" s="35">
        <v>3.6327714655345338E-2</v>
      </c>
      <c r="CI264" s="35">
        <v>3.3897901496041348E-2</v>
      </c>
      <c r="CJ264" s="35">
        <v>4.5272778001947345E-2</v>
      </c>
      <c r="CL264" s="38">
        <v>1.3669872869661676E-2</v>
      </c>
      <c r="CM264" s="35">
        <f t="shared" si="738"/>
        <v>10.639960908053586</v>
      </c>
      <c r="CN264" s="35">
        <f t="shared" si="739"/>
        <v>10.571336961793547</v>
      </c>
      <c r="CO264" s="35">
        <f t="shared" si="740"/>
        <v>11.200649939103494</v>
      </c>
      <c r="CP264" s="35">
        <f t="shared" si="741"/>
        <v>11.41837301028086</v>
      </c>
      <c r="CQ264" s="35">
        <f t="shared" si="742"/>
        <v>10.412413481561257</v>
      </c>
      <c r="CR264" s="35">
        <f t="shared" si="743"/>
        <v>11.247952568071838</v>
      </c>
      <c r="CS264" s="35">
        <f t="shared" si="744"/>
        <v>10.748328262097491</v>
      </c>
      <c r="CT264" s="35">
        <f t="shared" si="745"/>
        <v>11.229002427312981</v>
      </c>
      <c r="CV264" s="38">
        <f t="shared" si="746"/>
        <v>11.049490603385603</v>
      </c>
      <c r="CW264" s="60">
        <v>10.834921007785702</v>
      </c>
      <c r="CX264" s="60">
        <v>10.791871034312878</v>
      </c>
      <c r="CY264" s="60">
        <v>11.425860197326841</v>
      </c>
      <c r="CZ264" s="60">
        <v>11.705444484034</v>
      </c>
      <c r="DA264" s="60">
        <v>10.693042703196841</v>
      </c>
      <c r="DB264" s="60">
        <v>11.469728161713419</v>
      </c>
      <c r="DC264" s="60">
        <v>11.122424721797618</v>
      </c>
      <c r="DD264" s="60">
        <v>11.456377018253381</v>
      </c>
      <c r="DE264" s="60"/>
      <c r="DF264" s="61">
        <v>11.298545123481857</v>
      </c>
      <c r="DG264" s="39">
        <f t="shared" si="747"/>
        <v>10.639960908053586</v>
      </c>
      <c r="DH264" s="39">
        <f t="shared" si="748"/>
        <v>10.571336961793547</v>
      </c>
      <c r="DI264" s="39">
        <f t="shared" si="749"/>
        <v>11.200649939103494</v>
      </c>
      <c r="DJ264" s="39">
        <f t="shared" si="750"/>
        <v>11.41837301028086</v>
      </c>
      <c r="DK264" s="39">
        <f t="shared" si="751"/>
        <v>10.412413481561257</v>
      </c>
      <c r="DL264" s="39">
        <f t="shared" si="752"/>
        <v>11.247952568071838</v>
      </c>
      <c r="DM264" s="39">
        <f t="shared" si="753"/>
        <v>10.748328262097491</v>
      </c>
      <c r="DN264" s="39">
        <f t="shared" si="754"/>
        <v>11.229002427312981</v>
      </c>
      <c r="DO264" s="39"/>
      <c r="DP264" s="40">
        <f t="shared" si="755"/>
        <v>11.049490603385603</v>
      </c>
      <c r="DQ264" s="64"/>
    </row>
    <row r="265" spans="1:121" x14ac:dyDescent="0.2">
      <c r="A265" s="51" t="s">
        <v>96</v>
      </c>
      <c r="B265" s="78" t="s">
        <v>108</v>
      </c>
      <c r="C265" s="53">
        <v>2011</v>
      </c>
      <c r="D265" s="54">
        <v>370819140946.55267</v>
      </c>
      <c r="E265" s="55">
        <f t="shared" si="668"/>
        <v>11.569162143468461</v>
      </c>
      <c r="F265" s="56">
        <f t="shared" si="712"/>
        <v>3.6274286998239091E-2</v>
      </c>
      <c r="G265" s="58">
        <v>47601</v>
      </c>
      <c r="H265" s="58">
        <v>16040</v>
      </c>
      <c r="I265" s="11">
        <v>158933</v>
      </c>
      <c r="J265" s="59">
        <v>222576</v>
      </c>
      <c r="K265" s="118">
        <v>137035146</v>
      </c>
      <c r="L265" s="118">
        <v>2905395163</v>
      </c>
      <c r="M265" s="118">
        <v>4640865879</v>
      </c>
      <c r="N265" s="118">
        <v>10078023723</v>
      </c>
      <c r="O265" s="118">
        <v>2789524184</v>
      </c>
      <c r="P265" s="118">
        <v>12398740116</v>
      </c>
      <c r="Q265" s="118">
        <v>2845829774</v>
      </c>
      <c r="R265" s="118">
        <v>11450085836</v>
      </c>
      <c r="S265" s="118"/>
      <c r="T265" s="120">
        <v>7059187341</v>
      </c>
      <c r="U265" s="60">
        <v>-1.8226984772536925E-2</v>
      </c>
      <c r="V265" s="60">
        <v>3.4246497363259465E-3</v>
      </c>
      <c r="W265" s="60">
        <v>-7.9034226430216292E-4</v>
      </c>
      <c r="X265" s="60">
        <v>1.4817753973006553E-3</v>
      </c>
      <c r="Y265" s="60">
        <v>3.5353858508213598E-3</v>
      </c>
      <c r="Z265" s="60">
        <v>-5.2709682205515085E-3</v>
      </c>
      <c r="AA265" s="60">
        <v>1.4879572531323437E-2</v>
      </c>
      <c r="AB265" s="60">
        <v>-1.8143576985178766E-2</v>
      </c>
      <c r="AC265" s="60"/>
      <c r="AD265" s="61">
        <v>4.9173792229850299E-2</v>
      </c>
      <c r="AE265" s="99">
        <f t="shared" si="713"/>
        <v>2.2143447535307472E-2</v>
      </c>
      <c r="AF265" s="100">
        <f t="shared" si="756"/>
        <v>2.15184750674468E-2</v>
      </c>
      <c r="AG265" s="100">
        <f t="shared" si="714"/>
        <v>1.9095698997957565E-2</v>
      </c>
      <c r="AH265" s="100">
        <f t="shared" si="715"/>
        <v>3.0171187995859418E-2</v>
      </c>
      <c r="AI265" s="100">
        <f t="shared" si="716"/>
        <v>5.1663384348901817E-2</v>
      </c>
      <c r="AJ265" s="100">
        <f t="shared" si="717"/>
        <v>1.7394899105552811E-2</v>
      </c>
      <c r="AK265" s="100">
        <f t="shared" si="718"/>
        <v>3.5270057352146653E-2</v>
      </c>
      <c r="AL265" s="100">
        <f t="shared" si="719"/>
        <v>2.1932076640331335E-2</v>
      </c>
      <c r="AM265" s="100"/>
      <c r="AN265" s="38">
        <f t="shared" si="720"/>
        <v>2.5172127198931162E-2</v>
      </c>
      <c r="AO265" s="60">
        <v>-1.3013964254207675</v>
      </c>
      <c r="AP265" s="60">
        <v>-1.4609510197116009</v>
      </c>
      <c r="AQ265" s="60">
        <v>-0.19954385862348367</v>
      </c>
      <c r="AR265" s="60">
        <v>0.38167429135446618</v>
      </c>
      <c r="AS265" s="60">
        <v>-1.6271487597459497</v>
      </c>
      <c r="AT265" s="60">
        <v>-9.5015895660983674E-2</v>
      </c>
      <c r="AU265" s="60">
        <v>-0.83557872372007047</v>
      </c>
      <c r="AV265" s="60">
        <v>-0.12301165083275656</v>
      </c>
      <c r="AW265" s="60"/>
      <c r="AX265" s="61">
        <v>-0.43709646112361789</v>
      </c>
      <c r="AY265" s="39">
        <f t="shared" ref="AY265:AZ265" si="768">STDEV(AO256:AO265)</f>
        <v>4.4536833325359036E-2</v>
      </c>
      <c r="AZ265" s="39">
        <f t="shared" si="768"/>
        <v>2.5683162461174688E-2</v>
      </c>
      <c r="BA265" s="39">
        <f t="shared" si="722"/>
        <v>2.1892201875178822E-2</v>
      </c>
      <c r="BB265" s="39">
        <f t="shared" si="723"/>
        <v>7.527391623615412E-2</v>
      </c>
      <c r="BC265" s="39">
        <f t="shared" si="724"/>
        <v>9.2413725013278422E-2</v>
      </c>
      <c r="BD265" s="39">
        <f t="shared" si="725"/>
        <v>1.6701188772139972E-2</v>
      </c>
      <c r="BE265" s="39">
        <f t="shared" si="726"/>
        <v>0.19518458943809219</v>
      </c>
      <c r="BF265" s="39">
        <f t="shared" si="727"/>
        <v>1.8637519746695211E-2</v>
      </c>
      <c r="BG265" s="39"/>
      <c r="BH265" s="39">
        <f t="shared" si="728"/>
        <v>6.0321766151071265E-2</v>
      </c>
      <c r="BI265" s="62">
        <v>0.89401423581417705</v>
      </c>
      <c r="BJ265" s="63">
        <v>0.94153436845778093</v>
      </c>
      <c r="BK265" s="63">
        <v>0.64434198042682944</v>
      </c>
      <c r="BL265" s="63">
        <v>0.3737458135108303</v>
      </c>
      <c r="BM265" s="63">
        <v>0.98231494087184001</v>
      </c>
      <c r="BN265" s="63">
        <v>0.12570174543227519</v>
      </c>
      <c r="BO265" s="63">
        <v>0.92516845401917058</v>
      </c>
      <c r="BP265" s="63">
        <v>0.36086786620026928</v>
      </c>
      <c r="BQ265" s="63"/>
      <c r="BR265" s="61">
        <v>0.3953086558867166</v>
      </c>
      <c r="BS265" s="39">
        <f t="shared" si="729"/>
        <v>1.3361327882025931E-3</v>
      </c>
      <c r="BT265" s="39">
        <f t="shared" si="730"/>
        <v>1.8597482904947227E-2</v>
      </c>
      <c r="BU265" s="39">
        <f t="shared" si="731"/>
        <v>9.2506351908983701E-3</v>
      </c>
      <c r="BV265" s="39">
        <f t="shared" si="732"/>
        <v>9.6130645060901188E-3</v>
      </c>
      <c r="BW265" s="39">
        <f t="shared" si="733"/>
        <v>1.8428462435464431E-2</v>
      </c>
      <c r="BX265" s="39">
        <f t="shared" si="734"/>
        <v>7.0799364114192184E-3</v>
      </c>
      <c r="BY265" s="39">
        <f t="shared" si="735"/>
        <v>1.5218269106723647E-2</v>
      </c>
      <c r="BZ265" s="39">
        <f t="shared" si="736"/>
        <v>1.1224744576898704E-3</v>
      </c>
      <c r="CA265" s="39"/>
      <c r="CB265" s="40">
        <f t="shared" si="737"/>
        <v>3.0466178438457669E-2</v>
      </c>
      <c r="CC265" s="35">
        <v>2.5908036126389485E-4</v>
      </c>
      <c r="CD265" s="35">
        <v>1.1340652385155095E-2</v>
      </c>
      <c r="CE265" s="35">
        <v>1.0322123744686162E-2</v>
      </c>
      <c r="CF265" s="35">
        <v>2.3916150133931308E-2</v>
      </c>
      <c r="CG265" s="35">
        <v>5.1858321503164842E-2</v>
      </c>
      <c r="CH265" s="35">
        <v>3.6308506169573915E-2</v>
      </c>
      <c r="CI265" s="35">
        <v>3.354212643425513E-2</v>
      </c>
      <c r="CJ265" s="35">
        <v>4.5775558626376223E-2</v>
      </c>
      <c r="CL265" s="38">
        <v>1.6668535555929745E-2</v>
      </c>
      <c r="CM265" s="35">
        <f t="shared" si="738"/>
        <v>10.690381026017516</v>
      </c>
      <c r="CN265" s="35">
        <f t="shared" si="739"/>
        <v>10.621177010557782</v>
      </c>
      <c r="CO265" s="35">
        <f t="shared" si="740"/>
        <v>11.248716621742266</v>
      </c>
      <c r="CP265" s="35">
        <f t="shared" si="741"/>
        <v>11.480093720912141</v>
      </c>
      <c r="CQ265" s="35">
        <f t="shared" si="742"/>
        <v>10.471577897599893</v>
      </c>
      <c r="CR265" s="35">
        <f t="shared" si="743"/>
        <v>11.297731700091653</v>
      </c>
      <c r="CS265" s="35">
        <f t="shared" si="744"/>
        <v>10.827904033298903</v>
      </c>
      <c r="CT265" s="35">
        <f t="shared" si="745"/>
        <v>11.27809281978687</v>
      </c>
      <c r="CV265" s="38">
        <f t="shared" si="746"/>
        <v>11.104821792887648</v>
      </c>
      <c r="CW265" s="60">
        <v>10.918463930758076</v>
      </c>
      <c r="CX265" s="60">
        <v>10.83868663361266</v>
      </c>
      <c r="CY265" s="60">
        <v>11.469390214156718</v>
      </c>
      <c r="CZ265" s="60">
        <v>11.759999289145693</v>
      </c>
      <c r="DA265" s="60">
        <v>10.755587763595486</v>
      </c>
      <c r="DB265" s="60">
        <v>11.521654195637968</v>
      </c>
      <c r="DC265" s="60">
        <v>11.151372781608426</v>
      </c>
      <c r="DD265" s="60">
        <v>11.507656318052081</v>
      </c>
      <c r="DE265" s="60"/>
      <c r="DF265" s="61">
        <v>11.350613912906653</v>
      </c>
      <c r="DG265" s="39">
        <f t="shared" si="747"/>
        <v>10.690381026017516</v>
      </c>
      <c r="DH265" s="39">
        <f t="shared" si="748"/>
        <v>10.621177010557782</v>
      </c>
      <c r="DI265" s="39">
        <f t="shared" si="749"/>
        <v>11.248716621742266</v>
      </c>
      <c r="DJ265" s="39">
        <f t="shared" si="750"/>
        <v>11.480093720912141</v>
      </c>
      <c r="DK265" s="39">
        <f t="shared" si="751"/>
        <v>10.471577897599893</v>
      </c>
      <c r="DL265" s="39">
        <f t="shared" si="752"/>
        <v>11.297731700091653</v>
      </c>
      <c r="DM265" s="39">
        <f t="shared" si="753"/>
        <v>10.827904033298903</v>
      </c>
      <c r="DN265" s="39">
        <f t="shared" si="754"/>
        <v>11.27809281978687</v>
      </c>
      <c r="DO265" s="39"/>
      <c r="DP265" s="40">
        <f t="shared" si="755"/>
        <v>11.104821792887648</v>
      </c>
      <c r="DQ265" s="64"/>
    </row>
    <row r="266" spans="1:121" x14ac:dyDescent="0.2">
      <c r="A266" s="51" t="s">
        <v>96</v>
      </c>
      <c r="B266" s="78" t="s">
        <v>108</v>
      </c>
      <c r="C266" s="53">
        <v>2012</v>
      </c>
      <c r="D266" s="54">
        <v>397558222957.16962</v>
      </c>
      <c r="E266" s="55">
        <f t="shared" si="668"/>
        <v>11.599400740683937</v>
      </c>
      <c r="F266" s="56">
        <f t="shared" si="712"/>
        <v>3.0238597215475949E-2</v>
      </c>
      <c r="G266" s="58">
        <v>42030</v>
      </c>
      <c r="H266" s="58">
        <v>17957</v>
      </c>
      <c r="I266" s="11">
        <v>162861</v>
      </c>
      <c r="J266" s="59">
        <v>229106</v>
      </c>
      <c r="K266" s="118">
        <v>190745875</v>
      </c>
      <c r="L266" s="118">
        <v>3782188774</v>
      </c>
      <c r="M266" s="118">
        <v>4861618167</v>
      </c>
      <c r="N266" s="118">
        <v>11209461188</v>
      </c>
      <c r="O266" s="118">
        <v>3609793054</v>
      </c>
      <c r="P266" s="118">
        <v>12427648207</v>
      </c>
      <c r="Q266" s="118">
        <v>3127140680</v>
      </c>
      <c r="R266" s="118">
        <v>10835965438</v>
      </c>
      <c r="S266" s="118"/>
      <c r="T266" s="120">
        <v>6687798712</v>
      </c>
      <c r="U266" s="60">
        <v>-1.092380802113313E-2</v>
      </c>
      <c r="V266" s="60">
        <v>-1.0394907464157832E-2</v>
      </c>
      <c r="W266" s="60">
        <v>-1.9371084336371469E-2</v>
      </c>
      <c r="X266" s="60">
        <v>2.0569418985454391E-2</v>
      </c>
      <c r="Y266" s="60">
        <v>-1.0664852883775833E-2</v>
      </c>
      <c r="Z266" s="60">
        <v>-4.149674371116685E-3</v>
      </c>
      <c r="AA266" s="60">
        <v>1.9778530507344814</v>
      </c>
      <c r="AB266" s="60">
        <v>-1.0954603815851005E-2</v>
      </c>
      <c r="AC266" s="60"/>
      <c r="AD266" s="61">
        <v>-3.6687607848406856E-3</v>
      </c>
      <c r="AE266" s="99">
        <f t="shared" si="713"/>
        <v>2.159664272041207E-2</v>
      </c>
      <c r="AF266" s="100">
        <f t="shared" si="756"/>
        <v>2.3356033202275261E-2</v>
      </c>
      <c r="AG266" s="100">
        <f t="shared" si="714"/>
        <v>2.065348120603722E-2</v>
      </c>
      <c r="AH266" s="100">
        <f t="shared" si="715"/>
        <v>2.724857034276721E-2</v>
      </c>
      <c r="AI266" s="100">
        <f t="shared" si="716"/>
        <v>5.2281832269775529E-2</v>
      </c>
      <c r="AJ266" s="100">
        <f t="shared" si="717"/>
        <v>1.7390694315672819E-2</v>
      </c>
      <c r="AK266" s="100">
        <f t="shared" si="718"/>
        <v>0.62142219313399183</v>
      </c>
      <c r="AL266" s="100">
        <f t="shared" si="719"/>
        <v>2.1557193638057564E-2</v>
      </c>
      <c r="AM266" s="100"/>
      <c r="AN266" s="38">
        <f t="shared" si="720"/>
        <v>2.7400769424460531E-2</v>
      </c>
      <c r="AO266" s="60">
        <v>-1.3195527194290673</v>
      </c>
      <c r="AP266" s="60">
        <v>-1.4515870955864365</v>
      </c>
      <c r="AQ266" s="60">
        <v>-0.18123123305955602</v>
      </c>
      <c r="AR266" s="60">
        <v>0.36338039223111451</v>
      </c>
      <c r="AS266" s="60">
        <v>-1.5911051533382814</v>
      </c>
      <c r="AT266" s="60">
        <v>-0.10185860319178808</v>
      </c>
      <c r="AU266" s="60">
        <v>-0.87304417182791205</v>
      </c>
      <c r="AV266" s="60">
        <v>-0.1294503383627017</v>
      </c>
      <c r="AW266" s="60"/>
      <c r="AX266" s="61">
        <v>-0.40677753531828209</v>
      </c>
      <c r="AY266" s="39">
        <f t="shared" ref="AY266:AZ266" si="769">STDEV(AO257:AO266)</f>
        <v>4.4349563988349022E-2</v>
      </c>
      <c r="AZ266" s="39">
        <f t="shared" si="769"/>
        <v>2.6267268530495828E-2</v>
      </c>
      <c r="BA266" s="39">
        <f t="shared" si="722"/>
        <v>2.5008628486209796E-2</v>
      </c>
      <c r="BB266" s="39">
        <f t="shared" si="723"/>
        <v>7.9513630383078432E-2</v>
      </c>
      <c r="BC266" s="39">
        <f t="shared" si="724"/>
        <v>0.10136505940597057</v>
      </c>
      <c r="BD266" s="39">
        <f t="shared" si="725"/>
        <v>1.8390090721748326E-2</v>
      </c>
      <c r="BE266" s="39">
        <f t="shared" si="726"/>
        <v>0.19258640229687973</v>
      </c>
      <c r="BF266" s="39">
        <f t="shared" si="727"/>
        <v>2.185497461947088E-2</v>
      </c>
      <c r="BG266" s="39"/>
      <c r="BH266" s="39">
        <f t="shared" si="728"/>
        <v>6.2895871559463079E-2</v>
      </c>
      <c r="BI266" s="62">
        <v>0.8668274771072294</v>
      </c>
      <c r="BJ266" s="63">
        <v>0.91623337159835239</v>
      </c>
      <c r="BK266" s="63">
        <v>0.60944862289077362</v>
      </c>
      <c r="BL266" s="63">
        <v>0.37111404835638861</v>
      </c>
      <c r="BM266" s="63">
        <v>0.95727319482921813</v>
      </c>
      <c r="BN266" s="63">
        <v>0.14174718161193403</v>
      </c>
      <c r="BO266" s="63">
        <v>0.89911044066172796</v>
      </c>
      <c r="BP266" s="63">
        <v>0.33561150684157937</v>
      </c>
      <c r="BQ266" s="63"/>
      <c r="BR266" s="61">
        <v>0.31654517147554817</v>
      </c>
      <c r="BS266" s="39">
        <f t="shared" si="729"/>
        <v>-1.5670014029539603E-3</v>
      </c>
      <c r="BT266" s="39">
        <f t="shared" si="730"/>
        <v>1.6409112178618668E-2</v>
      </c>
      <c r="BU266" s="39">
        <f t="shared" si="731"/>
        <v>5.3432706286258803E-3</v>
      </c>
      <c r="BV266" s="39">
        <f t="shared" si="732"/>
        <v>1.4446085152292953E-2</v>
      </c>
      <c r="BW266" s="39">
        <f t="shared" si="733"/>
        <v>1.4466210062772244E-2</v>
      </c>
      <c r="BX266" s="39">
        <f t="shared" si="734"/>
        <v>5.0323444592400342E-3</v>
      </c>
      <c r="BY266" s="39">
        <f t="shared" si="735"/>
        <v>0.21209478324189474</v>
      </c>
      <c r="BZ266" s="39">
        <f t="shared" si="736"/>
        <v>-1.5689704050326769E-3</v>
      </c>
      <c r="CA266" s="39"/>
      <c r="CB266" s="40">
        <f t="shared" si="737"/>
        <v>2.7571279618071865E-2</v>
      </c>
      <c r="CC266" s="35">
        <v>1.1898362973892284E-3</v>
      </c>
      <c r="CD266" s="35">
        <v>8.1849243782151759E-3</v>
      </c>
      <c r="CE266" s="35">
        <v>1.0783619539104989E-2</v>
      </c>
      <c r="CF266" s="35">
        <v>2.3432011493969618E-2</v>
      </c>
      <c r="CG266" s="35">
        <v>3.8619678312851999E-2</v>
      </c>
      <c r="CH266" s="35">
        <v>3.500098564309663E-2</v>
      </c>
      <c r="CI266" s="35">
        <v>2.6415942605355014E-2</v>
      </c>
      <c r="CJ266" s="35">
        <v>4.5493598354205356E-2</v>
      </c>
      <c r="CL266" s="38">
        <v>1.7499073885608563E-2</v>
      </c>
      <c r="CM266" s="35">
        <f t="shared" si="738"/>
        <v>10.73960650847849</v>
      </c>
      <c r="CN266" s="35">
        <f t="shared" si="739"/>
        <v>10.670541174096275</v>
      </c>
      <c r="CO266" s="35">
        <f t="shared" si="740"/>
        <v>11.296897938906859</v>
      </c>
      <c r="CP266" s="35">
        <f t="shared" si="741"/>
        <v>11.537223706033544</v>
      </c>
      <c r="CQ266" s="35">
        <f t="shared" si="742"/>
        <v>10.533305650293649</v>
      </c>
      <c r="CR266" s="35">
        <f t="shared" si="743"/>
        <v>11.345992073883973</v>
      </c>
      <c r="CS266" s="35">
        <f t="shared" si="744"/>
        <v>10.893660856597627</v>
      </c>
      <c r="CT266" s="35">
        <f t="shared" si="745"/>
        <v>11.326840491246562</v>
      </c>
      <c r="CV266" s="38">
        <f t="shared" si="746"/>
        <v>11.16077591370162</v>
      </c>
      <c r="CW266" s="60">
        <v>10.939624380969402</v>
      </c>
      <c r="CX266" s="60">
        <v>10.873607192890718</v>
      </c>
      <c r="CY266" s="60">
        <v>11.508785124154159</v>
      </c>
      <c r="CZ266" s="60">
        <v>11.781090936799494</v>
      </c>
      <c r="DA266" s="60">
        <v>10.803848164014795</v>
      </c>
      <c r="DB266" s="60">
        <v>11.548471439088043</v>
      </c>
      <c r="DC266" s="60">
        <v>11.16287865476998</v>
      </c>
      <c r="DD266" s="60">
        <v>11.534675571502586</v>
      </c>
      <c r="DE266" s="60"/>
      <c r="DF266" s="61">
        <v>11.396011973024795</v>
      </c>
      <c r="DG266" s="39">
        <f t="shared" si="747"/>
        <v>10.73960650847849</v>
      </c>
      <c r="DH266" s="39">
        <f t="shared" si="748"/>
        <v>10.670541174096275</v>
      </c>
      <c r="DI266" s="39">
        <f t="shared" si="749"/>
        <v>11.296897938906859</v>
      </c>
      <c r="DJ266" s="39">
        <f t="shared" si="750"/>
        <v>11.537223706033544</v>
      </c>
      <c r="DK266" s="39">
        <f t="shared" si="751"/>
        <v>10.533305650293649</v>
      </c>
      <c r="DL266" s="39">
        <f t="shared" si="752"/>
        <v>11.345992073883973</v>
      </c>
      <c r="DM266" s="39">
        <f t="shared" si="753"/>
        <v>10.893660856597627</v>
      </c>
      <c r="DN266" s="39">
        <f t="shared" si="754"/>
        <v>11.326840491246562</v>
      </c>
      <c r="DO266" s="39"/>
      <c r="DP266" s="40">
        <f t="shared" si="755"/>
        <v>11.16077591370162</v>
      </c>
      <c r="DQ266" s="64"/>
    </row>
    <row r="267" spans="1:121" x14ac:dyDescent="0.2">
      <c r="A267" s="51" t="s">
        <v>96</v>
      </c>
      <c r="B267" s="78" t="s">
        <v>108</v>
      </c>
      <c r="C267" s="53">
        <v>2013</v>
      </c>
      <c r="D267" s="54">
        <v>420333203150.42639</v>
      </c>
      <c r="E267" s="55">
        <f t="shared" si="668"/>
        <v>11.623593697346536</v>
      </c>
      <c r="F267" s="56">
        <f t="shared" si="712"/>
        <v>2.419295666259913E-2</v>
      </c>
      <c r="G267" s="58">
        <v>40357</v>
      </c>
      <c r="H267" s="58">
        <v>17254</v>
      </c>
      <c r="I267" s="11">
        <v>167566</v>
      </c>
      <c r="J267" s="59">
        <v>228505</v>
      </c>
      <c r="K267" s="118">
        <v>166203352</v>
      </c>
      <c r="L267" s="118">
        <v>4256280222</v>
      </c>
      <c r="M267" s="118">
        <v>5042021832</v>
      </c>
      <c r="N267" s="118">
        <v>10872574765</v>
      </c>
      <c r="O267" s="118">
        <v>3758453664</v>
      </c>
      <c r="P267" s="118">
        <v>13014892713</v>
      </c>
      <c r="Q267" s="118">
        <v>3788633160</v>
      </c>
      <c r="R267" s="118">
        <v>11236345019</v>
      </c>
      <c r="S267" s="118"/>
      <c r="T267" s="120">
        <v>7182184544</v>
      </c>
      <c r="U267" s="60">
        <v>5.9227282036191653E-3</v>
      </c>
      <c r="V267" s="60">
        <v>3.0428358108660625E-3</v>
      </c>
      <c r="W267" s="60">
        <v>7.6093738747296524E-3</v>
      </c>
      <c r="X267" s="60">
        <v>5.0269927803860082E-2</v>
      </c>
      <c r="Y267" s="60">
        <v>-2.4289266291028788E-3</v>
      </c>
      <c r="Z267" s="60">
        <v>1.3710426002366827E-2</v>
      </c>
      <c r="AA267" s="60">
        <v>0.17670708000349955</v>
      </c>
      <c r="AB267" s="60">
        <v>5.9009768010718222E-3</v>
      </c>
      <c r="AC267" s="60"/>
      <c r="AD267" s="61">
        <v>8.7120928325012947E-3</v>
      </c>
      <c r="AE267" s="99">
        <f t="shared" si="713"/>
        <v>2.1675340721789362E-2</v>
      </c>
      <c r="AF267" s="100">
        <f t="shared" si="756"/>
        <v>2.3716398052644253E-2</v>
      </c>
      <c r="AG267" s="100">
        <f t="shared" si="714"/>
        <v>1.7372011488725823E-2</v>
      </c>
      <c r="AH267" s="100">
        <f t="shared" si="715"/>
        <v>2.6456837765913205E-2</v>
      </c>
      <c r="AI267" s="100">
        <f t="shared" si="716"/>
        <v>2.7411741693316866E-2</v>
      </c>
      <c r="AJ267" s="100">
        <f t="shared" si="717"/>
        <v>1.7315294708077075E-2</v>
      </c>
      <c r="AK267" s="100">
        <f t="shared" si="718"/>
        <v>0.61641340085692331</v>
      </c>
      <c r="AL267" s="100">
        <f t="shared" si="719"/>
        <v>2.1640169731536235E-2</v>
      </c>
      <c r="AM267" s="100"/>
      <c r="AN267" s="38">
        <f t="shared" si="720"/>
        <v>2.8021791549672853E-2</v>
      </c>
      <c r="AO267" s="60">
        <v>-1.3660631935881895</v>
      </c>
      <c r="AP267" s="60">
        <v>-1.4409510746080354</v>
      </c>
      <c r="AQ267" s="60">
        <v>-0.17042413130014999</v>
      </c>
      <c r="AR267" s="60">
        <v>0.33665066323930581</v>
      </c>
      <c r="AS267" s="60">
        <v>-1.5450189828491236</v>
      </c>
      <c r="AT267" s="60">
        <v>-0.11401867665422216</v>
      </c>
      <c r="AU267" s="60">
        <v>-0.85885387337609664</v>
      </c>
      <c r="AV267" s="60">
        <v>-0.13564074353186584</v>
      </c>
      <c r="AW267" s="60"/>
      <c r="AX267" s="61">
        <v>-0.39003406801185925</v>
      </c>
      <c r="AY267" s="39">
        <f t="shared" ref="AY267:AZ267" si="770">STDEV(AO258:AO267)</f>
        <v>4.4360282642098597E-2</v>
      </c>
      <c r="AZ267" s="39">
        <f t="shared" si="770"/>
        <v>2.4120100184072218E-2</v>
      </c>
      <c r="BA267" s="39">
        <f t="shared" si="722"/>
        <v>2.8534779573259807E-2</v>
      </c>
      <c r="BB267" s="39">
        <f t="shared" si="723"/>
        <v>7.8733515595917014E-2</v>
      </c>
      <c r="BC267" s="39">
        <f t="shared" si="724"/>
        <v>0.10900981181562013</v>
      </c>
      <c r="BD267" s="39">
        <f t="shared" si="725"/>
        <v>1.7619086107399522E-2</v>
      </c>
      <c r="BE267" s="39">
        <f t="shared" si="726"/>
        <v>0.18515586013100255</v>
      </c>
      <c r="BF267" s="39">
        <f t="shared" si="727"/>
        <v>2.0329481272398562E-2</v>
      </c>
      <c r="BG267" s="39"/>
      <c r="BH267" s="39">
        <f t="shared" si="728"/>
        <v>6.176010281614281E-2</v>
      </c>
      <c r="BI267" s="62">
        <v>0.89079482563179302</v>
      </c>
      <c r="BJ267" s="63">
        <v>0.92917494078776719</v>
      </c>
      <c r="BK267" s="63">
        <v>0.59212911505138444</v>
      </c>
      <c r="BL267" s="63">
        <v>0.37693799156807939</v>
      </c>
      <c r="BM267" s="63">
        <v>0.96598763265429932</v>
      </c>
      <c r="BN267" s="63">
        <v>0.17635212636482239</v>
      </c>
      <c r="BO267" s="63">
        <v>0.89526065955334577</v>
      </c>
      <c r="BP267" s="63">
        <v>0.32754342431761785</v>
      </c>
      <c r="BQ267" s="63"/>
      <c r="BR267" s="61">
        <v>0.26002806916330595</v>
      </c>
      <c r="BS267" s="39">
        <f t="shared" si="729"/>
        <v>-1.3162082281310994E-3</v>
      </c>
      <c r="BT267" s="39">
        <f t="shared" si="730"/>
        <v>1.4896330676974556E-2</v>
      </c>
      <c r="BU267" s="39">
        <f t="shared" si="731"/>
        <v>2.3474567978684067E-3</v>
      </c>
      <c r="BV267" s="39">
        <f t="shared" si="732"/>
        <v>2.1455812206003212E-2</v>
      </c>
      <c r="BW267" s="39">
        <f t="shared" si="733"/>
        <v>1.0369200629547492E-4</v>
      </c>
      <c r="BX267" s="39">
        <f t="shared" si="734"/>
        <v>4.9066613035980032E-3</v>
      </c>
      <c r="BY267" s="39">
        <f t="shared" si="735"/>
        <v>0.23162914230518297</v>
      </c>
      <c r="BZ267" s="39">
        <f t="shared" si="736"/>
        <v>-1.2996318643035299E-3</v>
      </c>
      <c r="CA267" s="39"/>
      <c r="CB267" s="40">
        <f t="shared" si="737"/>
        <v>2.6208009381953799E-2</v>
      </c>
      <c r="CC267" s="35">
        <v>1.1448615512483858E-3</v>
      </c>
      <c r="CD267" s="35">
        <v>1.2326673276296796E-2</v>
      </c>
      <c r="CE267" s="35">
        <v>9.3597523341871925E-3</v>
      </c>
      <c r="CF267" s="35">
        <v>2.2076183508246812E-2</v>
      </c>
      <c r="CG267" s="35">
        <v>4.4360584786828715E-2</v>
      </c>
      <c r="CH267" s="35">
        <v>3.5063881008761205E-2</v>
      </c>
      <c r="CI267" s="35">
        <v>4.4026141408159913E-2</v>
      </c>
      <c r="CJ267" s="35">
        <v>4.3246878764095817E-2</v>
      </c>
      <c r="CL267" s="38">
        <v>1.7507122157497515E-2</v>
      </c>
      <c r="CM267" s="35">
        <f t="shared" si="738"/>
        <v>10.78369411626899</v>
      </c>
      <c r="CN267" s="35">
        <f t="shared" si="739"/>
        <v>10.718309624796481</v>
      </c>
      <c r="CO267" s="35">
        <f t="shared" si="740"/>
        <v>11.344618130986486</v>
      </c>
      <c r="CP267" s="35">
        <f t="shared" si="741"/>
        <v>11.588751011007705</v>
      </c>
      <c r="CQ267" s="35">
        <f t="shared" si="742"/>
        <v>10.593978554825945</v>
      </c>
      <c r="CR267" s="35">
        <f t="shared" si="743"/>
        <v>11.391408723333909</v>
      </c>
      <c r="CS267" s="35">
        <f t="shared" si="744"/>
        <v>10.956277364472189</v>
      </c>
      <c r="CT267" s="35">
        <f t="shared" si="745"/>
        <v>11.373802983587982</v>
      </c>
      <c r="CV267" s="38">
        <f t="shared" si="746"/>
        <v>11.214642635726715</v>
      </c>
      <c r="CW267" s="60">
        <v>10.940562100552441</v>
      </c>
      <c r="CX267" s="60">
        <v>10.903118160042517</v>
      </c>
      <c r="CY267" s="60">
        <v>11.53838163169646</v>
      </c>
      <c r="CZ267" s="60">
        <v>11.791919028966188</v>
      </c>
      <c r="DA267" s="60">
        <v>10.851084205921975</v>
      </c>
      <c r="DB267" s="60">
        <v>11.566584359019425</v>
      </c>
      <c r="DC267" s="60">
        <v>11.194166760658486</v>
      </c>
      <c r="DD267" s="60">
        <v>11.555773325580603</v>
      </c>
      <c r="DE267" s="60"/>
      <c r="DF267" s="61">
        <v>11.428576663340607</v>
      </c>
      <c r="DG267" s="39">
        <f t="shared" si="747"/>
        <v>10.78369411626899</v>
      </c>
      <c r="DH267" s="39">
        <f t="shared" si="748"/>
        <v>10.718309624796481</v>
      </c>
      <c r="DI267" s="39">
        <f t="shared" si="749"/>
        <v>11.344618130986486</v>
      </c>
      <c r="DJ267" s="39">
        <f t="shared" si="750"/>
        <v>11.588751011007705</v>
      </c>
      <c r="DK267" s="39">
        <f t="shared" si="751"/>
        <v>10.593978554825945</v>
      </c>
      <c r="DL267" s="39">
        <f t="shared" si="752"/>
        <v>11.391408723333909</v>
      </c>
      <c r="DM267" s="39">
        <f t="shared" si="753"/>
        <v>10.956277364472189</v>
      </c>
      <c r="DN267" s="39">
        <f t="shared" si="754"/>
        <v>11.373802983587982</v>
      </c>
      <c r="DO267" s="39"/>
      <c r="DP267" s="40">
        <f t="shared" si="755"/>
        <v>11.214642635726715</v>
      </c>
      <c r="DQ267" s="64"/>
    </row>
    <row r="268" spans="1:121" x14ac:dyDescent="0.2">
      <c r="A268" s="51" t="s">
        <v>96</v>
      </c>
      <c r="B268" s="78" t="s">
        <v>108</v>
      </c>
      <c r="C268" s="53">
        <v>2014</v>
      </c>
      <c r="D268" s="54">
        <v>407339454060.67773</v>
      </c>
      <c r="E268" s="55">
        <f t="shared" si="668"/>
        <v>11.609956476992453</v>
      </c>
      <c r="F268" s="56">
        <f t="shared" si="712"/>
        <v>-1.3637220354082658E-2</v>
      </c>
      <c r="G268" s="58">
        <v>39742</v>
      </c>
      <c r="H268" s="58">
        <v>14981</v>
      </c>
      <c r="I268" s="11">
        <v>170018</v>
      </c>
      <c r="J268" s="59">
        <v>227462</v>
      </c>
      <c r="K268" s="118">
        <v>142533039</v>
      </c>
      <c r="L268" s="118">
        <v>4525477168</v>
      </c>
      <c r="M268" s="118">
        <v>5868067924</v>
      </c>
      <c r="N268" s="118">
        <v>9510286623</v>
      </c>
      <c r="O268" s="118">
        <v>4032553614</v>
      </c>
      <c r="P268" s="118">
        <v>12764450064</v>
      </c>
      <c r="Q268" s="118">
        <v>4239105625</v>
      </c>
      <c r="R268" s="118">
        <v>10454678824</v>
      </c>
      <c r="S268" s="118"/>
      <c r="T268" s="120">
        <v>7888498185</v>
      </c>
      <c r="U268" s="60">
        <v>-1.9050436732859666E-2</v>
      </c>
      <c r="V268" s="60">
        <v>-2.3005379827614636E-2</v>
      </c>
      <c r="W268" s="60">
        <v>-4.8394416597680179E-3</v>
      </c>
      <c r="X268" s="60">
        <v>3.2679988325842402E-2</v>
      </c>
      <c r="Y268" s="60">
        <v>-1.3302300171559978E-2</v>
      </c>
      <c r="Z268" s="60">
        <v>-7.8110164639262347E-3</v>
      </c>
      <c r="AA268" s="60">
        <v>-6.8385714841689982E-4</v>
      </c>
      <c r="AB268" s="60">
        <v>-1.9038824693924816E-2</v>
      </c>
      <c r="AC268" s="60"/>
      <c r="AD268" s="61">
        <v>-2.0887552998122949E-2</v>
      </c>
      <c r="AE268" s="99">
        <f t="shared" si="713"/>
        <v>2.2368798718282321E-2</v>
      </c>
      <c r="AF268" s="100">
        <f t="shared" si="756"/>
        <v>2.6374618197330755E-2</v>
      </c>
      <c r="AG268" s="100">
        <f t="shared" si="714"/>
        <v>1.5027869617958319E-2</v>
      </c>
      <c r="AH268" s="100">
        <f t="shared" si="715"/>
        <v>2.6476118617292842E-2</v>
      </c>
      <c r="AI268" s="100">
        <f t="shared" si="716"/>
        <v>2.7188377632067259E-2</v>
      </c>
      <c r="AJ268" s="100">
        <f t="shared" si="717"/>
        <v>1.7440622803026478E-2</v>
      </c>
      <c r="AK268" s="100">
        <f t="shared" si="718"/>
        <v>0.61600275767613011</v>
      </c>
      <c r="AL268" s="100">
        <f t="shared" si="719"/>
        <v>2.2331334441587584E-2</v>
      </c>
      <c r="AM268" s="100"/>
      <c r="AN268" s="38">
        <f t="shared" si="720"/>
        <v>3.1761434638929831E-2</v>
      </c>
      <c r="AO268" s="60">
        <v>-1.3770024636760745</v>
      </c>
      <c r="AP268" s="60">
        <v>-1.3871721144781635</v>
      </c>
      <c r="AQ268" s="60">
        <v>-0.13649396372290035</v>
      </c>
      <c r="AR268" s="60">
        <v>0.33983092497450684</v>
      </c>
      <c r="AS268" s="60">
        <v>-1.4867829795763132</v>
      </c>
      <c r="AT268" s="60">
        <v>-8.0960167558659535E-2</v>
      </c>
      <c r="AU268" s="60">
        <v>-0.8344173529001786</v>
      </c>
      <c r="AV268" s="60">
        <v>-0.11185118455318488</v>
      </c>
      <c r="AW268" s="60"/>
      <c r="AX268" s="61">
        <v>-0.33996594796680846</v>
      </c>
      <c r="AY268" s="39">
        <f t="shared" ref="AY268:AZ268" si="771">STDEV(AO259:AO268)</f>
        <v>4.6177251499454695E-2</v>
      </c>
      <c r="AZ268" s="39">
        <f t="shared" si="771"/>
        <v>3.0367353344898269E-2</v>
      </c>
      <c r="BA268" s="39">
        <f t="shared" si="722"/>
        <v>3.3129536117601867E-2</v>
      </c>
      <c r="BB268" s="39">
        <f t="shared" si="723"/>
        <v>7.2297818069595302E-2</v>
      </c>
      <c r="BC268" s="39">
        <f t="shared" si="724"/>
        <v>0.11714417936035905</v>
      </c>
      <c r="BD268" s="39">
        <f t="shared" si="725"/>
        <v>2.0055813232652455E-2</v>
      </c>
      <c r="BE268" s="39">
        <f t="shared" si="726"/>
        <v>0.15740528726876446</v>
      </c>
      <c r="BF268" s="39">
        <f t="shared" si="727"/>
        <v>2.3233016232113591E-2</v>
      </c>
      <c r="BG268" s="39"/>
      <c r="BH268" s="39">
        <f t="shared" si="728"/>
        <v>6.2824726786799609E-2</v>
      </c>
      <c r="BI268" s="62">
        <v>0.90030718028667356</v>
      </c>
      <c r="BJ268" s="63">
        <v>0.93011762295781619</v>
      </c>
      <c r="BK268" s="63">
        <v>0.5638550638550639</v>
      </c>
      <c r="BL268" s="63">
        <v>0.3662914391153051</v>
      </c>
      <c r="BM268" s="63">
        <v>0.9660313570075264</v>
      </c>
      <c r="BN268" s="63">
        <v>0.17111374566797213</v>
      </c>
      <c r="BO268" s="63">
        <v>0.89563233786074548</v>
      </c>
      <c r="BP268" s="63">
        <v>0.32207392197125256</v>
      </c>
      <c r="BQ268" s="63"/>
      <c r="BR268" s="61">
        <v>0.19880904154056753</v>
      </c>
      <c r="BS268" s="39">
        <f t="shared" si="729"/>
        <v>-3.2450242239254303E-3</v>
      </c>
      <c r="BT268" s="39">
        <f t="shared" si="730"/>
        <v>1.0461834165830663E-2</v>
      </c>
      <c r="BU268" s="39">
        <f t="shared" si="731"/>
        <v>-8.8290287928825817E-4</v>
      </c>
      <c r="BV268" s="39">
        <f t="shared" si="732"/>
        <v>2.1497584881762545E-2</v>
      </c>
      <c r="BW268" s="39">
        <f t="shared" si="733"/>
        <v>-2.6908279401911981E-3</v>
      </c>
      <c r="BX268" s="39">
        <f t="shared" si="734"/>
        <v>2.7604090773412303E-3</v>
      </c>
      <c r="BY268" s="39">
        <f t="shared" si="735"/>
        <v>0.23258769377082053</v>
      </c>
      <c r="BZ268" s="39">
        <f t="shared" si="736"/>
        <v>-3.2500298308551613E-3</v>
      </c>
      <c r="CA268" s="39"/>
      <c r="CB268" s="40">
        <f t="shared" si="737"/>
        <v>2.212304035350816E-2</v>
      </c>
      <c r="CC268" s="35">
        <v>1.3443052926526253E-3</v>
      </c>
      <c r="CD268" s="35">
        <v>7.0514320959687475E-3</v>
      </c>
      <c r="CE268" s="35">
        <v>1.1155875102645721E-2</v>
      </c>
      <c r="CF268" s="35">
        <v>2.1076481602247274E-2</v>
      </c>
      <c r="CG268" s="35">
        <v>3.9466876119906832E-2</v>
      </c>
      <c r="CH268" s="35">
        <v>3.3871330215094989E-2</v>
      </c>
      <c r="CI268" s="35">
        <v>3.6608591142575274E-2</v>
      </c>
      <c r="CJ268" s="35">
        <v>4.1266277017988656E-2</v>
      </c>
      <c r="CL268" s="38">
        <v>1.9010119623448476E-2</v>
      </c>
      <c r="CM268" s="35">
        <f t="shared" si="738"/>
        <v>10.819145251518901</v>
      </c>
      <c r="CN268" s="35">
        <f t="shared" si="739"/>
        <v>10.761689200800513</v>
      </c>
      <c r="CO268" s="35">
        <f t="shared" si="740"/>
        <v>11.388013220724336</v>
      </c>
      <c r="CP268" s="35">
        <f t="shared" si="741"/>
        <v>11.634366120227284</v>
      </c>
      <c r="CQ268" s="35">
        <f t="shared" si="742"/>
        <v>10.650041447118024</v>
      </c>
      <c r="CR268" s="35">
        <f t="shared" si="743"/>
        <v>11.431665210706102</v>
      </c>
      <c r="CS268" s="35">
        <f t="shared" si="744"/>
        <v>11.016297601885357</v>
      </c>
      <c r="CT268" s="35">
        <f t="shared" si="745"/>
        <v>11.414275262221736</v>
      </c>
      <c r="CV268" s="38">
        <f t="shared" si="746"/>
        <v>11.263884658781013</v>
      </c>
      <c r="CW268" s="60">
        <v>10.921455245154416</v>
      </c>
      <c r="CX268" s="60">
        <v>10.91637041975337</v>
      </c>
      <c r="CY268" s="60">
        <v>11.541709495131002</v>
      </c>
      <c r="CZ268" s="60">
        <v>11.779871939479706</v>
      </c>
      <c r="DA268" s="60">
        <v>10.866564987204296</v>
      </c>
      <c r="DB268" s="60">
        <v>11.569476393213122</v>
      </c>
      <c r="DC268" s="60">
        <v>11.192747800542364</v>
      </c>
      <c r="DD268" s="60">
        <v>11.554030884715861</v>
      </c>
      <c r="DE268" s="60"/>
      <c r="DF268" s="61">
        <v>11.43997350300905</v>
      </c>
      <c r="DG268" s="39">
        <f t="shared" si="747"/>
        <v>10.819145251518901</v>
      </c>
      <c r="DH268" s="39">
        <f t="shared" si="748"/>
        <v>10.761689200800513</v>
      </c>
      <c r="DI268" s="39">
        <f t="shared" si="749"/>
        <v>11.388013220724336</v>
      </c>
      <c r="DJ268" s="39">
        <f t="shared" si="750"/>
        <v>11.634366120227284</v>
      </c>
      <c r="DK268" s="39">
        <f t="shared" si="751"/>
        <v>10.650041447118024</v>
      </c>
      <c r="DL268" s="39">
        <f t="shared" si="752"/>
        <v>11.431665210706102</v>
      </c>
      <c r="DM268" s="39">
        <f t="shared" si="753"/>
        <v>11.016297601885357</v>
      </c>
      <c r="DN268" s="39">
        <f t="shared" si="754"/>
        <v>11.414275262221736</v>
      </c>
      <c r="DO268" s="39"/>
      <c r="DP268" s="40">
        <f t="shared" si="755"/>
        <v>11.263884658781013</v>
      </c>
      <c r="DQ268" s="64"/>
    </row>
    <row r="269" spans="1:121" x14ac:dyDescent="0.2">
      <c r="A269" s="51" t="s">
        <v>96</v>
      </c>
      <c r="B269" s="78" t="s">
        <v>108</v>
      </c>
      <c r="C269" s="53">
        <v>2015</v>
      </c>
      <c r="D269" s="54">
        <v>401296437424.99493</v>
      </c>
      <c r="E269" s="55">
        <f t="shared" si="668"/>
        <v>11.60346530423039</v>
      </c>
      <c r="F269" s="56">
        <f t="shared" si="712"/>
        <v>-6.4911727620629023E-3</v>
      </c>
      <c r="G269" s="58">
        <v>37028</v>
      </c>
      <c r="H269" s="58">
        <v>10905</v>
      </c>
      <c r="I269" s="11">
        <v>162500</v>
      </c>
      <c r="J269" s="59">
        <v>214310</v>
      </c>
      <c r="K269" s="118">
        <v>105771715.09999999</v>
      </c>
      <c r="L269" s="118">
        <v>4958478633.9200001</v>
      </c>
      <c r="M269" s="118">
        <v>5991650747</v>
      </c>
      <c r="N269" s="118">
        <v>7827165346.5299997</v>
      </c>
      <c r="O269" s="118">
        <v>4236710484.9300003</v>
      </c>
      <c r="P269" s="118">
        <v>10189111680.15</v>
      </c>
      <c r="Q269" s="118">
        <v>4171791497.3000102</v>
      </c>
      <c r="R269" s="118">
        <v>8756042628.6299992</v>
      </c>
      <c r="S269" s="118"/>
      <c r="T269" s="120">
        <v>8906274883.4499893</v>
      </c>
      <c r="U269" s="60">
        <v>1.2673742130515198E-2</v>
      </c>
      <c r="V269" s="60">
        <v>-2.0526192400760479E-2</v>
      </c>
      <c r="W269" s="60">
        <v>-1.2083421585631013E-2</v>
      </c>
      <c r="X269" s="60">
        <v>2.9747784216091144E-2</v>
      </c>
      <c r="Y269" s="60">
        <v>-1.8501018186648288E-2</v>
      </c>
      <c r="Z269" s="60">
        <v>5.3534627396546797E-2</v>
      </c>
      <c r="AA269" s="60">
        <v>4.5626366251350969E-2</v>
      </c>
      <c r="AB269" s="60">
        <v>1.259739823264594E-2</v>
      </c>
      <c r="AC269" s="60"/>
      <c r="AD269" s="61">
        <v>-8.2898482667479456E-3</v>
      </c>
      <c r="AE269" s="99">
        <f t="shared" ref="AE269:AE271" si="772">STDEV(U260:U269)</f>
        <v>2.285893973454722E-2</v>
      </c>
      <c r="AF269" s="100">
        <f t="shared" si="756"/>
        <v>2.8126604528766343E-2</v>
      </c>
      <c r="AG269" s="100">
        <f t="shared" si="714"/>
        <v>1.5265310847591751E-2</v>
      </c>
      <c r="AH269" s="100">
        <f t="shared" si="715"/>
        <v>2.6246693898912671E-2</v>
      </c>
      <c r="AI269" s="100">
        <f t="shared" si="716"/>
        <v>2.7632848028209322E-2</v>
      </c>
      <c r="AJ269" s="100">
        <f t="shared" si="717"/>
        <v>2.3535142710085517E-2</v>
      </c>
      <c r="AK269" s="100">
        <f t="shared" si="718"/>
        <v>0.6142574366736866</v>
      </c>
      <c r="AL269" s="100">
        <f t="shared" si="719"/>
        <v>2.2816430286196062E-2</v>
      </c>
      <c r="AM269" s="100"/>
      <c r="AN269" s="38">
        <f t="shared" si="720"/>
        <v>3.2663302281527397E-2</v>
      </c>
      <c r="AO269" s="60">
        <v>-1.4918535143311438</v>
      </c>
      <c r="AP269" s="60">
        <v>-1.3469891978156685</v>
      </c>
      <c r="AQ269" s="60">
        <v>-0.11711114799746447</v>
      </c>
      <c r="AR269" s="60">
        <v>0.3314643161359605</v>
      </c>
      <c r="AS269" s="60">
        <v>-1.4443079008971829</v>
      </c>
      <c r="AT269" s="60">
        <v>-0.12438718514252045</v>
      </c>
      <c r="AU269" s="60">
        <v>-0.82320750896035655</v>
      </c>
      <c r="AV269" s="60">
        <v>-0.11490874163312093</v>
      </c>
      <c r="AW269" s="60"/>
      <c r="AX269" s="61">
        <v>-0.3173657836696222</v>
      </c>
      <c r="AY269" s="39">
        <f t="shared" ref="AY269:AZ269" si="773">STDEV(AO260:AO269)</f>
        <v>6.3835729483382106E-2</v>
      </c>
      <c r="AZ269" s="39">
        <f t="shared" si="773"/>
        <v>4.4363011381319296E-2</v>
      </c>
      <c r="BA269" s="39">
        <f t="shared" si="722"/>
        <v>3.8846474588982195E-2</v>
      </c>
      <c r="BB269" s="39">
        <f t="shared" si="723"/>
        <v>6.1482386716555919E-2</v>
      </c>
      <c r="BC269" s="39">
        <f t="shared" si="724"/>
        <v>0.12312560668632094</v>
      </c>
      <c r="BD269" s="39">
        <f t="shared" si="725"/>
        <v>2.0215970463051906E-2</v>
      </c>
      <c r="BE269" s="39">
        <f t="shared" si="726"/>
        <v>0.11795670552401355</v>
      </c>
      <c r="BF269" s="39">
        <f t="shared" si="727"/>
        <v>2.435992088185867E-2</v>
      </c>
      <c r="BG269" s="39"/>
      <c r="BH269" s="39">
        <f t="shared" si="728"/>
        <v>7.0703187092735528E-2</v>
      </c>
      <c r="BI269" s="62">
        <v>0.92488999061917943</v>
      </c>
      <c r="BJ269" s="63">
        <v>0.90608565325866497</v>
      </c>
      <c r="BK269" s="63">
        <v>0.55749312616013214</v>
      </c>
      <c r="BL269" s="63">
        <v>0.35909958428851912</v>
      </c>
      <c r="BM269" s="63">
        <v>0.9524552332276579</v>
      </c>
      <c r="BN269" s="63">
        <v>0.17165223940404864</v>
      </c>
      <c r="BO269" s="63">
        <v>0.88414939376891011</v>
      </c>
      <c r="BP269" s="63">
        <v>0.29290665969248819</v>
      </c>
      <c r="BQ269" s="63"/>
      <c r="BR269" s="61">
        <v>0.1303008967120558</v>
      </c>
      <c r="BS269" s="39">
        <f t="shared" si="729"/>
        <v>-1.2682120975339606E-3</v>
      </c>
      <c r="BT269" s="39">
        <f t="shared" si="730"/>
        <v>7.2932110374023026E-3</v>
      </c>
      <c r="BU269" s="39">
        <f t="shared" si="731"/>
        <v>-1.2315914644080036E-3</v>
      </c>
      <c r="BV269" s="39">
        <f t="shared" si="732"/>
        <v>2.1001732596209254E-2</v>
      </c>
      <c r="BW269" s="39">
        <f t="shared" si="733"/>
        <v>-3.8594414088326976E-3</v>
      </c>
      <c r="BX269" s="39">
        <f t="shared" si="734"/>
        <v>8.3109668527645668E-3</v>
      </c>
      <c r="BY269" s="39">
        <f t="shared" si="735"/>
        <v>0.23714487256861064</v>
      </c>
      <c r="BZ269" s="39">
        <f t="shared" si="736"/>
        <v>-1.2767704503864551E-3</v>
      </c>
      <c r="CA269" s="39"/>
      <c r="CB269" s="40">
        <f t="shared" si="737"/>
        <v>2.1058325140174316E-2</v>
      </c>
      <c r="CC269" s="35">
        <v>1.3670837436789809E-3</v>
      </c>
      <c r="CD269" s="35">
        <v>1.5768153237716239E-2</v>
      </c>
      <c r="CE269" s="35">
        <v>1.1158411239525635E-2</v>
      </c>
      <c r="CF269" s="35">
        <v>1.708961518095747E-2</v>
      </c>
      <c r="CG269" s="35">
        <v>4.0217449672203476E-2</v>
      </c>
      <c r="CH269" s="35">
        <v>3.1615445875225676E-2</v>
      </c>
      <c r="CI269" s="35">
        <v>3.2950333552296117E-2</v>
      </c>
      <c r="CJ269" s="35">
        <v>3.707280340301846E-2</v>
      </c>
      <c r="CL269" s="38">
        <v>1.9318901303275397E-2</v>
      </c>
      <c r="CM269" s="35">
        <f t="shared" si="738"/>
        <v>10.842081606509053</v>
      </c>
      <c r="CN269" s="35">
        <f t="shared" si="739"/>
        <v>10.800883567019593</v>
      </c>
      <c r="CO269" s="35">
        <f t="shared" si="740"/>
        <v>11.427090285644686</v>
      </c>
      <c r="CP269" s="35">
        <f t="shared" si="741"/>
        <v>11.674617883894239</v>
      </c>
      <c r="CQ269" s="35">
        <f t="shared" si="742"/>
        <v>10.702460621929886</v>
      </c>
      <c r="CR269" s="35">
        <f t="shared" si="743"/>
        <v>11.464084968512525</v>
      </c>
      <c r="CS269" s="35">
        <f t="shared" si="744"/>
        <v>11.070413544958347</v>
      </c>
      <c r="CT269" s="35">
        <f t="shared" si="745"/>
        <v>11.449688860021745</v>
      </c>
      <c r="CV269" s="38">
        <f t="shared" si="746"/>
        <v>11.306469583934224</v>
      </c>
      <c r="CW269" s="60">
        <v>10.857538547064818</v>
      </c>
      <c r="CX269" s="60">
        <v>10.929970705322557</v>
      </c>
      <c r="CY269" s="60">
        <v>11.544909730231659</v>
      </c>
      <c r="CZ269" s="60">
        <v>11.76919746229837</v>
      </c>
      <c r="DA269" s="60">
        <v>10.881311353781799</v>
      </c>
      <c r="DB269" s="60">
        <v>11.54127171165913</v>
      </c>
      <c r="DC269" s="60">
        <v>11.191861549750211</v>
      </c>
      <c r="DD269" s="60">
        <v>11.546010933413829</v>
      </c>
      <c r="DE269" s="60"/>
      <c r="DF269" s="61">
        <v>11.444782412395579</v>
      </c>
      <c r="DG269" s="39">
        <f t="shared" si="747"/>
        <v>10.842081606509053</v>
      </c>
      <c r="DH269" s="39">
        <f t="shared" si="748"/>
        <v>10.800883567019593</v>
      </c>
      <c r="DI269" s="39">
        <f t="shared" si="749"/>
        <v>11.427090285644686</v>
      </c>
      <c r="DJ269" s="39">
        <f t="shared" si="750"/>
        <v>11.674617883894239</v>
      </c>
      <c r="DK269" s="39">
        <f t="shared" si="751"/>
        <v>10.702460621929886</v>
      </c>
      <c r="DL269" s="39">
        <f t="shared" si="752"/>
        <v>11.464084968512525</v>
      </c>
      <c r="DM269" s="39">
        <f t="shared" si="753"/>
        <v>11.070413544958347</v>
      </c>
      <c r="DN269" s="39">
        <f t="shared" si="754"/>
        <v>11.449688860021745</v>
      </c>
      <c r="DO269" s="39"/>
      <c r="DP269" s="40">
        <f t="shared" si="755"/>
        <v>11.306469583934224</v>
      </c>
      <c r="DQ269" s="64"/>
    </row>
    <row r="270" spans="1:121" x14ac:dyDescent="0.2">
      <c r="A270" s="51" t="s">
        <v>96</v>
      </c>
      <c r="B270" s="78" t="s">
        <v>108</v>
      </c>
      <c r="C270" s="53">
        <v>2016</v>
      </c>
      <c r="D270" s="54">
        <v>413366150655.59094</v>
      </c>
      <c r="E270" s="55">
        <f t="shared" si="668"/>
        <v>11.616334910643058</v>
      </c>
      <c r="F270" s="56">
        <f t="shared" si="712"/>
        <v>1.2869606412667878E-2</v>
      </c>
      <c r="G270" s="58">
        <v>37294</v>
      </c>
      <c r="H270" s="58">
        <v>8887</v>
      </c>
      <c r="I270" s="11">
        <v>161853</v>
      </c>
      <c r="J270" s="59">
        <v>215388</v>
      </c>
      <c r="K270" s="118">
        <v>79836661.180000007</v>
      </c>
      <c r="L270" s="118">
        <v>4671850209.1300001</v>
      </c>
      <c r="M270" s="118">
        <v>6396339906.0200005</v>
      </c>
      <c r="N270" s="118">
        <v>8176630658.3799801</v>
      </c>
      <c r="O270" s="118">
        <v>3994767672.3400002</v>
      </c>
      <c r="P270" s="118">
        <v>9627281360.0400009</v>
      </c>
      <c r="Q270" s="118">
        <v>4178177360.46</v>
      </c>
      <c r="R270" s="118">
        <v>8226463326.6000004</v>
      </c>
      <c r="S270" s="118"/>
      <c r="T270" s="120">
        <v>9427230121.5099907</v>
      </c>
      <c r="U270" s="60">
        <v>-1.1217551740795972E-2</v>
      </c>
      <c r="V270" s="60">
        <v>-1.3187313896284802E-2</v>
      </c>
      <c r="W270" s="60">
        <v>5.5267575052254797E-3</v>
      </c>
      <c r="X270" s="60">
        <v>-1.5960250689766475E-2</v>
      </c>
      <c r="Y270" s="60">
        <v>-1.3097390042025481E-2</v>
      </c>
      <c r="Z270" s="60">
        <v>1.3176805992963558E-2</v>
      </c>
      <c r="AA270" s="60">
        <v>1.7681654620043119E-2</v>
      </c>
      <c r="AB270" s="60">
        <v>-1.11967698021882E-2</v>
      </c>
      <c r="AC270" s="60"/>
      <c r="AD270" s="61">
        <v>-4.0593095006951074E-3</v>
      </c>
      <c r="AE270" s="99">
        <f t="shared" si="772"/>
        <v>2.2910702112109643E-2</v>
      </c>
      <c r="AF270" s="100">
        <f t="shared" si="756"/>
        <v>2.7626730892364754E-2</v>
      </c>
      <c r="AG270" s="100">
        <f t="shared" si="714"/>
        <v>1.5344217359397557E-2</v>
      </c>
      <c r="AH270" s="100">
        <f t="shared" si="715"/>
        <v>2.8181957277922397E-2</v>
      </c>
      <c r="AI270" s="100">
        <f t="shared" si="716"/>
        <v>2.7310877607547367E-2</v>
      </c>
      <c r="AJ270" s="100">
        <f t="shared" si="717"/>
        <v>2.3556894848654489E-2</v>
      </c>
      <c r="AK270" s="100">
        <f t="shared" si="718"/>
        <v>0.61631017146310607</v>
      </c>
      <c r="AL270" s="100">
        <f t="shared" si="719"/>
        <v>2.2865453301980795E-2</v>
      </c>
      <c r="AM270" s="100"/>
      <c r="AN270" s="38">
        <f t="shared" si="720"/>
        <v>3.3406038420922053E-2</v>
      </c>
      <c r="AO270" s="60">
        <v>-1.5593975163367322</v>
      </c>
      <c r="AP270" s="60">
        <v>-1.3149413943039736</v>
      </c>
      <c r="AQ270" s="60">
        <v>-0.11305266121077651</v>
      </c>
      <c r="AR270" s="60">
        <v>0.35302385196277974</v>
      </c>
      <c r="AS270" s="60">
        <v>-1.4145966203771838</v>
      </c>
      <c r="AT270" s="60">
        <v>-0.13740009870021908</v>
      </c>
      <c r="AU270" s="60">
        <v>-0.82781732005143915</v>
      </c>
      <c r="AV270" s="60">
        <v>-0.11286590505381255</v>
      </c>
      <c r="AW270" s="60"/>
      <c r="AX270" s="61">
        <v>-0.30399636999582569</v>
      </c>
      <c r="AY270" s="39">
        <f t="shared" ref="AY270:AZ270" si="774">STDEV(AO261:AO270)</f>
        <v>8.4194382978417998E-2</v>
      </c>
      <c r="AZ270" s="39">
        <f t="shared" si="774"/>
        <v>5.6961649747999915E-2</v>
      </c>
      <c r="BA270" s="39">
        <f t="shared" si="722"/>
        <v>4.121280649025269E-2</v>
      </c>
      <c r="BB270" s="39">
        <f t="shared" si="723"/>
        <v>5.4119160584770468E-2</v>
      </c>
      <c r="BC270" s="39">
        <f t="shared" si="724"/>
        <v>0.1259711866282891</v>
      </c>
      <c r="BD270" s="39">
        <f t="shared" si="725"/>
        <v>2.0535114582200788E-2</v>
      </c>
      <c r="BE270" s="39">
        <f t="shared" si="726"/>
        <v>6.6859594144691642E-2</v>
      </c>
      <c r="BF270" s="39">
        <f t="shared" si="727"/>
        <v>2.3784370496658085E-2</v>
      </c>
      <c r="BG270" s="39"/>
      <c r="BH270" s="39">
        <f t="shared" si="728"/>
        <v>7.2684568608685191E-2</v>
      </c>
      <c r="BI270" s="62">
        <v>0.9223836958545012</v>
      </c>
      <c r="BJ270" s="63">
        <v>0.87890373774156494</v>
      </c>
      <c r="BK270" s="63">
        <v>0.55882827334912055</v>
      </c>
      <c r="BL270" s="63">
        <v>0.34260499391460442</v>
      </c>
      <c r="BM270" s="63">
        <v>0.93355279033660699</v>
      </c>
      <c r="BN270" s="63">
        <v>0.17206286361695353</v>
      </c>
      <c r="BO270" s="63">
        <v>0.86458878878966983</v>
      </c>
      <c r="BP270" s="63">
        <v>0.28294517549082288</v>
      </c>
      <c r="BQ270" s="63"/>
      <c r="BR270" s="61">
        <v>8.088904989935429E-2</v>
      </c>
      <c r="BS270" s="39">
        <f t="shared" si="729"/>
        <v>-2.9627954268758084E-3</v>
      </c>
      <c r="BT270" s="39">
        <f t="shared" si="730"/>
        <v>3.0340995308591355E-3</v>
      </c>
      <c r="BU270" s="39">
        <f t="shared" si="731"/>
        <v>-1.9308888454468709E-4</v>
      </c>
      <c r="BV270" s="39">
        <f t="shared" si="732"/>
        <v>1.9276359213718973E-2</v>
      </c>
      <c r="BW270" s="39">
        <f t="shared" si="733"/>
        <v>-6.1664533364884644E-3</v>
      </c>
      <c r="BX270" s="39">
        <f t="shared" si="734"/>
        <v>8.418858113589122E-3</v>
      </c>
      <c r="BY270" s="39">
        <f t="shared" si="735"/>
        <v>0.23102751897212345</v>
      </c>
      <c r="BZ270" s="39">
        <f t="shared" si="736"/>
        <v>-2.9723436227575119E-3</v>
      </c>
      <c r="CA270" s="39"/>
      <c r="CB270" s="40">
        <f t="shared" si="737"/>
        <v>1.7679904249958023E-2</v>
      </c>
      <c r="CC270" s="35">
        <v>1.0552722285271136E-3</v>
      </c>
      <c r="CD270" s="35">
        <v>1.6121049255239019E-2</v>
      </c>
      <c r="CE270" s="35">
        <v>1.1079407972442465E-2</v>
      </c>
      <c r="CF270" s="35">
        <v>1.592458773850932E-2</v>
      </c>
      <c r="CG270" s="35">
        <v>3.5544495188966338E-2</v>
      </c>
      <c r="CH270" s="35">
        <v>2.9284892997528407E-2</v>
      </c>
      <c r="CI270" s="35">
        <v>2.329240423386409E-2</v>
      </c>
      <c r="CJ270" s="35">
        <v>3.4496145961441738E-2</v>
      </c>
      <c r="CL270" s="38">
        <v>2.0392675631794838E-2</v>
      </c>
      <c r="CM270" s="35">
        <f t="shared" si="738"/>
        <v>10.855471735948113</v>
      </c>
      <c r="CN270" s="35">
        <f t="shared" si="739"/>
        <v>10.836385561223208</v>
      </c>
      <c r="CO270" s="35">
        <f t="shared" si="740"/>
        <v>11.460475632266277</v>
      </c>
      <c r="CP270" s="35">
        <f t="shared" si="741"/>
        <v>11.708519506463105</v>
      </c>
      <c r="CQ270" s="35">
        <f t="shared" si="742"/>
        <v>10.749147697694344</v>
      </c>
      <c r="CR270" s="35">
        <f t="shared" si="743"/>
        <v>11.490986262369393</v>
      </c>
      <c r="CS270" s="35">
        <f t="shared" si="744"/>
        <v>11.11518133885167</v>
      </c>
      <c r="CT270" s="35">
        <f t="shared" si="745"/>
        <v>11.479779693369759</v>
      </c>
      <c r="CV270" s="38">
        <f t="shared" si="746"/>
        <v>11.344510136886203</v>
      </c>
      <c r="CW270" s="60">
        <v>10.836636152474693</v>
      </c>
      <c r="CX270" s="60">
        <v>10.958864213491072</v>
      </c>
      <c r="CY270" s="60">
        <v>11.55980858003767</v>
      </c>
      <c r="CZ270" s="60">
        <v>11.792846836624449</v>
      </c>
      <c r="DA270" s="60">
        <v>10.909036600454467</v>
      </c>
      <c r="DB270" s="60">
        <v>11.547634861292948</v>
      </c>
      <c r="DC270" s="60">
        <v>11.202426250617339</v>
      </c>
      <c r="DD270" s="60">
        <v>11.559901958116152</v>
      </c>
      <c r="DE270" s="60"/>
      <c r="DF270" s="61">
        <v>11.464336725645145</v>
      </c>
      <c r="DG270" s="39">
        <f t="shared" si="747"/>
        <v>10.855471735948113</v>
      </c>
      <c r="DH270" s="39">
        <f t="shared" si="748"/>
        <v>10.836385561223208</v>
      </c>
      <c r="DI270" s="39">
        <f t="shared" si="749"/>
        <v>11.460475632266277</v>
      </c>
      <c r="DJ270" s="39">
        <f t="shared" si="750"/>
        <v>11.708519506463105</v>
      </c>
      <c r="DK270" s="39">
        <f t="shared" si="751"/>
        <v>10.749147697694344</v>
      </c>
      <c r="DL270" s="39">
        <f t="shared" si="752"/>
        <v>11.490986262369393</v>
      </c>
      <c r="DM270" s="39">
        <f t="shared" si="753"/>
        <v>11.11518133885167</v>
      </c>
      <c r="DN270" s="39">
        <f t="shared" si="754"/>
        <v>11.479779693369759</v>
      </c>
      <c r="DO270" s="39"/>
      <c r="DP270" s="40">
        <f t="shared" si="755"/>
        <v>11.344510136886203</v>
      </c>
      <c r="DQ270" s="64"/>
    </row>
    <row r="271" spans="1:121" x14ac:dyDescent="0.2">
      <c r="A271" s="51" t="s">
        <v>96</v>
      </c>
      <c r="B271" s="78" t="s">
        <v>108</v>
      </c>
      <c r="C271" s="53">
        <v>2017</v>
      </c>
      <c r="D271" s="54">
        <v>456356961443.49701</v>
      </c>
      <c r="E271" s="55">
        <f t="shared" si="668"/>
        <v>11.659304679810694</v>
      </c>
      <c r="F271" s="56">
        <f t="shared" si="712"/>
        <v>4.2969769167635619E-2</v>
      </c>
      <c r="G271" s="58">
        <v>43748</v>
      </c>
      <c r="H271" s="58">
        <v>11772</v>
      </c>
      <c r="I271" s="11">
        <v>175260</v>
      </c>
      <c r="J271" s="59">
        <v>236635</v>
      </c>
      <c r="K271" s="118">
        <v>81249065.819999993</v>
      </c>
      <c r="L271" s="118">
        <v>5294418927.0799999</v>
      </c>
      <c r="M271" s="118">
        <v>6946397706.9200001</v>
      </c>
      <c r="N271" s="118">
        <v>8843543504.3700008</v>
      </c>
      <c r="O271" s="118">
        <v>3949778824.27</v>
      </c>
      <c r="P271" s="118">
        <v>10343282224.99</v>
      </c>
      <c r="Q271" s="118">
        <v>4310751372.04</v>
      </c>
      <c r="R271" s="118">
        <v>8288431405.4099998</v>
      </c>
      <c r="S271" s="118"/>
      <c r="T271" s="120">
        <v>11585536438.43</v>
      </c>
      <c r="U271" s="60">
        <v>1.7018400312136084E-2</v>
      </c>
      <c r="V271" s="60">
        <v>1.6711660324085109E-2</v>
      </c>
      <c r="W271" s="60">
        <v>4.3039774438577066E-2</v>
      </c>
      <c r="X271" s="60">
        <v>1.976317431064345E-2</v>
      </c>
      <c r="Y271" s="60">
        <v>2.3426862227284406E-2</v>
      </c>
      <c r="Z271" s="60">
        <v>3.2971579459264211E-2</v>
      </c>
      <c r="AA271" s="60">
        <v>5.8627689552186668E-2</v>
      </c>
      <c r="AB271" s="60">
        <v>1.7073034866642578E-2</v>
      </c>
      <c r="AC271" s="60"/>
      <c r="AD271" s="61">
        <v>2.3836936351766091E-2</v>
      </c>
      <c r="AE271" s="99">
        <f t="shared" si="772"/>
        <v>1.6700732068244118E-2</v>
      </c>
      <c r="AF271" s="100">
        <f t="shared" si="756"/>
        <v>1.8545739059222736E-2</v>
      </c>
      <c r="AG271" s="100">
        <f t="shared" si="714"/>
        <v>1.9446826963008056E-2</v>
      </c>
      <c r="AH271" s="100">
        <f t="shared" si="715"/>
        <v>2.2191422614840122E-2</v>
      </c>
      <c r="AI271" s="100">
        <f t="shared" si="716"/>
        <v>2.2095786051691782E-2</v>
      </c>
      <c r="AJ271" s="100">
        <f t="shared" si="717"/>
        <v>2.228067832635067E-2</v>
      </c>
      <c r="AK271" s="100">
        <f t="shared" si="718"/>
        <v>0.6166583190710635</v>
      </c>
      <c r="AL271" s="100">
        <f t="shared" si="719"/>
        <v>1.6670449679050615E-2</v>
      </c>
      <c r="AM271" s="100"/>
      <c r="AN271" s="38">
        <f t="shared" si="720"/>
        <v>2.7527124372988685E-2</v>
      </c>
      <c r="AO271" s="60">
        <v>-1.5755117366123201</v>
      </c>
      <c r="AP271" s="60">
        <v>-1.3133979567128939</v>
      </c>
      <c r="AQ271" s="60">
        <v>-0.14279460130642718</v>
      </c>
      <c r="AR271" s="60">
        <v>0.3474260270796492</v>
      </c>
      <c r="AS271" s="60">
        <v>-1.4270415939820058</v>
      </c>
      <c r="AT271" s="60">
        <v>-0.15536135811646012</v>
      </c>
      <c r="AU271" s="60">
        <v>-0.83229277498221599</v>
      </c>
      <c r="AV271" s="60">
        <v>-0.12358312212426092</v>
      </c>
      <c r="AW271" s="60"/>
      <c r="AX271" s="61">
        <v>-0.30948367071363592</v>
      </c>
      <c r="AY271" s="39">
        <f t="shared" ref="AY271:AZ271" si="775">STDEV(AO262:AO271)</f>
        <v>0.10023650598444732</v>
      </c>
      <c r="AZ271" s="39">
        <f t="shared" si="775"/>
        <v>6.2683720897397363E-2</v>
      </c>
      <c r="BA271" s="39">
        <f t="shared" si="722"/>
        <v>3.8360878650091267E-2</v>
      </c>
      <c r="BB271" s="39">
        <f t="shared" si="723"/>
        <v>4.0453088690731082E-2</v>
      </c>
      <c r="BC271" s="39">
        <f t="shared" si="724"/>
        <v>0.11602383704605847</v>
      </c>
      <c r="BD271" s="39">
        <f t="shared" si="725"/>
        <v>2.359781193674106E-2</v>
      </c>
      <c r="BE271" s="39">
        <f t="shared" si="726"/>
        <v>4.2866453240356227E-2</v>
      </c>
      <c r="BF271" s="39">
        <f t="shared" si="727"/>
        <v>2.2546378447185742E-2</v>
      </c>
      <c r="BG271" s="39"/>
      <c r="BH271" s="39">
        <f t="shared" si="728"/>
        <v>6.4588326500874857E-2</v>
      </c>
      <c r="BI271" s="62">
        <v>0.92991090228978635</v>
      </c>
      <c r="BJ271" s="63">
        <v>0.88630688991702733</v>
      </c>
      <c r="BK271" s="63">
        <v>0.53509110916069536</v>
      </c>
      <c r="BL271" s="63">
        <v>0.35834118476936511</v>
      </c>
      <c r="BM271" s="63">
        <v>0.93598555741424716</v>
      </c>
      <c r="BN271" s="63">
        <v>0.16654315965388716</v>
      </c>
      <c r="BO271" s="63">
        <v>0.86620308645425004</v>
      </c>
      <c r="BP271" s="63">
        <v>0.28364922034942902</v>
      </c>
      <c r="BQ271" s="63"/>
      <c r="BR271" s="61">
        <v>4.5555287402385479E-2</v>
      </c>
      <c r="BS271" s="39">
        <f t="shared" si="729"/>
        <v>-5.9863317934504721E-3</v>
      </c>
      <c r="BT271" s="39">
        <f t="shared" si="730"/>
        <v>-1.7101209843423781E-3</v>
      </c>
      <c r="BU271" s="39">
        <f t="shared" si="731"/>
        <v>1.7958564657316379E-3</v>
      </c>
      <c r="BV271" s="39">
        <f t="shared" si="732"/>
        <v>1.4351541000203704E-2</v>
      </c>
      <c r="BW271" s="39">
        <f t="shared" si="733"/>
        <v>-8.797713429786436E-3</v>
      </c>
      <c r="BX271" s="39">
        <f t="shared" si="734"/>
        <v>7.525484295325768E-3</v>
      </c>
      <c r="BY271" s="39">
        <f t="shared" si="735"/>
        <v>0.22986387430064764</v>
      </c>
      <c r="BZ271" s="39">
        <f t="shared" si="736"/>
        <v>-5.9832679702175318E-3</v>
      </c>
      <c r="CA271" s="39"/>
      <c r="CB271" s="40">
        <f t="shared" si="737"/>
        <v>1.2796999544256593E-2</v>
      </c>
      <c r="CC271" s="35">
        <v>1.3399718573560214E-3</v>
      </c>
      <c r="CD271" s="35">
        <v>1.5494124487912854E-2</v>
      </c>
      <c r="CE271" s="35">
        <v>1.1782629128606836E-2</v>
      </c>
      <c r="CF271" s="35">
        <v>1.5974709015995528E-2</v>
      </c>
      <c r="CG271" s="35">
        <v>7.3546233182133908E-2</v>
      </c>
      <c r="CH271" s="35">
        <v>2.9761912014359994E-2</v>
      </c>
      <c r="CI271" s="35">
        <v>2.4818828104707862E-2</v>
      </c>
      <c r="CJ271" s="35">
        <v>3.3465273594404772E-2</v>
      </c>
      <c r="CL271" s="38">
        <v>2.3420269046618765E-2</v>
      </c>
      <c r="CM271" s="35">
        <f>AVERAGE(CW262:CW271)</f>
        <v>10.867230862828658</v>
      </c>
      <c r="CN271" s="35">
        <f t="shared" si="739"/>
        <v>10.868829327403484</v>
      </c>
      <c r="CO271" s="35">
        <f t="shared" si="740"/>
        <v>11.488619834256065</v>
      </c>
      <c r="CP271" s="35">
        <f t="shared" si="741"/>
        <v>11.739043159275328</v>
      </c>
      <c r="CQ271" s="35">
        <f t="shared" si="742"/>
        <v>10.791451211738362</v>
      </c>
      <c r="CR271" s="35">
        <f t="shared" si="743"/>
        <v>11.513816210318165</v>
      </c>
      <c r="CS271" s="35">
        <f t="shared" si="744"/>
        <v>11.148232558904041</v>
      </c>
      <c r="CT271" s="35">
        <f t="shared" si="745"/>
        <v>11.50566100548158</v>
      </c>
      <c r="CV271" s="38">
        <f t="shared" si="746"/>
        <v>11.379532289095383</v>
      </c>
      <c r="CW271" s="60">
        <v>10.871548811504534</v>
      </c>
      <c r="CX271" s="60">
        <v>11.002605701454247</v>
      </c>
      <c r="CY271" s="60">
        <v>11.58790737915748</v>
      </c>
      <c r="CZ271" s="60">
        <v>11.833017693350518</v>
      </c>
      <c r="DA271" s="60">
        <v>10.94578388281969</v>
      </c>
      <c r="DB271" s="60">
        <v>11.581624000752463</v>
      </c>
      <c r="DC271" s="60">
        <v>11.243158292319585</v>
      </c>
      <c r="DD271" s="60">
        <v>11.597513118748562</v>
      </c>
      <c r="DE271" s="60"/>
      <c r="DF271" s="61">
        <v>11.504562844453876</v>
      </c>
      <c r="DG271" s="39">
        <f t="shared" si="747"/>
        <v>10.867230862828658</v>
      </c>
      <c r="DH271" s="39">
        <f t="shared" si="748"/>
        <v>10.868829327403484</v>
      </c>
      <c r="DI271" s="39">
        <f t="shared" si="749"/>
        <v>11.488619834256065</v>
      </c>
      <c r="DJ271" s="39">
        <f t="shared" si="750"/>
        <v>11.739043159275328</v>
      </c>
      <c r="DK271" s="39">
        <f t="shared" si="751"/>
        <v>10.791451211738362</v>
      </c>
      <c r="DL271" s="39">
        <f t="shared" si="752"/>
        <v>11.513816210318165</v>
      </c>
      <c r="DM271" s="39">
        <f t="shared" si="753"/>
        <v>11.148232558904041</v>
      </c>
      <c r="DN271" s="39">
        <f t="shared" si="754"/>
        <v>11.50566100548158</v>
      </c>
      <c r="DO271" s="39"/>
      <c r="DP271" s="40">
        <f t="shared" si="755"/>
        <v>11.379532289095383</v>
      </c>
      <c r="DQ271" s="64"/>
    </row>
    <row r="272" spans="1:121" x14ac:dyDescent="0.2">
      <c r="A272" s="51" t="s">
        <v>96</v>
      </c>
      <c r="B272" s="78" t="s">
        <v>108</v>
      </c>
      <c r="C272" s="53">
        <v>2018</v>
      </c>
      <c r="D272" s="54">
        <v>506611070188.36151</v>
      </c>
      <c r="E272" s="55">
        <f t="shared" si="668"/>
        <v>11.704674675523993</v>
      </c>
      <c r="F272" s="56">
        <f t="shared" si="712"/>
        <v>4.536999571329936E-2</v>
      </c>
      <c r="G272" s="58">
        <v>44224</v>
      </c>
      <c r="H272" s="58">
        <v>14728</v>
      </c>
      <c r="I272" s="11">
        <v>189025</v>
      </c>
      <c r="J272" s="59">
        <v>252957</v>
      </c>
      <c r="K272" s="118">
        <v>105606482.06999999</v>
      </c>
      <c r="L272" s="118">
        <v>7621027442.7799997</v>
      </c>
      <c r="M272" s="118">
        <v>7897665329.3900003</v>
      </c>
      <c r="N272" s="118">
        <v>10068776542.57</v>
      </c>
      <c r="O272" s="118">
        <v>4125034871.3699999</v>
      </c>
      <c r="P272" s="118">
        <v>11626646524.209999</v>
      </c>
      <c r="Q272" s="118">
        <v>4618232743.5100002</v>
      </c>
      <c r="R272" s="118">
        <v>9416334156.0799999</v>
      </c>
      <c r="S272" s="118"/>
      <c r="T272" s="120">
        <v>12958151627.360001</v>
      </c>
      <c r="U272" s="60">
        <v>1.6263532649771095E-2</v>
      </c>
      <c r="V272" s="60">
        <v>2.0350883673166287E-2</v>
      </c>
      <c r="W272" s="60">
        <v>3.9955060069567838E-2</v>
      </c>
      <c r="X272" s="60">
        <v>4.7701925680361246E-2</v>
      </c>
      <c r="Y272" s="60">
        <v>2.9688018801378391E-2</v>
      </c>
      <c r="Z272" s="60">
        <v>-6.5021509868002925E-3</v>
      </c>
      <c r="AA272" s="60">
        <v>4.5026778694773117E-2</v>
      </c>
      <c r="AB272" s="60">
        <v>1.0874525614904984E-2</v>
      </c>
      <c r="AC272" s="60"/>
      <c r="AD272" s="61">
        <v>2.6886397378513394E-2</v>
      </c>
      <c r="AE272" s="99">
        <f t="shared" ref="AE272:AN272" si="776">STDEV(U263:U272)</f>
        <v>1.3988955041556684E-2</v>
      </c>
      <c r="AF272" s="100">
        <f>STDEV(V263:V272)</f>
        <v>1.9635055254897546E-2</v>
      </c>
      <c r="AG272" s="100">
        <f t="shared" si="776"/>
        <v>2.0237697008547641E-2</v>
      </c>
      <c r="AH272" s="100">
        <f t="shared" si="776"/>
        <v>2.4569801296293593E-2</v>
      </c>
      <c r="AI272" s="100">
        <f t="shared" si="776"/>
        <v>2.0028152266404298E-2</v>
      </c>
      <c r="AJ272" s="100">
        <f t="shared" si="776"/>
        <v>2.0249539268900715E-2</v>
      </c>
      <c r="AK272" s="100">
        <f t="shared" si="776"/>
        <v>0.61454465221746946</v>
      </c>
      <c r="AL272" s="100">
        <f t="shared" si="776"/>
        <v>1.3332609963274136E-2</v>
      </c>
      <c r="AM272" s="100"/>
      <c r="AN272" s="38">
        <f t="shared" si="776"/>
        <v>2.7419785862099227E-2</v>
      </c>
      <c r="AO272" s="60">
        <v>-1.5721796091727622</v>
      </c>
      <c r="AP272" s="60">
        <v>-1.3142385241534562</v>
      </c>
      <c r="AQ272" s="60">
        <v>-0.16454287576733506</v>
      </c>
      <c r="AR272" s="60">
        <v>0.31330619992520603</v>
      </c>
      <c r="AS272" s="60">
        <v>-1.4459978584458995</v>
      </c>
      <c r="AT272" s="60">
        <v>-0.14983240424864341</v>
      </c>
      <c r="AU272" s="60">
        <v>-0.86773210313580229</v>
      </c>
      <c r="AV272" s="60">
        <v>-0.12950815411731753</v>
      </c>
      <c r="AW272" s="60"/>
      <c r="AX272" s="61">
        <v>-0.31512996926683989</v>
      </c>
      <c r="AY272" s="39">
        <f>STDEV(AO263:AO272)</f>
        <v>0.10448987423216492</v>
      </c>
      <c r="AZ272" s="39">
        <f>STDEV(AP263:AP272)</f>
        <v>6.7175685704211438E-2</v>
      </c>
      <c r="BA272" s="39">
        <f t="shared" ref="BA272:BH272" si="777">STDEV(AQ263:AQ272)</f>
        <v>3.610919424597412E-2</v>
      </c>
      <c r="BB272" s="39">
        <f t="shared" si="777"/>
        <v>2.7207486709313975E-2</v>
      </c>
      <c r="BC272" s="39">
        <f t="shared" si="777"/>
        <v>0.1050930613423449</v>
      </c>
      <c r="BD272" s="39">
        <f t="shared" si="777"/>
        <v>2.4725735368206925E-2</v>
      </c>
      <c r="BE272" s="39">
        <f t="shared" si="777"/>
        <v>1.9337687376233731E-2</v>
      </c>
      <c r="BF272" s="39">
        <f t="shared" si="777"/>
        <v>1.6678106855668024E-2</v>
      </c>
      <c r="BG272" s="39"/>
      <c r="BH272" s="39">
        <f t="shared" si="777"/>
        <v>6.1140180371292589E-2</v>
      </c>
      <c r="BI272" s="62">
        <v>0.93018945713614176</v>
      </c>
      <c r="BJ272" s="63">
        <v>0.88577376090221605</v>
      </c>
      <c r="BK272" s="63">
        <v>0.56422994811707172</v>
      </c>
      <c r="BL272" s="63">
        <v>0.35280928971716607</v>
      </c>
      <c r="BM272" s="63">
        <v>0.93886555841542008</v>
      </c>
      <c r="BN272" s="63">
        <v>0.14223280017265774</v>
      </c>
      <c r="BO272" s="63">
        <v>0.85777327830127459</v>
      </c>
      <c r="BP272" s="63">
        <v>0.27428849457585985</v>
      </c>
      <c r="BQ272" s="63"/>
      <c r="BR272" s="61">
        <v>7.1633082052768915E-2</v>
      </c>
      <c r="BS272" s="39">
        <f t="shared" si="729"/>
        <v>-6.6201443634250623E-4</v>
      </c>
      <c r="BT272" s="39">
        <f t="shared" si="730"/>
        <v>1.0823923242275768E-3</v>
      </c>
      <c r="BU272" s="39">
        <f t="shared" si="731"/>
        <v>8.3415941908684763E-3</v>
      </c>
      <c r="BV272" s="39">
        <f t="shared" si="732"/>
        <v>1.7687780372269479E-2</v>
      </c>
      <c r="BW272" s="39">
        <f t="shared" si="733"/>
        <v>-8.9821166355252835E-4</v>
      </c>
      <c r="BX272" s="39">
        <f t="shared" si="734"/>
        <v>9.1988176158927844E-3</v>
      </c>
      <c r="BY272" s="39">
        <f t="shared" si="735"/>
        <v>0.23531523417005942</v>
      </c>
      <c r="BZ272" s="39">
        <f t="shared" si="736"/>
        <v>-1.2038423089383965E-3</v>
      </c>
      <c r="CA272" s="39"/>
      <c r="CB272" s="40">
        <f t="shared" si="737"/>
        <v>1.5534955438393717E-2</v>
      </c>
      <c r="CC272" s="35">
        <v>1.3615660318747089E-3</v>
      </c>
      <c r="CD272" s="35">
        <v>1.3899652645899749E-2</v>
      </c>
      <c r="CE272" s="35">
        <v>1.1711019682676519E-2</v>
      </c>
      <c r="CF272" s="35">
        <v>1.6169728651550773E-2</v>
      </c>
      <c r="CG272" s="35">
        <v>8.1299519771895229E-2</v>
      </c>
      <c r="CH272" s="35">
        <v>3.1072159363701279E-2</v>
      </c>
      <c r="CI272" s="35">
        <v>2.6808644088750149E-2</v>
      </c>
      <c r="CJ272" s="35">
        <v>3.3209051328168669E-2</v>
      </c>
      <c r="CL272" s="38">
        <v>2.3529692692029043E-2</v>
      </c>
      <c r="CM272" s="35">
        <f t="shared" ref="CM272:CM273" si="778">AVERAGE(CW263:CW272)</f>
        <v>10.877958424327643</v>
      </c>
      <c r="CN272" s="35">
        <f t="shared" si="739"/>
        <v>10.899610625923106</v>
      </c>
      <c r="CO272" s="35">
        <f t="shared" si="740"/>
        <v>11.51467821734864</v>
      </c>
      <c r="CP272" s="35">
        <f t="shared" si="741"/>
        <v>11.766564485544029</v>
      </c>
      <c r="CQ272" s="35">
        <f t="shared" si="742"/>
        <v>10.829589964120728</v>
      </c>
      <c r="CR272" s="35">
        <f t="shared" si="743"/>
        <v>11.535405750051543</v>
      </c>
      <c r="CS272" s="35">
        <f t="shared" si="744"/>
        <v>11.176947538895632</v>
      </c>
      <c r="CT272" s="35">
        <f t="shared" si="745"/>
        <v>11.532083243396622</v>
      </c>
      <c r="CV272" s="38">
        <f t="shared" si="746"/>
        <v>11.411209726400955</v>
      </c>
      <c r="CW272" s="60">
        <v>10.918584870937611</v>
      </c>
      <c r="CX272" s="60">
        <v>11.047555413447265</v>
      </c>
      <c r="CY272" s="60">
        <v>11.622403237640325</v>
      </c>
      <c r="CZ272" s="60">
        <v>11.861327775486597</v>
      </c>
      <c r="DA272" s="60">
        <v>10.981675746301043</v>
      </c>
      <c r="DB272" s="60">
        <v>11.629758473399672</v>
      </c>
      <c r="DC272" s="60">
        <v>11.270808623956093</v>
      </c>
      <c r="DD272" s="60">
        <v>11.639920598465334</v>
      </c>
      <c r="DE272" s="60"/>
      <c r="DF272" s="61">
        <v>11.547109690890572</v>
      </c>
      <c r="DG272" s="39">
        <f t="shared" si="747"/>
        <v>10.877958424327643</v>
      </c>
      <c r="DH272" s="39">
        <f t="shared" si="748"/>
        <v>10.899610625923106</v>
      </c>
      <c r="DI272" s="39">
        <f t="shared" si="749"/>
        <v>11.51467821734864</v>
      </c>
      <c r="DJ272" s="39">
        <f t="shared" si="750"/>
        <v>11.766564485544029</v>
      </c>
      <c r="DK272" s="39">
        <f t="shared" si="751"/>
        <v>10.829589964120728</v>
      </c>
      <c r="DL272" s="39">
        <f t="shared" si="752"/>
        <v>11.535405750051543</v>
      </c>
      <c r="DM272" s="39">
        <f t="shared" si="753"/>
        <v>11.176947538895632</v>
      </c>
      <c r="DN272" s="39">
        <f t="shared" si="754"/>
        <v>11.532083243396622</v>
      </c>
      <c r="DO272" s="39"/>
      <c r="DP272" s="40">
        <f t="shared" si="755"/>
        <v>11.411209726400955</v>
      </c>
      <c r="DQ272" s="64"/>
    </row>
    <row r="273" spans="1:122" s="37" customFormat="1" x14ac:dyDescent="0.2">
      <c r="A273" s="66" t="s">
        <v>96</v>
      </c>
      <c r="B273" s="80" t="s">
        <v>108</v>
      </c>
      <c r="C273" s="50">
        <v>2019</v>
      </c>
      <c r="D273" s="68">
        <v>544263840039.16571</v>
      </c>
      <c r="E273" s="69">
        <f t="shared" si="668"/>
        <v>11.735809481491204</v>
      </c>
      <c r="F273" s="70">
        <f t="shared" si="712"/>
        <v>3.1134805967210966E-2</v>
      </c>
      <c r="G273" s="72">
        <v>42982</v>
      </c>
      <c r="H273" s="72">
        <v>12235</v>
      </c>
      <c r="I273" s="81">
        <v>168590</v>
      </c>
      <c r="J273" s="73">
        <v>246269</v>
      </c>
      <c r="K273" s="121">
        <v>111892517.68000001</v>
      </c>
      <c r="L273" s="122">
        <v>6948956488.0500002</v>
      </c>
      <c r="M273" s="122">
        <v>6468641981.9899998</v>
      </c>
      <c r="N273" s="122">
        <v>8524365000.8199997</v>
      </c>
      <c r="O273" s="122">
        <v>3722561071.27</v>
      </c>
      <c r="P273" s="122">
        <v>10015228783.530001</v>
      </c>
      <c r="Q273" s="122">
        <v>4219540572.23</v>
      </c>
      <c r="R273" s="122">
        <v>8231013258.2200003</v>
      </c>
      <c r="S273" s="122"/>
      <c r="T273" s="123">
        <v>11607893498.639999</v>
      </c>
      <c r="U273" s="74">
        <v>1.7190653563511349E-2</v>
      </c>
      <c r="V273" s="74">
        <v>1.5863020488262602E-2</v>
      </c>
      <c r="W273" s="74">
        <v>1.0210503144621103E-2</v>
      </c>
      <c r="X273" s="74">
        <v>1.495485422421039E-2</v>
      </c>
      <c r="Y273" s="74">
        <v>3.254419447412138E-2</v>
      </c>
      <c r="Z273" s="74">
        <v>2.9240137055086324E-2</v>
      </c>
      <c r="AA273" s="74">
        <v>4.171996850262194E-2</v>
      </c>
      <c r="AB273" s="74">
        <v>2.2696613962317924E-2</v>
      </c>
      <c r="AC273" s="74"/>
      <c r="AD273" s="75">
        <v>2.1472661053044462E-2</v>
      </c>
      <c r="AE273" s="101">
        <f t="shared" ref="AE273" si="779">STDEV(U264:U273)</f>
        <v>1.4917042870460473E-2</v>
      </c>
      <c r="AF273" s="37">
        <f>STDEV(V264:V273)</f>
        <v>2.0043192067463592E-2</v>
      </c>
      <c r="AG273" s="37">
        <f t="shared" ref="AG273" si="780">STDEV(W264:W273)</f>
        <v>2.0177650348018425E-2</v>
      </c>
      <c r="AH273" s="37">
        <f t="shared" ref="AH273" si="781">STDEV(X264:X273)</f>
        <v>2.4554136370426638E-2</v>
      </c>
      <c r="AI273" s="37">
        <f t="shared" ref="AI273" si="782">STDEV(Y264:Y273)</f>
        <v>1.9759905089466057E-2</v>
      </c>
      <c r="AJ273" s="37">
        <f t="shared" ref="AJ273" si="783">STDEV(Z264:Z273)</f>
        <v>2.1183794105286563E-2</v>
      </c>
      <c r="AK273" s="37">
        <f t="shared" ref="AK273" si="784">STDEV(AA264:AA273)</f>
        <v>0.61212584219540866</v>
      </c>
      <c r="AL273" s="37">
        <f t="shared" ref="AL273" si="785">STDEV(AB264:AB273)</f>
        <v>1.5169496606767613E-2</v>
      </c>
      <c r="AN273" s="41">
        <f t="shared" ref="AN273" si="786">STDEV(AD264:AD273)</f>
        <v>2.7484384680024645E-2</v>
      </c>
      <c r="AO273" s="74">
        <v>-1.6064604909131877</v>
      </c>
      <c r="AP273" s="74">
        <v>-1.3030102592240969</v>
      </c>
      <c r="AQ273" s="74">
        <v>-0.15967175765102226</v>
      </c>
      <c r="AR273" s="74">
        <v>0.31305602210282046</v>
      </c>
      <c r="AS273" s="74">
        <v>-1.4594108216027184</v>
      </c>
      <c r="AT273" s="74">
        <v>-0.17318800731004913</v>
      </c>
      <c r="AU273" s="74">
        <v>-0.8335655947583458</v>
      </c>
      <c r="AV273" s="74">
        <v>-0.16248952525548432</v>
      </c>
      <c r="AW273" s="74"/>
      <c r="AX273" s="75">
        <v>-0.31763875533034813</v>
      </c>
      <c r="AY273" s="96">
        <f>STDEV(AO264:AO273)</f>
        <v>0.11683326177633918</v>
      </c>
      <c r="AZ273" s="42">
        <f>STDEV(AP264:AP273)</f>
        <v>7.1369112663026021E-2</v>
      </c>
      <c r="BA273" s="42">
        <f t="shared" ref="BA273" si="787">STDEV(AQ264:AQ273)</f>
        <v>3.3262953782891527E-2</v>
      </c>
      <c r="BB273" s="42">
        <f t="shared" ref="BB273" si="788">STDEV(AR264:AR273)</f>
        <v>2.1068176257367909E-2</v>
      </c>
      <c r="BC273" s="42">
        <f t="shared" ref="BC273" si="789">STDEV(AS264:AS273)</f>
        <v>9.2959014247028529E-2</v>
      </c>
      <c r="BD273" s="42">
        <f t="shared" ref="BD273" si="790">STDEV(AT264:AT273)</f>
        <v>2.8875463859815494E-2</v>
      </c>
      <c r="BE273" s="42">
        <f t="shared" ref="BE273" si="791">STDEV(AU264:AU273)</f>
        <v>1.872804074789949E-2</v>
      </c>
      <c r="BF273" s="42">
        <f t="shared" ref="BF273" si="792">STDEV(AV264:AV273)</f>
        <v>1.6856580898429493E-2</v>
      </c>
      <c r="BG273" s="42"/>
      <c r="BH273" s="43">
        <f t="shared" ref="BH273" si="793">STDEV(AX264:AX273)</f>
        <v>6.0146031985032773E-2</v>
      </c>
      <c r="BI273" s="76">
        <v>0.85577241934719783</v>
      </c>
      <c r="BJ273" s="74">
        <v>0.80191042306602223</v>
      </c>
      <c r="BK273" s="74">
        <v>0.48672744927426576</v>
      </c>
      <c r="BL273" s="74">
        <v>0.29515740955473097</v>
      </c>
      <c r="BM273" s="74">
        <v>0.8655757215114549</v>
      </c>
      <c r="BN273" s="74">
        <v>0.10336165329105981</v>
      </c>
      <c r="BO273" s="74">
        <v>0.77880620284107682</v>
      </c>
      <c r="BP273" s="74">
        <v>0.29308574765474887</v>
      </c>
      <c r="BQ273" s="74"/>
      <c r="BR273" s="75">
        <v>0.14456542816681259</v>
      </c>
      <c r="BS273" s="42">
        <f t="shared" si="729"/>
        <v>1.6235787478719788E-3</v>
      </c>
      <c r="BT273" s="42">
        <f t="shared" si="730"/>
        <v>3.1192927998383801E-3</v>
      </c>
      <c r="BU273" s="42">
        <f t="shared" si="731"/>
        <v>8.0346059257764661E-3</v>
      </c>
      <c r="BV273" s="42">
        <f t="shared" si="732"/>
        <v>1.7792443408252277E-2</v>
      </c>
      <c r="BW273" s="42">
        <f t="shared" si="733"/>
        <v>5.3226010816322502E-3</v>
      </c>
      <c r="BX273" s="42">
        <f t="shared" si="734"/>
        <v>1.1411056469405967E-2</v>
      </c>
      <c r="BY273" s="42">
        <f t="shared" si="735"/>
        <v>0.24122111451343917</v>
      </c>
      <c r="BZ273" s="42">
        <f t="shared" si="736"/>
        <v>1.6302295340174355E-3</v>
      </c>
      <c r="CA273" s="42"/>
      <c r="CB273" s="43">
        <f t="shared" si="737"/>
        <v>1.6109193757503838E-2</v>
      </c>
      <c r="CC273" s="37">
        <v>2.0598248889435802E-2</v>
      </c>
      <c r="CD273" s="37">
        <v>1.5750824247350751E-2</v>
      </c>
      <c r="CE273" s="37">
        <v>9.8866710767559571E-3</v>
      </c>
      <c r="CF273" s="37">
        <v>1.3602175964500425E-2</v>
      </c>
      <c r="CG273" s="37">
        <v>6.7102322703414721E-2</v>
      </c>
      <c r="CH273" s="37">
        <v>2.7651966182442714E-2</v>
      </c>
      <c r="CI273" s="37">
        <v>2.4271026785608923E-2</v>
      </c>
      <c r="CJ273" s="37">
        <v>3.1498241637430369E-2</v>
      </c>
      <c r="CL273" s="41">
        <v>2.0304588629536449E-2</v>
      </c>
      <c r="CM273" s="37">
        <f t="shared" si="778"/>
        <v>10.897191428323632</v>
      </c>
      <c r="CN273" s="37">
        <f t="shared" si="739"/>
        <v>10.934695382620642</v>
      </c>
      <c r="CO273" s="37">
        <f t="shared" si="740"/>
        <v>11.545512919219801</v>
      </c>
      <c r="CP273" s="37">
        <f t="shared" si="741"/>
        <v>11.796705293872762</v>
      </c>
      <c r="CQ273" s="37">
        <f t="shared" si="742"/>
        <v>10.869403947798025</v>
      </c>
      <c r="CR273" s="37">
        <f t="shared" si="743"/>
        <v>11.562541907361236</v>
      </c>
      <c r="CS273" s="37">
        <f t="shared" si="744"/>
        <v>11.205087212013215</v>
      </c>
      <c r="CT273" s="37">
        <f t="shared" si="745"/>
        <v>11.560642444571187</v>
      </c>
      <c r="CV273" s="41">
        <f t="shared" si="746"/>
        <v>11.445150295297415</v>
      </c>
      <c r="CW273" s="74">
        <v>10.932579236034609</v>
      </c>
      <c r="CX273" s="74">
        <v>11.084304351879155</v>
      </c>
      <c r="CY273" s="74">
        <v>11.655973602665693</v>
      </c>
      <c r="CZ273" s="74">
        <v>11.892337492542614</v>
      </c>
      <c r="DA273" s="74">
        <v>11.006104070689844</v>
      </c>
      <c r="DB273" s="74">
        <v>11.649215477836179</v>
      </c>
      <c r="DC273" s="74">
        <v>11.319026684112032</v>
      </c>
      <c r="DD273" s="74">
        <v>11.654564718863462</v>
      </c>
      <c r="DE273" s="74"/>
      <c r="DF273" s="75">
        <v>11.576990103826031</v>
      </c>
      <c r="DG273" s="42">
        <f t="shared" si="747"/>
        <v>10.897191428323632</v>
      </c>
      <c r="DH273" s="42">
        <f t="shared" si="748"/>
        <v>10.934695382620642</v>
      </c>
      <c r="DI273" s="42">
        <f t="shared" si="749"/>
        <v>11.545512919219801</v>
      </c>
      <c r="DJ273" s="42">
        <f t="shared" si="750"/>
        <v>11.796705293872762</v>
      </c>
      <c r="DK273" s="42">
        <f t="shared" si="751"/>
        <v>10.869403947798025</v>
      </c>
      <c r="DL273" s="42">
        <f t="shared" si="752"/>
        <v>11.562541907361236</v>
      </c>
      <c r="DM273" s="42">
        <f t="shared" si="753"/>
        <v>11.205087212013215</v>
      </c>
      <c r="DN273" s="42">
        <f t="shared" si="754"/>
        <v>11.560642444571187</v>
      </c>
      <c r="DO273" s="42"/>
      <c r="DP273" s="43">
        <f t="shared" si="755"/>
        <v>11.445150295297415</v>
      </c>
      <c r="DQ273" s="77"/>
      <c r="DR273" s="49"/>
    </row>
    <row r="274" spans="1:122" x14ac:dyDescent="0.2">
      <c r="A274" s="51" t="s">
        <v>97</v>
      </c>
      <c r="B274" s="78" t="s">
        <v>109</v>
      </c>
      <c r="C274" s="53">
        <v>1990</v>
      </c>
      <c r="D274" s="54">
        <v>6471740805.5698404</v>
      </c>
      <c r="E274" s="55">
        <f t="shared" si="668"/>
        <v>9.8110211153772564</v>
      </c>
      <c r="F274" s="56">
        <v>1.2142337137794001E-2</v>
      </c>
      <c r="G274" s="58">
        <v>7786</v>
      </c>
      <c r="H274" s="58"/>
      <c r="I274" s="11"/>
      <c r="J274" s="59">
        <v>2404</v>
      </c>
      <c r="K274" s="118"/>
      <c r="L274" s="118"/>
      <c r="M274" s="118"/>
      <c r="N274" s="118"/>
      <c r="O274" s="118"/>
      <c r="P274" s="118"/>
      <c r="Q274" s="118"/>
      <c r="R274" s="118"/>
      <c r="S274" s="118"/>
      <c r="T274" s="59"/>
      <c r="U274" s="60">
        <v>-0.19332340562820294</v>
      </c>
      <c r="V274" s="60"/>
      <c r="W274" s="60">
        <v>-0.1134085068181756</v>
      </c>
      <c r="X274" s="60">
        <v>-0.14454957598441931</v>
      </c>
      <c r="Y274" s="60">
        <v>-8.4116321384029136E-2</v>
      </c>
      <c r="Z274" s="60">
        <v>-0.11077165185277016</v>
      </c>
      <c r="AA274" s="60">
        <v>-0.18643561121356056</v>
      </c>
      <c r="AB274" s="60">
        <v>-0.14173378758014588</v>
      </c>
      <c r="AC274" s="60">
        <v>-0.11227894431163676</v>
      </c>
      <c r="AD274" s="61"/>
      <c r="AO274" s="60">
        <v>-0.26441038599789657</v>
      </c>
      <c r="AP274" s="60"/>
      <c r="AQ274" s="60">
        <v>0.89234152111958487</v>
      </c>
      <c r="AR274" s="60">
        <v>1.2148609440425737</v>
      </c>
      <c r="AS274" s="60">
        <v>-0.87372400930929395</v>
      </c>
      <c r="AT274" s="60">
        <v>0.83267014376681736</v>
      </c>
      <c r="AU274" s="60">
        <v>-0.155937833530297</v>
      </c>
      <c r="AV274" s="60">
        <v>0.74701914468275454</v>
      </c>
      <c r="AW274" s="60">
        <v>1.1201471153607567</v>
      </c>
      <c r="AX274" s="61"/>
      <c r="BI274" s="62"/>
      <c r="BJ274" s="63"/>
      <c r="BK274" s="63"/>
      <c r="BL274" s="63"/>
      <c r="BM274" s="63"/>
      <c r="BN274" s="63"/>
      <c r="BO274" s="63"/>
      <c r="BP274" s="63"/>
      <c r="BQ274" s="63"/>
      <c r="BR274" s="61"/>
      <c r="CC274" s="35">
        <v>0</v>
      </c>
      <c r="CD274" s="35">
        <v>0</v>
      </c>
      <c r="CE274" s="35">
        <v>0</v>
      </c>
      <c r="CF274" s="35">
        <v>1.7896432851928812E-4</v>
      </c>
      <c r="CG274" s="35">
        <v>0</v>
      </c>
      <c r="CH274" s="35">
        <v>7.2328368633955029E-5</v>
      </c>
      <c r="CI274" s="35">
        <v>0</v>
      </c>
      <c r="CJ274" s="35">
        <v>0</v>
      </c>
      <c r="CK274" s="35">
        <v>1.0677376199709731E-4</v>
      </c>
      <c r="CW274" s="60">
        <v>9.678815922378309</v>
      </c>
      <c r="CX274" s="60"/>
      <c r="CY274" s="60">
        <v>10.25719187593705</v>
      </c>
      <c r="CZ274" s="60">
        <v>10.418451587398543</v>
      </c>
      <c r="DA274" s="60">
        <v>9.3741591107226085</v>
      </c>
      <c r="DB274" s="60">
        <v>10.227356187260664</v>
      </c>
      <c r="DC274" s="60">
        <v>9.733052198612107</v>
      </c>
      <c r="DD274" s="60">
        <v>10.184530687718635</v>
      </c>
      <c r="DE274" s="60">
        <v>10.371094673057634</v>
      </c>
      <c r="DF274" s="61"/>
      <c r="DQ274" s="64"/>
    </row>
    <row r="275" spans="1:122" x14ac:dyDescent="0.2">
      <c r="A275" s="51" t="s">
        <v>97</v>
      </c>
      <c r="B275" s="78" t="s">
        <v>109</v>
      </c>
      <c r="C275" s="53">
        <v>1991</v>
      </c>
      <c r="D275" s="54">
        <v>9613369520.4188499</v>
      </c>
      <c r="E275" s="55">
        <f t="shared" si="668"/>
        <v>9.982875636121971</v>
      </c>
      <c r="F275" s="56">
        <f t="shared" si="712"/>
        <v>0.17185452074471463</v>
      </c>
      <c r="G275" s="58">
        <v>8953</v>
      </c>
      <c r="H275" s="58"/>
      <c r="I275" s="11"/>
      <c r="J275" s="59">
        <v>2087</v>
      </c>
      <c r="K275" s="118"/>
      <c r="L275" s="118"/>
      <c r="M275" s="118"/>
      <c r="N275" s="118"/>
      <c r="O275" s="118"/>
      <c r="P275" s="118"/>
      <c r="Q275" s="118"/>
      <c r="R275" s="118"/>
      <c r="S275" s="118"/>
      <c r="T275" s="59"/>
      <c r="U275" s="60">
        <v>-0.21162958443466984</v>
      </c>
      <c r="V275" s="60">
        <v>3.681651847774714E-2</v>
      </c>
      <c r="W275" s="60">
        <v>-0.13659782392974762</v>
      </c>
      <c r="X275" s="60">
        <v>-0.16521918543419278</v>
      </c>
      <c r="Y275" s="60">
        <v>-0.193337712466919</v>
      </c>
      <c r="Z275" s="60">
        <v>-0.25118362301888331</v>
      </c>
      <c r="AA275" s="60">
        <v>-0.1934836678101397</v>
      </c>
      <c r="AB275" s="60">
        <v>-0.27831661166702171</v>
      </c>
      <c r="AC275" s="60">
        <v>-0.2597594445263276</v>
      </c>
      <c r="AD275" s="61"/>
      <c r="AO275" s="60">
        <v>-0.41447828268275977</v>
      </c>
      <c r="AP275" s="60"/>
      <c r="AQ275" s="60">
        <v>0.73132169502985533</v>
      </c>
      <c r="AR275" s="60">
        <v>1.0839048348394567</v>
      </c>
      <c r="AS275" s="60">
        <v>-0.9708453577910241</v>
      </c>
      <c r="AT275" s="60">
        <v>0.70858733767811621</v>
      </c>
      <c r="AU275" s="60">
        <v>-0.32321735778652183</v>
      </c>
      <c r="AV275" s="60">
        <v>0.67481268735944155</v>
      </c>
      <c r="AW275" s="60">
        <v>1.0093892681551395</v>
      </c>
      <c r="AX275" s="61"/>
      <c r="BI275" s="62"/>
      <c r="BJ275" s="63"/>
      <c r="BK275" s="63"/>
      <c r="BL275" s="63"/>
      <c r="BM275" s="63"/>
      <c r="BN275" s="63"/>
      <c r="BO275" s="63"/>
      <c r="BP275" s="63"/>
      <c r="BQ275" s="63"/>
      <c r="BR275" s="61"/>
      <c r="CC275" s="35">
        <v>0</v>
      </c>
      <c r="CD275" s="35">
        <v>0</v>
      </c>
      <c r="CF275" s="35">
        <v>6.4839692727614918E-4</v>
      </c>
      <c r="CH275" s="35">
        <v>2.3688352194428821E-4</v>
      </c>
      <c r="CK275" s="35">
        <v>1.1323471730879473E-4</v>
      </c>
      <c r="CW275" s="60">
        <v>9.775636494780592</v>
      </c>
      <c r="CX275" s="60"/>
      <c r="CY275" s="60">
        <v>10.348536483636899</v>
      </c>
      <c r="CZ275" s="60">
        <v>10.5248280535417</v>
      </c>
      <c r="DA275" s="60">
        <v>9.497452957226459</v>
      </c>
      <c r="DB275" s="60">
        <v>10.33716930496103</v>
      </c>
      <c r="DC275" s="60">
        <v>9.8212669572287101</v>
      </c>
      <c r="DD275" s="60">
        <v>10.320281979801692</v>
      </c>
      <c r="DE275" s="60">
        <v>10.487570270199541</v>
      </c>
      <c r="DF275" s="61"/>
      <c r="DQ275" s="64"/>
    </row>
    <row r="276" spans="1:122" x14ac:dyDescent="0.2">
      <c r="A276" s="51" t="s">
        <v>97</v>
      </c>
      <c r="B276" s="78" t="s">
        <v>109</v>
      </c>
      <c r="C276" s="53">
        <v>1992</v>
      </c>
      <c r="D276" s="54">
        <v>9866990236.4358749</v>
      </c>
      <c r="E276" s="55">
        <f t="shared" si="668"/>
        <v>9.9941846984603373</v>
      </c>
      <c r="F276" s="56">
        <f t="shared" si="712"/>
        <v>1.130906233836626E-2</v>
      </c>
      <c r="G276" s="58">
        <v>9928</v>
      </c>
      <c r="H276" s="58"/>
      <c r="I276" s="11"/>
      <c r="J276" s="59">
        <v>2581</v>
      </c>
      <c r="K276" s="118"/>
      <c r="L276" s="118"/>
      <c r="M276" s="118"/>
      <c r="N276" s="118"/>
      <c r="O276" s="118"/>
      <c r="P276" s="118"/>
      <c r="Q276" s="118"/>
      <c r="R276" s="118"/>
      <c r="S276" s="118"/>
      <c r="T276" s="59"/>
      <c r="U276" s="60">
        <v>-7.4160444672574322E-2</v>
      </c>
      <c r="V276" s="60">
        <v>0.19861314733028668</v>
      </c>
      <c r="W276" s="60">
        <v>-8.0070413182828482E-2</v>
      </c>
      <c r="X276" s="60">
        <v>-3.0324651472892317E-2</v>
      </c>
      <c r="Y276" s="60">
        <v>-3.9117567309384205E-2</v>
      </c>
      <c r="Z276" s="60">
        <v>-5.3776666273530171E-2</v>
      </c>
      <c r="AA276" s="60">
        <v>-6.0802924311515127E-2</v>
      </c>
      <c r="AB276" s="60">
        <v>-4.9771616730995394E-2</v>
      </c>
      <c r="AC276" s="60">
        <v>-2.2761313801586525E-2</v>
      </c>
      <c r="AD276" s="61"/>
      <c r="AO276" s="60">
        <v>-0.37263992259815382</v>
      </c>
      <c r="AP276" s="60"/>
      <c r="AQ276" s="60">
        <v>0.78701262121527371</v>
      </c>
      <c r="AR276" s="60">
        <v>1.1131167571514808</v>
      </c>
      <c r="AS276" s="60">
        <v>-0.9419499339760975</v>
      </c>
      <c r="AT276" s="60">
        <v>0.77789888919193295</v>
      </c>
      <c r="AU276" s="60">
        <v>-0.3154600036781261</v>
      </c>
      <c r="AV276" s="60">
        <v>0.7229052255559445</v>
      </c>
      <c r="AW276" s="60">
        <v>1.0529065555061514</v>
      </c>
      <c r="AX276" s="61"/>
      <c r="BI276" s="62"/>
      <c r="BJ276" s="63"/>
      <c r="BK276" s="63"/>
      <c r="BL276" s="63"/>
      <c r="BM276" s="63"/>
      <c r="BN276" s="63"/>
      <c r="BO276" s="63"/>
      <c r="BP276" s="63"/>
      <c r="BQ276" s="63"/>
      <c r="BR276" s="61"/>
      <c r="CC276" s="35">
        <v>0</v>
      </c>
      <c r="CD276" s="35">
        <v>0</v>
      </c>
      <c r="CF276" s="35">
        <v>7.446031921756011E-4</v>
      </c>
      <c r="CH276" s="35">
        <v>4.2062427684527677E-4</v>
      </c>
      <c r="CI276" s="35">
        <v>4.0393803882389237E-6</v>
      </c>
      <c r="CJ276" s="35">
        <v>3.7014571061302257E-3</v>
      </c>
      <c r="CK276" s="35">
        <v>3.4385752662734296E-4</v>
      </c>
      <c r="CW276" s="60">
        <v>9.8078647371612604</v>
      </c>
      <c r="CX276" s="60"/>
      <c r="CY276" s="60">
        <v>10.387691009067975</v>
      </c>
      <c r="CZ276" s="60">
        <v>10.550743077036078</v>
      </c>
      <c r="DA276" s="60">
        <v>9.5232097314722886</v>
      </c>
      <c r="DB276" s="60">
        <v>10.383134143056303</v>
      </c>
      <c r="DC276" s="60">
        <v>9.8364546966212743</v>
      </c>
      <c r="DD276" s="60">
        <v>10.35563731123831</v>
      </c>
      <c r="DE276" s="60">
        <v>10.520637976213413</v>
      </c>
      <c r="DF276" s="61"/>
      <c r="DQ276" s="64"/>
    </row>
    <row r="277" spans="1:122" x14ac:dyDescent="0.2">
      <c r="A277" s="51" t="s">
        <v>97</v>
      </c>
      <c r="B277" s="78" t="s">
        <v>109</v>
      </c>
      <c r="C277" s="53">
        <v>1993</v>
      </c>
      <c r="D277" s="54">
        <v>13180953598.171595</v>
      </c>
      <c r="E277" s="55">
        <f t="shared" si="668"/>
        <v>10.119946831156518</v>
      </c>
      <c r="F277" s="56">
        <f t="shared" si="712"/>
        <v>0.12576213269618108</v>
      </c>
      <c r="G277" s="58">
        <v>9587</v>
      </c>
      <c r="H277" s="58"/>
      <c r="I277" s="11"/>
      <c r="J277" s="59">
        <v>2985</v>
      </c>
      <c r="K277" s="118"/>
      <c r="L277" s="118"/>
      <c r="M277" s="118"/>
      <c r="N277" s="118"/>
      <c r="O277" s="118"/>
      <c r="P277" s="118"/>
      <c r="Q277" s="118"/>
      <c r="R277" s="118"/>
      <c r="S277" s="118"/>
      <c r="T277" s="59"/>
      <c r="U277" s="60">
        <v>2.0475585709797794E-2</v>
      </c>
      <c r="V277" s="60">
        <v>0.34927836958103842</v>
      </c>
      <c r="W277" s="60">
        <v>4.9006804854124564E-2</v>
      </c>
      <c r="X277" s="60">
        <v>3.4388986354387696E-2</v>
      </c>
      <c r="Y277" s="60">
        <v>2.2422099830306408E-2</v>
      </c>
      <c r="Z277" s="60">
        <v>2.6793176587936784E-2</v>
      </c>
      <c r="AA277" s="60">
        <v>2.6565856780651043E-2</v>
      </c>
      <c r="AB277" s="60">
        <v>2.1189299069937828E-2</v>
      </c>
      <c r="AC277" s="60">
        <v>2.125530628670802E-2</v>
      </c>
      <c r="AD277" s="61"/>
      <c r="AO277" s="60">
        <v>-0.50655896776820875</v>
      </c>
      <c r="AP277" s="60">
        <v>-0.71618691028256443</v>
      </c>
      <c r="AQ277" s="60">
        <v>0.67270133311547475</v>
      </c>
      <c r="AR277" s="60">
        <v>1.0787286725212244</v>
      </c>
      <c r="AS277" s="60">
        <v>-0.9968309611136732</v>
      </c>
      <c r="AT277" s="60">
        <v>0.70544576888744537</v>
      </c>
      <c r="AU277" s="60">
        <v>-0.40873634316719532</v>
      </c>
      <c r="AV277" s="60">
        <v>0.66255071874261695</v>
      </c>
      <c r="AW277" s="60">
        <v>0.99027009771931773</v>
      </c>
      <c r="AX277" s="61"/>
      <c r="BI277" s="62"/>
      <c r="BJ277" s="63"/>
      <c r="BK277" s="63"/>
      <c r="BL277" s="63"/>
      <c r="BM277" s="63"/>
      <c r="BN277" s="63"/>
      <c r="BO277" s="63"/>
      <c r="BP277" s="63"/>
      <c r="BQ277" s="63"/>
      <c r="BR277" s="61"/>
      <c r="CC277" s="35">
        <v>0</v>
      </c>
      <c r="CD277" s="35">
        <v>0</v>
      </c>
      <c r="CF277" s="35">
        <v>6.5428293738627522E-4</v>
      </c>
      <c r="CH277" s="35">
        <v>1.0284896571123268E-3</v>
      </c>
      <c r="CJ277" s="35">
        <v>8.0868742015234394E-3</v>
      </c>
      <c r="CK277" s="35">
        <v>4.4896657436742864E-4</v>
      </c>
      <c r="CW277" s="60">
        <v>9.8666673472724149</v>
      </c>
      <c r="CX277" s="60">
        <v>9.7618533760152353</v>
      </c>
      <c r="CY277" s="60">
        <v>10.456297497714257</v>
      </c>
      <c r="CZ277" s="60">
        <v>10.65931116741713</v>
      </c>
      <c r="DA277" s="60">
        <v>9.6215313505996818</v>
      </c>
      <c r="DB277" s="60">
        <v>10.47266971560024</v>
      </c>
      <c r="DC277" s="60">
        <v>9.9155786595729207</v>
      </c>
      <c r="DD277" s="60">
        <v>10.451222190527826</v>
      </c>
      <c r="DE277" s="60">
        <v>10.615081880016177</v>
      </c>
      <c r="DF277" s="61"/>
      <c r="DQ277" s="64"/>
    </row>
    <row r="278" spans="1:122" x14ac:dyDescent="0.2">
      <c r="A278" s="51" t="s">
        <v>97</v>
      </c>
      <c r="B278" s="78" t="s">
        <v>109</v>
      </c>
      <c r="C278" s="53">
        <v>1994</v>
      </c>
      <c r="D278" s="54">
        <v>16286433533.322754</v>
      </c>
      <c r="E278" s="55">
        <f t="shared" si="668"/>
        <v>10.211825991222128</v>
      </c>
      <c r="F278" s="56">
        <f t="shared" si="712"/>
        <v>9.1879160065609256E-2</v>
      </c>
      <c r="G278" s="58">
        <v>11582</v>
      </c>
      <c r="H278" s="58"/>
      <c r="I278" s="11"/>
      <c r="J278" s="59">
        <v>4054</v>
      </c>
      <c r="K278" s="118"/>
      <c r="L278" s="118"/>
      <c r="M278" s="118"/>
      <c r="N278" s="118"/>
      <c r="O278" s="118"/>
      <c r="P278" s="118"/>
      <c r="Q278" s="118"/>
      <c r="R278" s="118"/>
      <c r="S278" s="118"/>
      <c r="T278" s="59"/>
      <c r="U278" s="60">
        <v>-3.8828787690677657E-2</v>
      </c>
      <c r="V278" s="60">
        <v>-3.691467509484736E-2</v>
      </c>
      <c r="W278" s="60">
        <v>-2.4533035470923892E-2</v>
      </c>
      <c r="X278" s="60">
        <v>2.0058704561244367E-3</v>
      </c>
      <c r="Y278" s="60">
        <v>-1.2196298778376358E-2</v>
      </c>
      <c r="Z278" s="60">
        <v>3.7324323023812056E-2</v>
      </c>
      <c r="AA278" s="60">
        <v>-2.4155335429002722E-2</v>
      </c>
      <c r="AB278" s="60">
        <v>2.9443806467814859E-3</v>
      </c>
      <c r="AC278" s="60">
        <v>2.5984925495408095E-2</v>
      </c>
      <c r="AD278" s="61"/>
      <c r="AO278" s="60">
        <v>-0.60038544255741755</v>
      </c>
      <c r="AP278" s="60">
        <v>-0.76599842932885132</v>
      </c>
      <c r="AQ278" s="60">
        <v>0.65244322681993516</v>
      </c>
      <c r="AR278" s="60">
        <v>1.0358825543899215</v>
      </c>
      <c r="AS278" s="60">
        <v>-1.0232894361170377</v>
      </c>
      <c r="AT278" s="60">
        <v>0.66020409603096297</v>
      </c>
      <c r="AU278" s="60">
        <v>-0.47212558671091465</v>
      </c>
      <c r="AV278" s="60">
        <v>0.65558755822228321</v>
      </c>
      <c r="AW278" s="60">
        <v>0.95455526990321005</v>
      </c>
      <c r="AX278" s="61"/>
      <c r="BI278" s="62"/>
      <c r="BJ278" s="63"/>
      <c r="BK278" s="63"/>
      <c r="BL278" s="63"/>
      <c r="BM278" s="63"/>
      <c r="BN278" s="63"/>
      <c r="BO278" s="63"/>
      <c r="BP278" s="63"/>
      <c r="BQ278" s="63"/>
      <c r="BR278" s="61"/>
      <c r="CC278" s="35">
        <v>0</v>
      </c>
      <c r="CD278" s="35">
        <v>0</v>
      </c>
      <c r="CF278" s="35">
        <v>6.9521635764456925E-4</v>
      </c>
      <c r="CH278" s="35">
        <v>1.0693933009981531E-3</v>
      </c>
      <c r="CJ278" s="35">
        <v>9.0532686952025411E-3</v>
      </c>
      <c r="CK278" s="35">
        <v>8.6461062668571366E-4</v>
      </c>
      <c r="CW278" s="60">
        <v>9.9116332699434189</v>
      </c>
      <c r="CX278" s="60">
        <v>9.8288267765577011</v>
      </c>
      <c r="CY278" s="60">
        <v>10.538047604632094</v>
      </c>
      <c r="CZ278" s="60">
        <v>10.729767268417088</v>
      </c>
      <c r="DA278" s="60">
        <v>9.7001812731636079</v>
      </c>
      <c r="DB278" s="60">
        <v>10.541928039237609</v>
      </c>
      <c r="DC278" s="60">
        <v>9.9757631978666694</v>
      </c>
      <c r="DD278" s="60">
        <v>10.539619770333269</v>
      </c>
      <c r="DE278" s="60">
        <v>10.689103626173733</v>
      </c>
      <c r="DF278" s="61"/>
      <c r="DQ278" s="64"/>
    </row>
    <row r="279" spans="1:122" x14ac:dyDescent="0.2">
      <c r="A279" s="51" t="s">
        <v>97</v>
      </c>
      <c r="B279" s="78" t="s">
        <v>109</v>
      </c>
      <c r="C279" s="53">
        <v>1995</v>
      </c>
      <c r="D279" s="54">
        <v>20736164458.950462</v>
      </c>
      <c r="E279" s="55">
        <f t="shared" si="668"/>
        <v>10.316728428602703</v>
      </c>
      <c r="F279" s="56">
        <f t="shared" si="712"/>
        <v>0.10490243738057536</v>
      </c>
      <c r="G279" s="58">
        <v>13911</v>
      </c>
      <c r="H279" s="58"/>
      <c r="I279" s="11"/>
      <c r="J279" s="59">
        <v>5449</v>
      </c>
      <c r="K279" s="118"/>
      <c r="L279" s="118"/>
      <c r="M279" s="118"/>
      <c r="N279" s="118"/>
      <c r="O279" s="118"/>
      <c r="P279" s="118"/>
      <c r="Q279" s="118"/>
      <c r="R279" s="118"/>
      <c r="S279" s="118"/>
      <c r="T279" s="59"/>
      <c r="U279" s="60">
        <v>-3.5804830606226634E-2</v>
      </c>
      <c r="V279" s="60">
        <v>-1.9282107703279983E-2</v>
      </c>
      <c r="W279" s="60">
        <v>-1.4480878972324529E-2</v>
      </c>
      <c r="X279" s="60">
        <v>1.4444653487495462E-2</v>
      </c>
      <c r="Y279" s="60">
        <v>4.6837784433590324E-2</v>
      </c>
      <c r="Z279" s="60">
        <v>-2.2724814453523923E-2</v>
      </c>
      <c r="AA279" s="60">
        <v>-2.8135574254467777E-2</v>
      </c>
      <c r="AB279" s="60">
        <v>-3.9927946899951383E-2</v>
      </c>
      <c r="AC279" s="60">
        <v>-7.8867034026117722E-3</v>
      </c>
      <c r="AD279" s="61"/>
      <c r="AO279" s="60">
        <v>-0.64149833685920932</v>
      </c>
      <c r="AP279" s="60">
        <v>-0.7800177959036656</v>
      </c>
      <c r="AQ279" s="60">
        <v>0.61086887922350463</v>
      </c>
      <c r="AR279" s="60">
        <v>0.9889067062664374</v>
      </c>
      <c r="AS279" s="60">
        <v>-1.0703440240270705</v>
      </c>
      <c r="AT279" s="60">
        <v>0.63122135045430561</v>
      </c>
      <c r="AU279" s="60">
        <v>-0.54682108514131045</v>
      </c>
      <c r="AV279" s="60">
        <v>0.62682045458723401</v>
      </c>
      <c r="AW279" s="60">
        <v>0.91187402387800454</v>
      </c>
      <c r="AX279" s="61"/>
      <c r="BI279" s="62"/>
      <c r="BJ279" s="63"/>
      <c r="BK279" s="63"/>
      <c r="BL279" s="63"/>
      <c r="BM279" s="63"/>
      <c r="BN279" s="63"/>
      <c r="BO279" s="63"/>
      <c r="BP279" s="63"/>
      <c r="BQ279" s="63"/>
      <c r="BR279" s="61"/>
      <c r="CC279" s="35">
        <v>0</v>
      </c>
      <c r="CD279" s="35">
        <v>0</v>
      </c>
      <c r="CF279" s="35">
        <v>7.1134393152982314E-4</v>
      </c>
      <c r="CH279" s="35">
        <v>1.5124069375070234E-3</v>
      </c>
      <c r="CJ279" s="35">
        <v>1.019875307225182E-2</v>
      </c>
      <c r="CK279" s="35">
        <v>1.381361305663344E-3</v>
      </c>
      <c r="CW279" s="60">
        <v>9.9959792601730975</v>
      </c>
      <c r="CX279" s="60">
        <v>9.9267195306508711</v>
      </c>
      <c r="CY279" s="60">
        <v>10.622162868214456</v>
      </c>
      <c r="CZ279" s="60">
        <v>10.811181781735922</v>
      </c>
      <c r="DA279" s="60">
        <v>9.7815564165891686</v>
      </c>
      <c r="DB279" s="60">
        <v>10.632339103829857</v>
      </c>
      <c r="DC279" s="60">
        <v>10.043317886032048</v>
      </c>
      <c r="DD279" s="60">
        <v>10.630138655896321</v>
      </c>
      <c r="DE279" s="60">
        <v>10.772665440541704</v>
      </c>
      <c r="DF279" s="61"/>
      <c r="DQ279" s="64"/>
    </row>
    <row r="280" spans="1:122" x14ac:dyDescent="0.2">
      <c r="A280" s="51" t="s">
        <v>97</v>
      </c>
      <c r="B280" s="78" t="s">
        <v>109</v>
      </c>
      <c r="C280" s="53">
        <v>1996</v>
      </c>
      <c r="D280" s="54">
        <v>24657470574.750126</v>
      </c>
      <c r="E280" s="55">
        <f t="shared" si="668"/>
        <v>10.391948523526107</v>
      </c>
      <c r="F280" s="56">
        <f t="shared" si="712"/>
        <v>7.5220094923404091E-2</v>
      </c>
      <c r="G280" s="58">
        <v>14017</v>
      </c>
      <c r="H280" s="58"/>
      <c r="I280" s="11"/>
      <c r="J280" s="59">
        <v>7255</v>
      </c>
      <c r="K280" s="118"/>
      <c r="L280" s="118"/>
      <c r="M280" s="118"/>
      <c r="N280" s="118"/>
      <c r="O280" s="118"/>
      <c r="P280" s="118"/>
      <c r="Q280" s="118"/>
      <c r="R280" s="118"/>
      <c r="S280" s="118"/>
      <c r="T280" s="59"/>
      <c r="U280" s="60">
        <v>0</v>
      </c>
      <c r="V280" s="60">
        <v>2.988588896374933E-2</v>
      </c>
      <c r="W280" s="60">
        <v>8.4905152831371566E-3</v>
      </c>
      <c r="X280" s="60">
        <v>1.7949832883022321E-2</v>
      </c>
      <c r="Y280" s="60">
        <v>5.886531670600248E-2</v>
      </c>
      <c r="Z280" s="60">
        <v>-4.1392685158224918E-2</v>
      </c>
      <c r="AA280" s="60">
        <v>1.9230808797549681E-2</v>
      </c>
      <c r="AB280" s="60">
        <v>-4.3973937820257714E-2</v>
      </c>
      <c r="AC280" s="60">
        <v>-3.4039185606388411E-2</v>
      </c>
      <c r="AD280" s="61"/>
      <c r="AO280" s="60">
        <v>-0.68305170399142057</v>
      </c>
      <c r="AP280" s="60">
        <v>-0.8470504402917971</v>
      </c>
      <c r="AQ280" s="60">
        <v>0.58416330522896232</v>
      </c>
      <c r="AR280" s="60">
        <v>0.96478402584009793</v>
      </c>
      <c r="AS280" s="60">
        <v>-1.1192550609732681</v>
      </c>
      <c r="AT280" s="60">
        <v>0.61175060641897971</v>
      </c>
      <c r="AU280" s="60">
        <v>-0.5939296769685285</v>
      </c>
      <c r="AV280" s="60">
        <v>0.59165921222016671</v>
      </c>
      <c r="AW280" s="60">
        <v>0.8705858920791929</v>
      </c>
      <c r="AX280" s="61"/>
      <c r="BI280" s="62"/>
      <c r="BJ280" s="63"/>
      <c r="BK280" s="63"/>
      <c r="BL280" s="63"/>
      <c r="BM280" s="63"/>
      <c r="BN280" s="63"/>
      <c r="BO280" s="63"/>
      <c r="BP280" s="63"/>
      <c r="BQ280" s="63"/>
      <c r="BR280" s="61"/>
      <c r="CC280" s="35">
        <v>0</v>
      </c>
      <c r="CD280" s="35">
        <v>0</v>
      </c>
      <c r="CE280" s="35">
        <v>6.8665617896233053E-4</v>
      </c>
      <c r="CF280" s="35">
        <v>8.005861841402413E-4</v>
      </c>
      <c r="CH280" s="35">
        <v>1.6016477625715321E-3</v>
      </c>
      <c r="CJ280" s="35">
        <v>8.9104473198740285E-3</v>
      </c>
      <c r="CK280" s="35">
        <v>1.5804998759702705E-3</v>
      </c>
      <c r="CW280" s="60">
        <v>10.050422671530397</v>
      </c>
      <c r="CX280" s="60">
        <v>9.9684233033802094</v>
      </c>
      <c r="CY280" s="60">
        <v>10.684030176140588</v>
      </c>
      <c r="CZ280" s="60">
        <v>10.874340536446155</v>
      </c>
      <c r="DA280" s="60">
        <v>9.8323209930394739</v>
      </c>
      <c r="DB280" s="60">
        <v>10.697823826735597</v>
      </c>
      <c r="DC280" s="60">
        <v>10.094983685041843</v>
      </c>
      <c r="DD280" s="60">
        <v>10.68777812963619</v>
      </c>
      <c r="DE280" s="60">
        <v>10.827241469565703</v>
      </c>
      <c r="DF280" s="61"/>
      <c r="DQ280" s="64"/>
    </row>
    <row r="281" spans="1:122" x14ac:dyDescent="0.2">
      <c r="A281" s="51" t="s">
        <v>97</v>
      </c>
      <c r="B281" s="78" t="s">
        <v>109</v>
      </c>
      <c r="C281" s="53">
        <v>1997</v>
      </c>
      <c r="D281" s="54">
        <v>26843700441.548199</v>
      </c>
      <c r="E281" s="55">
        <f t="shared" si="668"/>
        <v>10.428842383723881</v>
      </c>
      <c r="F281" s="56">
        <f t="shared" si="712"/>
        <v>3.689386019777352E-2</v>
      </c>
      <c r="G281" s="58">
        <v>13021</v>
      </c>
      <c r="H281" s="58">
        <v>1693</v>
      </c>
      <c r="I281" s="11">
        <v>4037</v>
      </c>
      <c r="J281" s="59">
        <v>9185</v>
      </c>
      <c r="K281" s="118"/>
      <c r="L281" s="118"/>
      <c r="M281" s="118"/>
      <c r="N281" s="118"/>
      <c r="O281" s="118"/>
      <c r="P281" s="118"/>
      <c r="Q281" s="118"/>
      <c r="R281" s="118"/>
      <c r="S281" s="118"/>
      <c r="T281" s="59"/>
      <c r="U281" s="60">
        <v>-3.4062486919115287E-3</v>
      </c>
      <c r="V281" s="60">
        <v>2.5402525594754866E-2</v>
      </c>
      <c r="W281" s="60">
        <v>2.5898645927906916E-2</v>
      </c>
      <c r="X281" s="60">
        <v>6.9269915207386346E-2</v>
      </c>
      <c r="Y281" s="60">
        <v>0.11120314271428811</v>
      </c>
      <c r="Z281" s="60">
        <v>-3.9661872176011137E-3</v>
      </c>
      <c r="AA281" s="60">
        <v>-1.6388490462833083E-3</v>
      </c>
      <c r="AB281" s="60">
        <v>-2.5661990321136585E-2</v>
      </c>
      <c r="AC281" s="60">
        <v>3.4581488880062849E-2</v>
      </c>
      <c r="AD281" s="61"/>
      <c r="AO281" s="60">
        <v>-0.71306184234871317</v>
      </c>
      <c r="AP281" s="60">
        <v>-0.89185321996480837</v>
      </c>
      <c r="AQ281" s="60">
        <v>0.54477577689893586</v>
      </c>
      <c r="AR281" s="60">
        <v>0.90510640490754213</v>
      </c>
      <c r="AS281" s="60">
        <v>-1.1865465310844083</v>
      </c>
      <c r="AT281" s="60">
        <v>0.57118073446706141</v>
      </c>
      <c r="AU281" s="60">
        <v>-0.60537429644932139</v>
      </c>
      <c r="AV281" s="60">
        <v>0.57169663981311558</v>
      </c>
      <c r="AW281" s="60">
        <v>0.74777150736496267</v>
      </c>
      <c r="AX281" s="61"/>
      <c r="BI281" s="62">
        <v>0.63783041537933405</v>
      </c>
      <c r="BJ281" s="63">
        <v>0.88630178409434535</v>
      </c>
      <c r="BK281" s="63">
        <v>0.5489476619602548</v>
      </c>
      <c r="BL281" s="63">
        <v>0.57923430508681639</v>
      </c>
      <c r="BM281" s="63">
        <v>0.92131181894383907</v>
      </c>
      <c r="BN281" s="63">
        <v>0.78437460902401024</v>
      </c>
      <c r="BO281" s="63">
        <v>0.87483832454482147</v>
      </c>
      <c r="BP281" s="63">
        <v>0.85220242975329807</v>
      </c>
      <c r="BQ281" s="63">
        <v>0.71234029761010076</v>
      </c>
      <c r="BR281" s="61"/>
      <c r="CC281" s="35">
        <v>2.892319979266554E-5</v>
      </c>
      <c r="CE281" s="35">
        <v>5.0474536591001195E-4</v>
      </c>
      <c r="CF281" s="35">
        <v>9.0457760294459318E-4</v>
      </c>
      <c r="CH281" s="35">
        <v>1.622816972553807E-3</v>
      </c>
      <c r="CJ281" s="35">
        <v>8.3172175769209034E-3</v>
      </c>
      <c r="CK281" s="35">
        <v>1.8299893099329768E-3</v>
      </c>
      <c r="CW281" s="60">
        <v>10.072311462549525</v>
      </c>
      <c r="CX281" s="60">
        <v>9.9829157737414764</v>
      </c>
      <c r="CY281" s="60">
        <v>10.701230272173348</v>
      </c>
      <c r="CZ281" s="60">
        <v>10.881395586177652</v>
      </c>
      <c r="DA281" s="60">
        <v>9.8355691181816773</v>
      </c>
      <c r="DB281" s="60">
        <v>10.71443275095741</v>
      </c>
      <c r="DC281" s="60">
        <v>10.126155235499219</v>
      </c>
      <c r="DD281" s="60">
        <v>10.714690703630438</v>
      </c>
      <c r="DE281" s="60">
        <v>10.802728137406362</v>
      </c>
      <c r="DF281" s="61"/>
      <c r="DQ281" s="64"/>
    </row>
    <row r="282" spans="1:122" x14ac:dyDescent="0.2">
      <c r="A282" s="51" t="s">
        <v>97</v>
      </c>
      <c r="B282" s="78" t="s">
        <v>109</v>
      </c>
      <c r="C282" s="53">
        <v>1998</v>
      </c>
      <c r="D282" s="54">
        <v>27209602050.045223</v>
      </c>
      <c r="E282" s="55">
        <f t="shared" si="668"/>
        <v>10.434722190117382</v>
      </c>
      <c r="F282" s="56">
        <f t="shared" si="712"/>
        <v>5.8798063935014966E-3</v>
      </c>
      <c r="G282" s="58">
        <v>11523</v>
      </c>
      <c r="H282" s="58">
        <v>1493</v>
      </c>
      <c r="I282" s="11">
        <v>3878</v>
      </c>
      <c r="J282" s="59">
        <v>9361</v>
      </c>
      <c r="K282" s="118"/>
      <c r="L282" s="118"/>
      <c r="M282" s="118"/>
      <c r="N282" s="118"/>
      <c r="O282" s="118"/>
      <c r="P282" s="118"/>
      <c r="Q282" s="118"/>
      <c r="R282" s="118"/>
      <c r="S282" s="118"/>
      <c r="T282" s="59"/>
      <c r="U282" s="60">
        <v>-3.4331758383938649E-3</v>
      </c>
      <c r="V282" s="60">
        <v>4.8876524822133116E-2</v>
      </c>
      <c r="W282" s="60">
        <v>8.7087552145337366E-2</v>
      </c>
      <c r="X282" s="60">
        <v>0.48155163011582663</v>
      </c>
      <c r="Y282" s="60">
        <v>0.36269290766883022</v>
      </c>
      <c r="Z282" s="60">
        <v>0.13866476111505754</v>
      </c>
      <c r="AA282" s="60">
        <v>-4.8594531297374122E-2</v>
      </c>
      <c r="AB282" s="60">
        <v>4.6512129294256521E-2</v>
      </c>
      <c r="AC282" s="60">
        <v>0.11737609045889874</v>
      </c>
      <c r="AD282" s="61"/>
      <c r="AO282" s="60">
        <v>-0.82714416343749875</v>
      </c>
      <c r="AP282" s="60">
        <v>-0.94050837147592681</v>
      </c>
      <c r="AQ282" s="60">
        <v>0.43738934069072322</v>
      </c>
      <c r="AR282" s="60">
        <v>0.54503348510148619</v>
      </c>
      <c r="AS282" s="60">
        <v>-1.3274518853058304</v>
      </c>
      <c r="AT282" s="60">
        <v>0.42361946463804223</v>
      </c>
      <c r="AU282" s="60">
        <v>-0.58692444794831644</v>
      </c>
      <c r="AV282" s="60">
        <v>0.49840207341735443</v>
      </c>
      <c r="AW282" s="60">
        <v>0.62094491627028425</v>
      </c>
      <c r="AX282" s="61"/>
      <c r="BI282" s="62">
        <v>0.6139767054908486</v>
      </c>
      <c r="BJ282" s="63">
        <v>0.83052849129022732</v>
      </c>
      <c r="BK282" s="63">
        <v>0.62741457124435851</v>
      </c>
      <c r="BL282" s="63">
        <v>0.54214729370008874</v>
      </c>
      <c r="BM282" s="63">
        <v>0.86722844517521325</v>
      </c>
      <c r="BN282" s="63">
        <v>0.77629301475483259</v>
      </c>
      <c r="BO282" s="63">
        <v>0.80941876079033181</v>
      </c>
      <c r="BP282" s="63">
        <v>0.82658314885624207</v>
      </c>
      <c r="BQ282" s="63">
        <v>0.68949528494000434</v>
      </c>
      <c r="BR282" s="61"/>
      <c r="CC282" s="35">
        <v>8.6407005309734506E-5</v>
      </c>
      <c r="CE282" s="35">
        <v>6.3004031414429175E-4</v>
      </c>
      <c r="CF282" s="35">
        <v>1.8366695975571374E-3</v>
      </c>
      <c r="CH282" s="35">
        <v>2.6001668153945549E-3</v>
      </c>
      <c r="CJ282" s="35">
        <v>8.8283734273353724E-3</v>
      </c>
      <c r="CK282" s="35">
        <v>2.5978910968446384E-3</v>
      </c>
      <c r="CW282" s="60">
        <v>10.021150108398633</v>
      </c>
      <c r="CX282" s="60">
        <v>9.9644680043794196</v>
      </c>
      <c r="CY282" s="60">
        <v>10.653416860462745</v>
      </c>
      <c r="CZ282" s="60">
        <v>10.707238932668126</v>
      </c>
      <c r="DA282" s="60">
        <v>9.7709962474644669</v>
      </c>
      <c r="DB282" s="60">
        <v>10.646531922436402</v>
      </c>
      <c r="DC282" s="60">
        <v>10.141259966143224</v>
      </c>
      <c r="DD282" s="60">
        <v>10.68392322682606</v>
      </c>
      <c r="DE282" s="60">
        <v>10.745194648252525</v>
      </c>
      <c r="DF282" s="61"/>
      <c r="DQ282" s="64"/>
    </row>
    <row r="283" spans="1:122" x14ac:dyDescent="0.2">
      <c r="A283" s="51" t="s">
        <v>97</v>
      </c>
      <c r="B283" s="78" t="s">
        <v>109</v>
      </c>
      <c r="C283" s="53">
        <v>1999</v>
      </c>
      <c r="D283" s="54">
        <v>28683659006.775219</v>
      </c>
      <c r="E283" s="55">
        <f t="shared" si="668"/>
        <v>10.457634550939005</v>
      </c>
      <c r="F283" s="56">
        <f t="shared" si="712"/>
        <v>2.2912360821623068E-2</v>
      </c>
      <c r="G283" s="58">
        <v>11762</v>
      </c>
      <c r="H283" s="58">
        <v>2422</v>
      </c>
      <c r="I283" s="11">
        <v>5490</v>
      </c>
      <c r="J283" s="59">
        <v>11541</v>
      </c>
      <c r="K283" s="118"/>
      <c r="L283" s="118"/>
      <c r="M283" s="118"/>
      <c r="N283" s="118"/>
      <c r="O283" s="118"/>
      <c r="P283" s="118"/>
      <c r="Q283" s="118"/>
      <c r="R283" s="118"/>
      <c r="S283" s="118"/>
      <c r="T283" s="59"/>
      <c r="U283" s="60">
        <v>-1.4010714442814542E-2</v>
      </c>
      <c r="V283" s="60">
        <v>-1.4261624928204708E-2</v>
      </c>
      <c r="W283" s="60">
        <v>-4.1209536622114129E-2</v>
      </c>
      <c r="X283" s="60">
        <v>-0.12699291312681693</v>
      </c>
      <c r="Y283" s="60">
        <v>0.3115316782889061</v>
      </c>
      <c r="Z283" s="60">
        <v>-8.0921907623926259E-2</v>
      </c>
      <c r="AA283" s="60">
        <v>-2.5526282025669644E-2</v>
      </c>
      <c r="AB283" s="60">
        <v>-6.1886990861210744E-2</v>
      </c>
      <c r="AC283" s="60">
        <v>-0.10350877662688962</v>
      </c>
      <c r="AD283" s="61"/>
      <c r="AE283" s="35">
        <f t="shared" ref="AE283:AL283" si="794">STDEV(U274:U283)</f>
        <v>8.1910734524749645E-2</v>
      </c>
      <c r="AF283" s="35">
        <f t="shared" si="794"/>
        <v>0.1255837972317479</v>
      </c>
      <c r="AG283" s="35">
        <f t="shared" si="794"/>
        <v>7.1039152825183166E-2</v>
      </c>
      <c r="AH283" s="35">
        <f t="shared" si="794"/>
        <v>0.18297544869971819</v>
      </c>
      <c r="AI283" s="35">
        <f t="shared" si="794"/>
        <v>0.16966061946897665</v>
      </c>
      <c r="AJ283" s="35">
        <f t="shared" si="794"/>
        <v>0.10289535773400867</v>
      </c>
      <c r="AK283" s="35">
        <f t="shared" si="794"/>
        <v>7.7464777797945777E-2</v>
      </c>
      <c r="AL283" s="35">
        <f t="shared" si="794"/>
        <v>9.3155670522560477E-2</v>
      </c>
      <c r="AM283" s="35">
        <f>STDEV(AC274:AC283)</f>
        <v>0.10381820537190613</v>
      </c>
      <c r="AO283" s="60">
        <v>-0.79487671925743086</v>
      </c>
      <c r="AP283" s="60">
        <v>-0.91143224150965096</v>
      </c>
      <c r="AQ283" s="60">
        <v>0.47504278620356466</v>
      </c>
      <c r="AR283" s="60">
        <v>0.68849767632914016</v>
      </c>
      <c r="AS283" s="60">
        <v>-1.2949415350852291</v>
      </c>
      <c r="AT283" s="60">
        <v>0.44080770452002405</v>
      </c>
      <c r="AU283" s="60">
        <v>-0.57449513922492734</v>
      </c>
      <c r="AV283" s="60">
        <v>0.47829904504995824</v>
      </c>
      <c r="AW283" s="60">
        <v>0.64503601180075876</v>
      </c>
      <c r="AX283" s="61"/>
      <c r="AY283" s="39">
        <f t="shared" ref="AY283:AZ283" si="795">STDEV(AO274:AO283)</f>
        <v>0.18712093822293446</v>
      </c>
      <c r="AZ283" s="39">
        <f t="shared" si="795"/>
        <v>8.3907651612515649E-2</v>
      </c>
      <c r="BA283" s="39">
        <f t="shared" ref="BA283:BA301" si="796">STDEV(AQ274:AQ283)</f>
        <v>0.13989461705806816</v>
      </c>
      <c r="BB283" s="39">
        <f t="shared" ref="BB283:BB301" si="797">STDEV(AR274:AR283)</f>
        <v>0.20367539385383443</v>
      </c>
      <c r="BC283" s="39">
        <f t="shared" ref="BC283:BC301" si="798">STDEV(AS274:AS283)</f>
        <v>0.1505809107543695</v>
      </c>
      <c r="BD283" s="39">
        <f t="shared" ref="BD283:BD301" si="799">STDEV(AT274:AT283)</f>
        <v>0.13229121835761901</v>
      </c>
      <c r="BE283" s="39">
        <f t="shared" ref="BE283:BE301" si="800">STDEV(AU274:AU283)</f>
        <v>0.15298110515963143</v>
      </c>
      <c r="BF283" s="39">
        <f t="shared" ref="BF283:BF301" si="801">STDEV(AV274:AV283)</f>
        <v>8.8671957482703762E-2</v>
      </c>
      <c r="BG283" s="39">
        <f t="shared" ref="BG283:BG301" si="802">STDEV(AW274:AW283)</f>
        <v>0.17042714225165659</v>
      </c>
      <c r="BI283" s="62">
        <v>0.80644475920679892</v>
      </c>
      <c r="BJ283" s="63">
        <v>0.89873717442778212</v>
      </c>
      <c r="BK283" s="63">
        <v>0.62377122430741738</v>
      </c>
      <c r="BL283" s="63">
        <v>0.5705753058103975</v>
      </c>
      <c r="BM283" s="63">
        <v>0.96076611542355717</v>
      </c>
      <c r="BN283" s="63">
        <v>0.75272976851562989</v>
      </c>
      <c r="BO283" s="63">
        <v>0.89902100110532135</v>
      </c>
      <c r="BP283" s="63">
        <v>0.80458085421601788</v>
      </c>
      <c r="BQ283" s="63">
        <v>0.66718084954437684</v>
      </c>
      <c r="BR283" s="61"/>
      <c r="BS283" s="39">
        <f t="shared" ref="BS283:BS303" si="803">AVERAGE(U274:U283)</f>
        <v>-5.5412160629567352E-2</v>
      </c>
      <c r="BT283" s="39">
        <f t="shared" ref="BT283:BT303" si="804">AVERAGE(V274:V283)</f>
        <v>6.8712729671486394E-2</v>
      </c>
      <c r="BU283" s="39">
        <f t="shared" ref="BU283:BU303" si="805">AVERAGE(W274:W283)</f>
        <v>-2.3981667678560824E-2</v>
      </c>
      <c r="BV283" s="39">
        <f t="shared" ref="BV283:BV303" si="806">AVERAGE(X274:X283)</f>
        <v>1.5252456248592155E-2</v>
      </c>
      <c r="BW283" s="39">
        <f t="shared" ref="BW283:BW303" si="807">AVERAGE(Y274:Y283)</f>
        <v>5.8478502970321491E-2</v>
      </c>
      <c r="BX283" s="39">
        <f t="shared" ref="BX283:BX303" si="808">AVERAGE(Z274:Z283)</f>
        <v>-3.6195527487165348E-2</v>
      </c>
      <c r="BY283" s="39">
        <f t="shared" ref="BY283:BY303" si="809">AVERAGE(AA274:AA283)</f>
        <v>-5.2297610980981221E-2</v>
      </c>
      <c r="BZ283" s="39">
        <f t="shared" ref="BZ283:BZ303" si="810">AVERAGE(AB274:AB283)</f>
        <v>-5.7062707286974358E-2</v>
      </c>
      <c r="CA283" s="39">
        <f t="shared" ref="CA283:CA303" si="811">AVERAGE(AC274:AC283)</f>
        <v>-3.4103655715436297E-2</v>
      </c>
      <c r="CB283" s="40"/>
      <c r="CC283" s="35">
        <v>0</v>
      </c>
      <c r="CE283" s="35">
        <v>3.6543282467495257E-4</v>
      </c>
      <c r="CF283" s="35">
        <v>1.1842749092102257E-3</v>
      </c>
      <c r="CH283" s="35">
        <v>2.4321535027463392E-3</v>
      </c>
      <c r="CJ283" s="35">
        <v>8.6619268982068686E-3</v>
      </c>
      <c r="CK283" s="35">
        <v>2.2584481371601493E-3</v>
      </c>
      <c r="CM283" s="35">
        <f t="shared" ref="CM283:CM300" si="812">AVERAGE(CW274:CW283)</f>
        <v>9.9240677465497917</v>
      </c>
      <c r="CO283" s="35">
        <f t="shared" ref="CO283:CO303" si="813">AVERAGE(CY274:CY283)</f>
        <v>10.534376059202021</v>
      </c>
      <c r="CP283" s="35">
        <f t="shared" ref="CP283:CP303" si="814">AVERAGE(CZ274:CZ283)</f>
        <v>10.695914137994198</v>
      </c>
      <c r="CR283" s="35">
        <f t="shared" ref="CR283:CR303" si="815">AVERAGE(DB274:DB283)</f>
        <v>10.533142339727414</v>
      </c>
      <c r="CS283" s="35">
        <f t="shared" ref="CS283:CS303" si="816">AVERAGE(DC274:DC283)</f>
        <v>9.9858219463944558</v>
      </c>
      <c r="CT283" s="35">
        <f t="shared" ref="CT283:CT303" si="817">AVERAGE(DD274:DD283)</f>
        <v>10.526460672907273</v>
      </c>
      <c r="CU283" s="35">
        <f t="shared" ref="CU283:CU303" si="818">AVERAGE(DE274:DE283)</f>
        <v>10.661147067826617</v>
      </c>
      <c r="CW283" s="60">
        <v>10.06019619131029</v>
      </c>
      <c r="CX283" s="60">
        <v>10.00191843018418</v>
      </c>
      <c r="CY283" s="60">
        <v>10.695155944040788</v>
      </c>
      <c r="CZ283" s="60">
        <v>10.801883389103576</v>
      </c>
      <c r="DA283" s="60">
        <v>9.8101637833963906</v>
      </c>
      <c r="DB283" s="60">
        <v>10.678038403199018</v>
      </c>
      <c r="DC283" s="60">
        <v>10.170386981326541</v>
      </c>
      <c r="DD283" s="60">
        <v>10.696784073463984</v>
      </c>
      <c r="DE283" s="60">
        <v>10.780152556839385</v>
      </c>
      <c r="DF283" s="61"/>
      <c r="DG283" s="39">
        <f t="shared" ref="DG283:DG303" si="819">AVERAGE(CW274:CW283)</f>
        <v>9.9240677465497917</v>
      </c>
      <c r="DH283" s="39">
        <f t="shared" ref="DH283:DH303" si="820">AVERAGE(CX274:CX283)</f>
        <v>9.9193035992727268</v>
      </c>
      <c r="DI283" s="39">
        <f t="shared" ref="DI283:DI303" si="821">AVERAGE(CY274:CY283)</f>
        <v>10.534376059202021</v>
      </c>
      <c r="DJ283" s="39">
        <f t="shared" ref="DJ283:DJ303" si="822">AVERAGE(CZ274:CZ283)</f>
        <v>10.695914137994198</v>
      </c>
      <c r="DK283" s="39">
        <f t="shared" ref="DK283:DK303" si="823">AVERAGE(DA274:DA283)</f>
        <v>9.6747140981855821</v>
      </c>
      <c r="DL283" s="39">
        <f t="shared" ref="DL283:DL303" si="824">AVERAGE(DB274:DB283)</f>
        <v>10.533142339727414</v>
      </c>
      <c r="DM283" s="39">
        <f t="shared" ref="DM283:DM303" si="825">AVERAGE(DC274:DC283)</f>
        <v>9.9858219463944558</v>
      </c>
      <c r="DN283" s="39">
        <f t="shared" ref="DN283:DN303" si="826">AVERAGE(DD274:DD283)</f>
        <v>10.526460672907273</v>
      </c>
      <c r="DO283" s="39">
        <f t="shared" ref="DO283:DO303" si="827">AVERAGE(DE274:DE283)</f>
        <v>10.661147067826617</v>
      </c>
      <c r="DP283" s="40"/>
      <c r="DQ283" s="64"/>
    </row>
    <row r="284" spans="1:122" x14ac:dyDescent="0.2">
      <c r="A284" s="51" t="s">
        <v>97</v>
      </c>
      <c r="B284" s="78" t="s">
        <v>109</v>
      </c>
      <c r="C284" s="53">
        <v>2000</v>
      </c>
      <c r="D284" s="54">
        <v>31172518403.316227</v>
      </c>
      <c r="E284" s="55">
        <f t="shared" si="668"/>
        <v>10.493771890004831</v>
      </c>
      <c r="F284" s="56">
        <f t="shared" si="712"/>
        <v>3.6137339065826168E-2</v>
      </c>
      <c r="G284" s="58">
        <v>12220</v>
      </c>
      <c r="H284" s="58">
        <v>3888</v>
      </c>
      <c r="I284" s="11">
        <v>6176</v>
      </c>
      <c r="J284" s="59">
        <v>14483</v>
      </c>
      <c r="K284" s="118">
        <v>2062000</v>
      </c>
      <c r="L284" s="118">
        <v>141620000</v>
      </c>
      <c r="M284" s="118">
        <v>885916000</v>
      </c>
      <c r="N284" s="118">
        <v>248588000</v>
      </c>
      <c r="O284" s="118">
        <v>69009000</v>
      </c>
      <c r="P284" s="118">
        <v>413861000</v>
      </c>
      <c r="Q284" s="118">
        <v>5666000</v>
      </c>
      <c r="R284" s="118">
        <v>885916000</v>
      </c>
      <c r="S284" s="118">
        <v>372312000</v>
      </c>
      <c r="T284" s="59"/>
      <c r="U284" s="60">
        <v>0</v>
      </c>
      <c r="V284" s="60">
        <v>-4.0822331408528756E-3</v>
      </c>
      <c r="W284" s="60">
        <v>5.7798229822994873E-2</v>
      </c>
      <c r="X284" s="60">
        <v>3.6520849885741918E-2</v>
      </c>
      <c r="Y284" s="60">
        <v>2.7146148360522648E-2</v>
      </c>
      <c r="Z284" s="60">
        <v>2.2101944224009351E-2</v>
      </c>
      <c r="AA284" s="60">
        <v>-1.6877566527417454E-2</v>
      </c>
      <c r="AB284" s="60">
        <v>3.0223982605873001E-2</v>
      </c>
      <c r="AC284" s="60">
        <v>4.9555348493316664E-2</v>
      </c>
      <c r="AD284" s="61"/>
      <c r="AE284" s="35">
        <f t="shared" ref="AE284:AE303" si="828">STDEV(U275:U284)</f>
        <v>6.724574997363586E-2</v>
      </c>
      <c r="AF284" s="35">
        <f t="shared" ref="AF284:AF303" si="829">STDEV(V275:V284)</f>
        <v>0.12061855254705639</v>
      </c>
      <c r="AG284" s="35">
        <f t="shared" ref="AG284:AG303" si="830">STDEV(W275:W284)</f>
        <v>6.7641759387072967E-2</v>
      </c>
      <c r="AH284" s="35">
        <f t="shared" ref="AH284:AH303" si="831">STDEV(X275:X284)</f>
        <v>0.17415100044099432</v>
      </c>
      <c r="AI284" s="35">
        <f t="shared" ref="AI284:AI303" si="832">STDEV(Y275:Y284)</f>
        <v>0.16277900184768318</v>
      </c>
      <c r="AJ284" s="35">
        <f t="shared" ref="AJ284:AJ303" si="833">STDEV(Z275:Z284)</f>
        <v>0.1007519227376332</v>
      </c>
      <c r="AK284" s="35">
        <f t="shared" ref="AK284:AK303" si="834">STDEV(AA275:AA284)</f>
        <v>6.1818470436956888E-2</v>
      </c>
      <c r="AL284" s="35">
        <f t="shared" ref="AL284:AM299" si="835">STDEV(AB275:AB284)</f>
        <v>9.1648263289766482E-2</v>
      </c>
      <c r="AM284" s="35">
        <f t="shared" si="835"/>
        <v>0.10288742354044728</v>
      </c>
      <c r="AO284" s="60">
        <v>-0.715537168552137</v>
      </c>
      <c r="AP284" s="60">
        <v>-0.9309995773821953</v>
      </c>
      <c r="AQ284" s="60">
        <v>0.42879628853289553</v>
      </c>
      <c r="AR284" s="60">
        <v>0.7237673563209075</v>
      </c>
      <c r="AS284" s="60">
        <v>-1.2554251426720473</v>
      </c>
      <c r="AT284" s="60">
        <v>0.47838342730063843</v>
      </c>
      <c r="AU284" s="60">
        <v>-0.82538107866854382</v>
      </c>
      <c r="AV284" s="60">
        <v>0.48883614330357616</v>
      </c>
      <c r="AW284" s="60">
        <v>0.60794849911631132</v>
      </c>
      <c r="AX284" s="61"/>
      <c r="AY284" s="39">
        <f t="shared" ref="AY284:AZ284" si="836">STDEV(AO275:AO284)</f>
        <v>0.15344799791053657</v>
      </c>
      <c r="AZ284" s="39">
        <f t="shared" si="836"/>
        <v>8.4612488505654573E-2</v>
      </c>
      <c r="BA284" s="39">
        <f t="shared" si="796"/>
        <v>0.12223428330084134</v>
      </c>
      <c r="BB284" s="39">
        <f t="shared" si="797"/>
        <v>0.1949176872528624</v>
      </c>
      <c r="BC284" s="39">
        <f t="shared" si="798"/>
        <v>0.14036886770631227</v>
      </c>
      <c r="BD284" s="39">
        <f t="shared" si="799"/>
        <v>0.12081232399202371</v>
      </c>
      <c r="BE284" s="39">
        <f t="shared" si="800"/>
        <v>0.15243806200985843</v>
      </c>
      <c r="BF284" s="39">
        <f t="shared" si="801"/>
        <v>8.6091052392833031E-2</v>
      </c>
      <c r="BG284" s="39">
        <f t="shared" si="802"/>
        <v>0.17132317143965772</v>
      </c>
      <c r="BI284" s="62">
        <v>0.76242793429783529</v>
      </c>
      <c r="BJ284" s="63">
        <v>0.79611895161290325</v>
      </c>
      <c r="BK284" s="63">
        <v>0.63332128384163167</v>
      </c>
      <c r="BL284" s="63">
        <v>0.62000851212978492</v>
      </c>
      <c r="BM284" s="63">
        <v>0.9463309255383785</v>
      </c>
      <c r="BN284" s="63">
        <v>0.73991234296259489</v>
      </c>
      <c r="BO284" s="63">
        <v>0.87052102092777739</v>
      </c>
      <c r="BP284" s="63">
        <v>0.80631307990833101</v>
      </c>
      <c r="BQ284" s="63">
        <v>0.65472281475445193</v>
      </c>
      <c r="BR284" s="61"/>
      <c r="BS284" s="39">
        <f t="shared" si="803"/>
        <v>-3.6079820066747058E-2</v>
      </c>
      <c r="BT284" s="39">
        <f t="shared" si="804"/>
        <v>6.1433233390252459E-2</v>
      </c>
      <c r="BU284" s="39">
        <f t="shared" si="805"/>
        <v>-6.8609940144437774E-3</v>
      </c>
      <c r="BV284" s="39">
        <f t="shared" si="806"/>
        <v>3.3359498835608278E-2</v>
      </c>
      <c r="BW284" s="39">
        <f t="shared" si="807"/>
        <v>6.9604749944776681E-2</v>
      </c>
      <c r="BX284" s="39">
        <f t="shared" si="808"/>
        <v>-2.2908167879487396E-2</v>
      </c>
      <c r="BY284" s="39">
        <f t="shared" si="809"/>
        <v>-3.5341806512366916E-2</v>
      </c>
      <c r="BZ284" s="39">
        <f t="shared" si="810"/>
        <v>-3.9866930268372472E-2</v>
      </c>
      <c r="CA284" s="39">
        <f t="shared" si="811"/>
        <v>-1.7920226434940956E-2</v>
      </c>
      <c r="CB284" s="40"/>
      <c r="CC284" s="35">
        <v>3.3074004052566993E-5</v>
      </c>
      <c r="CD284" s="35">
        <v>4.9863042730246667E-3</v>
      </c>
      <c r="CE284" s="35">
        <v>1.4655532268712837E-2</v>
      </c>
      <c r="CF284" s="35">
        <v>5.0800186600400195E-3</v>
      </c>
      <c r="CG284" s="35">
        <v>1.9930995502796756E-2</v>
      </c>
      <c r="CH284" s="35">
        <v>9.1716053011374338E-3</v>
      </c>
      <c r="CI284" s="35">
        <v>9.0881332183241796E-5</v>
      </c>
      <c r="CJ284" s="35">
        <v>2.5097650588542388E-2</v>
      </c>
      <c r="CK284" s="35">
        <v>9.3024074516712667E-3</v>
      </c>
      <c r="CM284" s="35">
        <f t="shared" si="812"/>
        <v>9.969786484884839</v>
      </c>
      <c r="CN284" s="35">
        <f t="shared" ref="CN284:CN303" si="837">AVERAGE(CX275:CX284)</f>
        <v>9.9329246620278528</v>
      </c>
      <c r="CO284" s="35">
        <f t="shared" si="813"/>
        <v>10.579473875035443</v>
      </c>
      <c r="CP284" s="35">
        <f t="shared" si="814"/>
        <v>10.73963453607087</v>
      </c>
      <c r="CQ284" s="35">
        <f t="shared" ref="CQ284:CQ303" si="838">AVERAGE(DA275:DA284)</f>
        <v>9.7239041189802027</v>
      </c>
      <c r="CR284" s="35">
        <f t="shared" si="815"/>
        <v>10.583703081366863</v>
      </c>
      <c r="CS284" s="35">
        <f t="shared" si="816"/>
        <v>10.020624861600302</v>
      </c>
      <c r="CT284" s="35">
        <f t="shared" si="817"/>
        <v>10.581826600301071</v>
      </c>
      <c r="CU284" s="35">
        <f t="shared" si="818"/>
        <v>10.703812214477153</v>
      </c>
      <c r="CW284" s="60">
        <v>10.136003305728764</v>
      </c>
      <c r="CX284" s="60">
        <v>10.028272101313734</v>
      </c>
      <c r="CY284" s="60">
        <v>10.70817003427128</v>
      </c>
      <c r="CZ284" s="60">
        <v>10.855655568165286</v>
      </c>
      <c r="DA284" s="60">
        <v>9.8660593186688068</v>
      </c>
      <c r="DB284" s="60">
        <v>10.732963603655151</v>
      </c>
      <c r="DC284" s="60">
        <v>10.081081350670559</v>
      </c>
      <c r="DD284" s="60">
        <v>10.738189961656619</v>
      </c>
      <c r="DE284" s="60">
        <v>10.797746139562987</v>
      </c>
      <c r="DF284" s="61"/>
      <c r="DG284" s="39">
        <f t="shared" si="819"/>
        <v>9.969786484884839</v>
      </c>
      <c r="DH284" s="39">
        <f t="shared" si="820"/>
        <v>9.9329246620278528</v>
      </c>
      <c r="DI284" s="39">
        <f t="shared" si="821"/>
        <v>10.579473875035443</v>
      </c>
      <c r="DJ284" s="39">
        <f t="shared" si="822"/>
        <v>10.73963453607087</v>
      </c>
      <c r="DK284" s="39">
        <f t="shared" si="823"/>
        <v>9.7239041189802027</v>
      </c>
      <c r="DL284" s="39">
        <f t="shared" si="824"/>
        <v>10.583703081366863</v>
      </c>
      <c r="DM284" s="39">
        <f t="shared" si="825"/>
        <v>10.020624861600302</v>
      </c>
      <c r="DN284" s="39">
        <f t="shared" si="826"/>
        <v>10.581826600301071</v>
      </c>
      <c r="DO284" s="39">
        <f t="shared" si="827"/>
        <v>10.703812214477153</v>
      </c>
      <c r="DP284" s="40"/>
      <c r="DQ284" s="64"/>
    </row>
    <row r="285" spans="1:122" x14ac:dyDescent="0.2">
      <c r="A285" s="51" t="s">
        <v>97</v>
      </c>
      <c r="B285" s="78" t="s">
        <v>109</v>
      </c>
      <c r="C285" s="53">
        <v>2001</v>
      </c>
      <c r="D285" s="54">
        <v>32685198735.305321</v>
      </c>
      <c r="E285" s="55">
        <f t="shared" si="668"/>
        <v>10.514351129943947</v>
      </c>
      <c r="F285" s="56">
        <f t="shared" si="712"/>
        <v>2.0579239939115368E-2</v>
      </c>
      <c r="G285" s="58">
        <v>12055</v>
      </c>
      <c r="H285" s="58">
        <v>3541</v>
      </c>
      <c r="I285" s="11">
        <v>6807</v>
      </c>
      <c r="J285" s="59">
        <v>15029</v>
      </c>
      <c r="K285" s="118">
        <v>1480931</v>
      </c>
      <c r="L285" s="118">
        <v>146001623</v>
      </c>
      <c r="M285" s="118">
        <v>1043734102</v>
      </c>
      <c r="N285" s="118">
        <v>264299941.99999997</v>
      </c>
      <c r="O285" s="118">
        <v>64344897</v>
      </c>
      <c r="P285" s="118">
        <v>337224484</v>
      </c>
      <c r="Q285" s="118">
        <v>5359833</v>
      </c>
      <c r="R285" s="118">
        <v>1043734102</v>
      </c>
      <c r="S285" s="118">
        <v>322771447</v>
      </c>
      <c r="T285" s="59"/>
      <c r="U285" s="60">
        <v>-1.0812869282217807E-2</v>
      </c>
      <c r="V285" s="60">
        <v>-1.9391264879421222E-2</v>
      </c>
      <c r="W285" s="60">
        <v>2.911242842183448E-2</v>
      </c>
      <c r="X285" s="60">
        <v>5.0852475651355672E-2</v>
      </c>
      <c r="Y285" s="60">
        <v>-2.3616970933093673E-2</v>
      </c>
      <c r="Z285" s="60">
        <v>-1.3467574699807638E-2</v>
      </c>
      <c r="AA285" s="60">
        <v>1.7850230947212165E-2</v>
      </c>
      <c r="AB285" s="60">
        <v>3.6342846550940777E-3</v>
      </c>
      <c r="AC285" s="60">
        <v>3.0441693144603654E-2</v>
      </c>
      <c r="AD285" s="61"/>
      <c r="AE285" s="35">
        <f t="shared" si="828"/>
        <v>2.6844990696596616E-2</v>
      </c>
      <c r="AF285" s="35">
        <f t="shared" si="829"/>
        <v>0.12317566604171969</v>
      </c>
      <c r="AG285" s="35">
        <f t="shared" si="830"/>
        <v>5.0437113571337545E-2</v>
      </c>
      <c r="AH285" s="35">
        <f t="shared" si="831"/>
        <v>0.1595691952694703</v>
      </c>
      <c r="AI285" s="35">
        <f t="shared" si="832"/>
        <v>0.13950072428182303</v>
      </c>
      <c r="AJ285" s="35">
        <f t="shared" si="833"/>
        <v>6.1180151860997331E-2</v>
      </c>
      <c r="AK285" s="35">
        <f t="shared" si="834"/>
        <v>2.9341007447793385E-2</v>
      </c>
      <c r="AL285" s="35">
        <f t="shared" si="835"/>
        <v>3.7533854086513337E-2</v>
      </c>
      <c r="AM285" s="35">
        <f t="shared" ref="AM285:AM303" si="839">STDEV(AC276:AC285)</f>
        <v>5.8407947645026367E-2</v>
      </c>
      <c r="AO285" s="60">
        <v>-0.76607853353478284</v>
      </c>
      <c r="AP285" s="60">
        <v>-0.91403174383173891</v>
      </c>
      <c r="AQ285" s="60">
        <v>0.38284273976559824</v>
      </c>
      <c r="AR285" s="60">
        <v>0.69098032989343494</v>
      </c>
      <c r="AS285" s="60">
        <v>-1.266716829354106</v>
      </c>
      <c r="AT285" s="60">
        <v>0.45312171510725818</v>
      </c>
      <c r="AU285" s="60">
        <v>-0.88337389658373411</v>
      </c>
      <c r="AV285" s="60">
        <v>0.43890075085395708</v>
      </c>
      <c r="AW285" s="60">
        <v>0.56590177588450175</v>
      </c>
      <c r="AX285" s="61"/>
      <c r="AY285" s="39">
        <f t="shared" ref="AY285:AZ285" si="840">STDEV(AO276:AO285)</f>
        <v>0.13895868458819916</v>
      </c>
      <c r="AZ285" s="39">
        <f t="shared" si="840"/>
        <v>8.2150736874588473E-2</v>
      </c>
      <c r="BA285" s="39">
        <f t="shared" si="796"/>
        <v>0.12779242754038708</v>
      </c>
      <c r="BB285" s="39">
        <f t="shared" si="797"/>
        <v>0.19618668553988769</v>
      </c>
      <c r="BC285" s="39">
        <f t="shared" si="798"/>
        <v>0.13688270473043732</v>
      </c>
      <c r="BD285" s="39">
        <f t="shared" si="799"/>
        <v>0.12251132674478631</v>
      </c>
      <c r="BE285" s="39">
        <f t="shared" si="800"/>
        <v>0.17165798879836827</v>
      </c>
      <c r="BF285" s="39">
        <f t="shared" si="801"/>
        <v>9.4371725255656139E-2</v>
      </c>
      <c r="BG285" s="39">
        <f t="shared" si="802"/>
        <v>0.1801031640325719</v>
      </c>
      <c r="BI285" s="62">
        <v>0.59783598478761579</v>
      </c>
      <c r="BJ285" s="63">
        <v>0.79732591203339587</v>
      </c>
      <c r="BK285" s="63">
        <v>0.58197503126390981</v>
      </c>
      <c r="BL285" s="63">
        <v>0.56818621356540955</v>
      </c>
      <c r="BM285" s="63">
        <v>0.95543683627597886</v>
      </c>
      <c r="BN285" s="63">
        <v>0.70288743470747006</v>
      </c>
      <c r="BO285" s="63">
        <v>0.84344625294760456</v>
      </c>
      <c r="BP285" s="63">
        <v>0.7594385144026905</v>
      </c>
      <c r="BQ285" s="63">
        <v>0.62619848244309162</v>
      </c>
      <c r="BR285" s="61"/>
      <c r="BS285" s="39">
        <f t="shared" si="803"/>
        <v>-1.5998148551501855E-2</v>
      </c>
      <c r="BT285" s="39">
        <f t="shared" si="804"/>
        <v>5.5812455054535623E-2</v>
      </c>
      <c r="BU285" s="39">
        <f t="shared" si="805"/>
        <v>9.710031220714432E-3</v>
      </c>
      <c r="BV285" s="39">
        <f t="shared" si="806"/>
        <v>5.4966664944163114E-2</v>
      </c>
      <c r="BW285" s="39">
        <f t="shared" si="807"/>
        <v>8.65768240981592E-2</v>
      </c>
      <c r="BX285" s="39">
        <f t="shared" si="808"/>
        <v>8.6343695242017124E-4</v>
      </c>
      <c r="BY285" s="39">
        <f t="shared" si="809"/>
        <v>-1.4208416636631726E-2</v>
      </c>
      <c r="BZ285" s="39">
        <f t="shared" si="810"/>
        <v>-1.1671840636160891E-2</v>
      </c>
      <c r="CA285" s="39">
        <f t="shared" si="811"/>
        <v>1.109988733215217E-2</v>
      </c>
      <c r="CB285" s="40"/>
      <c r="CC285" s="35">
        <v>3.0478292636641788E-5</v>
      </c>
      <c r="CD285" s="35">
        <v>4.8907035780831245E-3</v>
      </c>
      <c r="CE285" s="35">
        <v>1.6361908346359321E-2</v>
      </c>
      <c r="CF285" s="35">
        <v>5.0467067262255846E-3</v>
      </c>
      <c r="CG285" s="35">
        <v>1.819071684666726E-2</v>
      </c>
      <c r="CH285" s="35">
        <v>7.7121794224038458E-3</v>
      </c>
      <c r="CI285" s="35">
        <v>8.1991745612525682E-5</v>
      </c>
      <c r="CJ285" s="35">
        <v>2.7687024088313424E-2</v>
      </c>
      <c r="CK285" s="35">
        <v>8.252512507345499E-3</v>
      </c>
      <c r="CM285" s="35">
        <f t="shared" si="812"/>
        <v>10.005354021724434</v>
      </c>
      <c r="CN285" s="35">
        <f t="shared" si="837"/>
        <v>9.9467480615834329</v>
      </c>
      <c r="CO285" s="35">
        <f t="shared" si="813"/>
        <v>10.615197476654428</v>
      </c>
      <c r="CP285" s="35">
        <f t="shared" si="814"/>
        <v>10.77313586020577</v>
      </c>
      <c r="CQ285" s="35">
        <f t="shared" si="838"/>
        <v>9.7622580947842472</v>
      </c>
      <c r="CR285" s="35">
        <f t="shared" si="815"/>
        <v>10.624077349620517</v>
      </c>
      <c r="CS285" s="35">
        <f t="shared" si="816"/>
        <v>10.045764584042638</v>
      </c>
      <c r="CT285" s="35">
        <f t="shared" si="817"/>
        <v>10.623178552857992</v>
      </c>
      <c r="CU285" s="35">
        <f t="shared" si="818"/>
        <v>10.734785389245818</v>
      </c>
      <c r="CW285" s="60">
        <v>10.131311863176556</v>
      </c>
      <c r="CX285" s="60">
        <v>10.057335258028077</v>
      </c>
      <c r="CY285" s="60">
        <v>10.705772499826747</v>
      </c>
      <c r="CZ285" s="60">
        <v>10.859841294890664</v>
      </c>
      <c r="DA285" s="60">
        <v>9.8809927152668937</v>
      </c>
      <c r="DB285" s="60">
        <v>10.740911987497576</v>
      </c>
      <c r="DC285" s="60">
        <v>10.07266418165208</v>
      </c>
      <c r="DD285" s="60">
        <v>10.733801505370925</v>
      </c>
      <c r="DE285" s="60">
        <v>10.797302017886198</v>
      </c>
      <c r="DF285" s="61"/>
      <c r="DG285" s="39">
        <f t="shared" si="819"/>
        <v>10.005354021724434</v>
      </c>
      <c r="DH285" s="39">
        <f t="shared" si="820"/>
        <v>9.9467480615834329</v>
      </c>
      <c r="DI285" s="39">
        <f t="shared" si="821"/>
        <v>10.615197476654428</v>
      </c>
      <c r="DJ285" s="39">
        <f t="shared" si="822"/>
        <v>10.77313586020577</v>
      </c>
      <c r="DK285" s="39">
        <f t="shared" si="823"/>
        <v>9.7622580947842472</v>
      </c>
      <c r="DL285" s="39">
        <f t="shared" si="824"/>
        <v>10.624077349620517</v>
      </c>
      <c r="DM285" s="39">
        <f t="shared" si="825"/>
        <v>10.045764584042638</v>
      </c>
      <c r="DN285" s="39">
        <f t="shared" si="826"/>
        <v>10.623178552857992</v>
      </c>
      <c r="DO285" s="39">
        <f t="shared" si="827"/>
        <v>10.734785389245818</v>
      </c>
      <c r="DP285" s="40"/>
      <c r="DQ285" s="64"/>
    </row>
    <row r="286" spans="1:122" x14ac:dyDescent="0.2">
      <c r="A286" s="51" t="s">
        <v>97</v>
      </c>
      <c r="B286" s="78" t="s">
        <v>109</v>
      </c>
      <c r="C286" s="53">
        <v>2002</v>
      </c>
      <c r="D286" s="54">
        <v>35064105500.83445</v>
      </c>
      <c r="E286" s="55">
        <f t="shared" si="668"/>
        <v>10.544862764352533</v>
      </c>
      <c r="F286" s="56">
        <f t="shared" si="712"/>
        <v>3.051163440858673E-2</v>
      </c>
      <c r="G286" s="58">
        <v>12456</v>
      </c>
      <c r="H286" s="58">
        <v>3633</v>
      </c>
      <c r="I286" s="11">
        <v>8268</v>
      </c>
      <c r="J286" s="59">
        <v>16706</v>
      </c>
      <c r="K286" s="118">
        <v>1379232</v>
      </c>
      <c r="L286" s="118">
        <v>178412324</v>
      </c>
      <c r="M286" s="118">
        <v>961126051</v>
      </c>
      <c r="N286" s="118">
        <v>331966572</v>
      </c>
      <c r="O286" s="118">
        <v>64683243</v>
      </c>
      <c r="P286" s="118">
        <v>347750791</v>
      </c>
      <c r="Q286" s="118">
        <v>7125061</v>
      </c>
      <c r="R286" s="118">
        <v>961126051</v>
      </c>
      <c r="S286" s="118">
        <v>227250958</v>
      </c>
      <c r="T286" s="59"/>
      <c r="U286" s="60">
        <v>-7.3610996463688849E-3</v>
      </c>
      <c r="V286" s="60">
        <v>-1.3827705725173223E-2</v>
      </c>
      <c r="W286" s="60">
        <v>-5.7455642302191023E-3</v>
      </c>
      <c r="X286" s="60">
        <v>-5.3327965484860296E-2</v>
      </c>
      <c r="Y286" s="60">
        <v>3.6986755918416159E-3</v>
      </c>
      <c r="Z286" s="60">
        <v>-8.6343695242017127E-3</v>
      </c>
      <c r="AA286" s="60">
        <v>-1.5830252971205105E-2</v>
      </c>
      <c r="AB286" s="60">
        <v>-1.0995384301462963E-2</v>
      </c>
      <c r="AC286" s="60">
        <v>-2.5474725701904344E-2</v>
      </c>
      <c r="AD286" s="61"/>
      <c r="AE286" s="35">
        <f t="shared" si="828"/>
        <v>1.7420972047202072E-2</v>
      </c>
      <c r="AF286" s="35">
        <f t="shared" si="829"/>
        <v>0.11377111770650569</v>
      </c>
      <c r="AG286" s="35">
        <f t="shared" si="830"/>
        <v>4.0167774182427576E-2</v>
      </c>
      <c r="AH286" s="35">
        <f t="shared" si="831"/>
        <v>0.16109388421682289</v>
      </c>
      <c r="AI286" s="35">
        <f t="shared" si="832"/>
        <v>0.13582278203571152</v>
      </c>
      <c r="AJ286" s="35">
        <f t="shared" si="833"/>
        <v>5.8298068947775866E-2</v>
      </c>
      <c r="AK286" s="35">
        <f t="shared" si="834"/>
        <v>2.4443541644974039E-2</v>
      </c>
      <c r="AL286" s="35">
        <f t="shared" si="835"/>
        <v>3.5083419410571179E-2</v>
      </c>
      <c r="AM286" s="35">
        <f t="shared" si="839"/>
        <v>5.8588755319405654E-2</v>
      </c>
      <c r="AO286" s="60">
        <v>-0.77820241705084214</v>
      </c>
      <c r="AP286" s="60">
        <v>-0.91301041475858469</v>
      </c>
      <c r="AQ286" s="60">
        <v>0.38100237524630742</v>
      </c>
      <c r="AR286" s="60">
        <v>0.74664064140075936</v>
      </c>
      <c r="AS286" s="60">
        <v>-1.2998002556156774</v>
      </c>
      <c r="AT286" s="60">
        <v>0.45879387255955351</v>
      </c>
      <c r="AU286" s="60">
        <v>-0.66232068620468709</v>
      </c>
      <c r="AV286" s="60">
        <v>0.42145618404119389</v>
      </c>
      <c r="AW286" s="60">
        <v>0.58321600106508953</v>
      </c>
      <c r="AX286" s="61"/>
      <c r="AY286" s="39">
        <f t="shared" ref="AY286:AZ286" si="841">STDEV(AO277:AO286)</f>
        <v>9.8343924448646383E-2</v>
      </c>
      <c r="AZ286" s="39">
        <f t="shared" si="841"/>
        <v>7.9570389235460268E-2</v>
      </c>
      <c r="BA286" s="39">
        <f t="shared" si="796"/>
        <v>0.11007735996399946</v>
      </c>
      <c r="BB286" s="39">
        <f t="shared" si="797"/>
        <v>0.18001086519883466</v>
      </c>
      <c r="BC286" s="39">
        <f t="shared" si="798"/>
        <v>0.12302482258819446</v>
      </c>
      <c r="BD286" s="39">
        <f t="shared" si="799"/>
        <v>0.10406527881892631</v>
      </c>
      <c r="BE286" s="39">
        <f t="shared" si="800"/>
        <v>0.14494698428319672</v>
      </c>
      <c r="BF286" s="39">
        <f t="shared" si="801"/>
        <v>8.9381896490794879E-2</v>
      </c>
      <c r="BG286" s="39">
        <f t="shared" si="802"/>
        <v>0.16662722291785845</v>
      </c>
      <c r="BI286" s="62">
        <v>0.63563308506468053</v>
      </c>
      <c r="BJ286" s="63">
        <v>0.7851199742337216</v>
      </c>
      <c r="BK286" s="63">
        <v>0.56354740532419001</v>
      </c>
      <c r="BL286" s="63">
        <v>0.53946119780683255</v>
      </c>
      <c r="BM286" s="63">
        <v>0.97207032398424176</v>
      </c>
      <c r="BN286" s="63">
        <v>0.68942013415547954</v>
      </c>
      <c r="BO286" s="63">
        <v>0.83829420414786271</v>
      </c>
      <c r="BP286" s="63">
        <v>0.7477640027346476</v>
      </c>
      <c r="BQ286" s="63">
        <v>0.60587874643337181</v>
      </c>
      <c r="BR286" s="61"/>
      <c r="BS286" s="39">
        <f t="shared" si="803"/>
        <v>-9.3182140488813122E-3</v>
      </c>
      <c r="BT286" s="39">
        <f t="shared" si="804"/>
        <v>3.4568369748989636E-2</v>
      </c>
      <c r="BU286" s="39">
        <f t="shared" si="805"/>
        <v>1.7142516115975372E-2</v>
      </c>
      <c r="BV286" s="39">
        <f t="shared" si="806"/>
        <v>5.2666333542966313E-2</v>
      </c>
      <c r="BW286" s="39">
        <f t="shared" si="807"/>
        <v>9.085844838828179E-2</v>
      </c>
      <c r="BX286" s="39">
        <f t="shared" si="808"/>
        <v>5.3776666273530173E-3</v>
      </c>
      <c r="BY286" s="39">
        <f t="shared" si="809"/>
        <v>-9.7111495026007237E-3</v>
      </c>
      <c r="BZ286" s="39">
        <f t="shared" si="810"/>
        <v>-7.7942173932076479E-3</v>
      </c>
      <c r="CA286" s="39">
        <f t="shared" si="811"/>
        <v>1.0828546142120388E-2</v>
      </c>
      <c r="CB286" s="40"/>
      <c r="CC286" s="35">
        <v>2.3806627520473219E-5</v>
      </c>
      <c r="CD286" s="35">
        <v>6.3316441715794858E-3</v>
      </c>
      <c r="CE286" s="35">
        <v>1.4315907072865449E-2</v>
      </c>
      <c r="CF286" s="35">
        <v>5.7377351943578188E-3</v>
      </c>
      <c r="CG286" s="35">
        <v>1.8394978367725575E-2</v>
      </c>
      <c r="CH286" s="35">
        <v>8.2537097239772442E-3</v>
      </c>
      <c r="CI286" s="35">
        <v>1.016004956953834E-4</v>
      </c>
      <c r="CJ286" s="35">
        <v>2.4970343601565435E-2</v>
      </c>
      <c r="CK286" s="35">
        <v>6.7639327626544277E-3</v>
      </c>
      <c r="CM286" s="35">
        <f t="shared" si="812"/>
        <v>10.040143703591021</v>
      </c>
      <c r="CN286" s="35">
        <f t="shared" si="837"/>
        <v>9.9609090111224141</v>
      </c>
      <c r="CO286" s="35">
        <f t="shared" si="813"/>
        <v>10.6499647709452</v>
      </c>
      <c r="CP286" s="35">
        <f t="shared" si="814"/>
        <v>10.809879861007452</v>
      </c>
      <c r="CQ286" s="35">
        <f t="shared" si="838"/>
        <v>9.7994333852914863</v>
      </c>
      <c r="CR286" s="35">
        <f t="shared" si="815"/>
        <v>10.663189905378118</v>
      </c>
      <c r="CS286" s="35">
        <f t="shared" si="816"/>
        <v>10.083489356505529</v>
      </c>
      <c r="CT286" s="35">
        <f t="shared" si="817"/>
        <v>10.663173907371476</v>
      </c>
      <c r="CU286" s="35">
        <f t="shared" si="818"/>
        <v>10.766368668112985</v>
      </c>
      <c r="CW286" s="60">
        <v>10.155761555827112</v>
      </c>
      <c r="CX286" s="60">
        <v>10.088357556973241</v>
      </c>
      <c r="CY286" s="60">
        <v>10.735363951975687</v>
      </c>
      <c r="CZ286" s="60">
        <v>10.918183085052913</v>
      </c>
      <c r="DA286" s="60">
        <v>9.8949626365446939</v>
      </c>
      <c r="DB286" s="60">
        <v>10.77425970063231</v>
      </c>
      <c r="DC286" s="60">
        <v>10.21370242125019</v>
      </c>
      <c r="DD286" s="60">
        <v>10.75559085637313</v>
      </c>
      <c r="DE286" s="60">
        <v>10.836470764885078</v>
      </c>
      <c r="DF286" s="61"/>
      <c r="DG286" s="39">
        <f t="shared" si="819"/>
        <v>10.040143703591021</v>
      </c>
      <c r="DH286" s="39">
        <f t="shared" si="820"/>
        <v>9.9609090111224141</v>
      </c>
      <c r="DI286" s="39">
        <f t="shared" si="821"/>
        <v>10.6499647709452</v>
      </c>
      <c r="DJ286" s="39">
        <f t="shared" si="822"/>
        <v>10.809879861007452</v>
      </c>
      <c r="DK286" s="39">
        <f t="shared" si="823"/>
        <v>9.7994333852914863</v>
      </c>
      <c r="DL286" s="39">
        <f t="shared" si="824"/>
        <v>10.663189905378118</v>
      </c>
      <c r="DM286" s="39">
        <f t="shared" si="825"/>
        <v>10.083489356505529</v>
      </c>
      <c r="DN286" s="39">
        <f t="shared" si="826"/>
        <v>10.663173907371476</v>
      </c>
      <c r="DO286" s="39">
        <f t="shared" si="827"/>
        <v>10.766368668112985</v>
      </c>
      <c r="DP286" s="40"/>
      <c r="DQ286" s="64"/>
    </row>
    <row r="287" spans="1:122" x14ac:dyDescent="0.2">
      <c r="A287" s="51" t="s">
        <v>97</v>
      </c>
      <c r="B287" s="78" t="s">
        <v>109</v>
      </c>
      <c r="C287" s="53">
        <v>2003</v>
      </c>
      <c r="D287" s="54">
        <v>39552513316.073425</v>
      </c>
      <c r="E287" s="55">
        <f t="shared" si="668"/>
        <v>10.597174085422106</v>
      </c>
      <c r="F287" s="56">
        <f t="shared" si="712"/>
        <v>5.2311321069572259E-2</v>
      </c>
      <c r="G287" s="58">
        <v>15081</v>
      </c>
      <c r="H287" s="58">
        <v>4255</v>
      </c>
      <c r="I287" s="11">
        <v>10624</v>
      </c>
      <c r="J287" s="59">
        <v>20149</v>
      </c>
      <c r="K287" s="118">
        <v>539175</v>
      </c>
      <c r="L287" s="118">
        <v>267288531.00000003</v>
      </c>
      <c r="M287" s="118">
        <v>1024708986</v>
      </c>
      <c r="N287" s="118">
        <v>467224103</v>
      </c>
      <c r="O287" s="118">
        <v>51777430</v>
      </c>
      <c r="P287" s="118">
        <v>453839241</v>
      </c>
      <c r="Q287" s="118">
        <v>12525791</v>
      </c>
      <c r="R287" s="118">
        <v>1024708986</v>
      </c>
      <c r="S287" s="118">
        <v>335411249</v>
      </c>
      <c r="T287" s="59"/>
      <c r="U287" s="60">
        <v>-1.8967839075980208E-2</v>
      </c>
      <c r="V287" s="60">
        <v>-4.1037265661653111E-3</v>
      </c>
      <c r="W287" s="60">
        <v>1.5155750708010007E-2</v>
      </c>
      <c r="X287" s="60">
        <v>-4.2295412245415276E-2</v>
      </c>
      <c r="Y287" s="60">
        <v>0.11907147578932367</v>
      </c>
      <c r="Z287" s="60">
        <v>-7.0332627312037488E-3</v>
      </c>
      <c r="AA287" s="60">
        <v>-4.1191203140274357E-2</v>
      </c>
      <c r="AB287" s="60">
        <v>-1.8967839075980208E-2</v>
      </c>
      <c r="AC287" s="60">
        <v>-2.1837984002941457E-2</v>
      </c>
      <c r="AD287" s="61"/>
      <c r="AE287" s="35">
        <f t="shared" si="828"/>
        <v>1.4068399525353804E-2</v>
      </c>
      <c r="AF287" s="35">
        <f t="shared" si="829"/>
        <v>2.6791502527375801E-2</v>
      </c>
      <c r="AG287" s="35">
        <f t="shared" si="830"/>
        <v>3.8579032443158211E-2</v>
      </c>
      <c r="AH287" s="35">
        <f t="shared" si="831"/>
        <v>0.16386199404533894</v>
      </c>
      <c r="AI287" s="35">
        <f t="shared" si="832"/>
        <v>0.1338360456359198</v>
      </c>
      <c r="AJ287" s="35">
        <f t="shared" si="833"/>
        <v>5.7897388051167002E-2</v>
      </c>
      <c r="AK287" s="35">
        <f t="shared" si="834"/>
        <v>2.2591176322206353E-2</v>
      </c>
      <c r="AL287" s="35">
        <f t="shared" si="835"/>
        <v>3.3666935441791238E-2</v>
      </c>
      <c r="AM287" s="35">
        <f t="shared" si="839"/>
        <v>5.9316909662049187E-2</v>
      </c>
      <c r="AO287" s="60">
        <v>-0.78044684088442828</v>
      </c>
      <c r="AP287" s="60">
        <v>-0.92895158009841161</v>
      </c>
      <c r="AQ287" s="60">
        <v>0.34254053562106712</v>
      </c>
      <c r="AR287" s="60">
        <v>0.77347307226990125</v>
      </c>
      <c r="AS287" s="60">
        <v>-1.2911085649812719</v>
      </c>
      <c r="AT287" s="60">
        <v>0.44501684286081833</v>
      </c>
      <c r="AU287" s="60">
        <v>-0.64381552235353823</v>
      </c>
      <c r="AV287" s="60">
        <v>0.39247791815352606</v>
      </c>
      <c r="AW287" s="60">
        <v>0.58547071533508266</v>
      </c>
      <c r="AX287" s="61"/>
      <c r="AY287" s="39">
        <f t="shared" ref="AY287:AZ287" si="842">STDEV(AO278:AO287)</f>
        <v>7.2379157202320438E-2</v>
      </c>
      <c r="AZ287" s="39">
        <f t="shared" si="842"/>
        <v>6.3295059572131607E-2</v>
      </c>
      <c r="BA287" s="39">
        <f t="shared" si="796"/>
        <v>0.10767622826415472</v>
      </c>
      <c r="BB287" s="39">
        <f t="shared" si="797"/>
        <v>0.15910092503996678</v>
      </c>
      <c r="BC287" s="39">
        <f t="shared" si="798"/>
        <v>0.10747641416951528</v>
      </c>
      <c r="BD287" s="39">
        <f t="shared" si="799"/>
        <v>9.0757229281836924E-2</v>
      </c>
      <c r="BE287" s="39">
        <f t="shared" si="800"/>
        <v>0.12534408425679833</v>
      </c>
      <c r="BF287" s="39">
        <f t="shared" si="801"/>
        <v>9.0185017976165863E-2</v>
      </c>
      <c r="BG287" s="39">
        <f t="shared" si="802"/>
        <v>0.15006742710021415</v>
      </c>
      <c r="BI287" s="62">
        <v>0.64477004477004474</v>
      </c>
      <c r="BJ287" s="63">
        <v>0.80325144833161177</v>
      </c>
      <c r="BK287" s="63">
        <v>0.49109613338063141</v>
      </c>
      <c r="BL287" s="63">
        <v>0.49250507376241737</v>
      </c>
      <c r="BM287" s="63">
        <v>0.97534661198984574</v>
      </c>
      <c r="BN287" s="63">
        <v>0.66783068359296782</v>
      </c>
      <c r="BO287" s="63">
        <v>0.88375281992303267</v>
      </c>
      <c r="BP287" s="63">
        <v>0.76026237010624764</v>
      </c>
      <c r="BQ287" s="63">
        <v>0.60479929931424359</v>
      </c>
      <c r="BR287" s="61"/>
      <c r="BS287" s="39">
        <f t="shared" si="803"/>
        <v>-1.3262556527459113E-2</v>
      </c>
      <c r="BT287" s="39">
        <f t="shared" si="804"/>
        <v>-7.6983986573073702E-4</v>
      </c>
      <c r="BU287" s="39">
        <f t="shared" si="805"/>
        <v>1.3757410701363914E-2</v>
      </c>
      <c r="BV287" s="39">
        <f t="shared" si="806"/>
        <v>4.4997893682986026E-2</v>
      </c>
      <c r="BW287" s="39">
        <f t="shared" si="807"/>
        <v>0.10052338598418351</v>
      </c>
      <c r="BX287" s="39">
        <f t="shared" si="808"/>
        <v>1.9950226954389637E-3</v>
      </c>
      <c r="BY287" s="39">
        <f t="shared" si="809"/>
        <v>-1.6486855494693264E-2</v>
      </c>
      <c r="BZ287" s="39">
        <f t="shared" si="810"/>
        <v>-1.180993120779945E-2</v>
      </c>
      <c r="CA287" s="39">
        <f t="shared" si="811"/>
        <v>6.5192171131554398E-3</v>
      </c>
      <c r="CB287" s="40"/>
      <c r="CC287" s="35">
        <v>6.006205178718095E-5</v>
      </c>
      <c r="CD287" s="35">
        <v>7.6031853623972374E-3</v>
      </c>
      <c r="CE287" s="35">
        <v>1.3787455240976276E-2</v>
      </c>
      <c r="CF287" s="35">
        <v>6.9033482514643234E-3</v>
      </c>
      <c r="CG287" s="35">
        <v>1.2795137994952809E-2</v>
      </c>
      <c r="CH287" s="35">
        <v>9.4900528024928835E-3</v>
      </c>
      <c r="CI287" s="35">
        <v>1.5834380611800142E-4</v>
      </c>
      <c r="CJ287" s="35">
        <v>2.5286874990850028E-2</v>
      </c>
      <c r="CK287" s="35">
        <v>8.395529549024755E-3</v>
      </c>
      <c r="CM287" s="35">
        <f t="shared" si="812"/>
        <v>10.074172035361769</v>
      </c>
      <c r="CN287" s="35">
        <f t="shared" si="837"/>
        <v>9.9979935030581792</v>
      </c>
      <c r="CO287" s="35">
        <f t="shared" si="813"/>
        <v>10.681179456497038</v>
      </c>
      <c r="CP287" s="35">
        <f t="shared" si="814"/>
        <v>10.842339806421444</v>
      </c>
      <c r="CQ287" s="35">
        <f t="shared" si="838"/>
        <v>9.8324422305246664</v>
      </c>
      <c r="CR287" s="35">
        <f t="shared" si="815"/>
        <v>10.697891184503346</v>
      </c>
      <c r="CS287" s="35">
        <f t="shared" si="816"/>
        <v>10.11945812297277</v>
      </c>
      <c r="CT287" s="35">
        <f t="shared" si="817"/>
        <v>10.697392992768579</v>
      </c>
      <c r="CU287" s="35">
        <f t="shared" si="818"/>
        <v>10.793851424420332</v>
      </c>
      <c r="CW287" s="60">
        <v>10.206950664979892</v>
      </c>
      <c r="CX287" s="60">
        <v>10.132698295372901</v>
      </c>
      <c r="CY287" s="60">
        <v>10.768444353232638</v>
      </c>
      <c r="CZ287" s="60">
        <v>10.983910621557056</v>
      </c>
      <c r="DA287" s="60">
        <v>9.9516198029314697</v>
      </c>
      <c r="DB287" s="60">
        <v>10.819682506852516</v>
      </c>
      <c r="DC287" s="60">
        <v>10.275266324245337</v>
      </c>
      <c r="DD287" s="60">
        <v>10.79341304449887</v>
      </c>
      <c r="DE287" s="60">
        <v>10.889909443089646</v>
      </c>
      <c r="DF287" s="61"/>
      <c r="DG287" s="39">
        <f t="shared" si="819"/>
        <v>10.074172035361769</v>
      </c>
      <c r="DH287" s="39">
        <f t="shared" si="820"/>
        <v>9.9979935030581792</v>
      </c>
      <c r="DI287" s="39">
        <f t="shared" si="821"/>
        <v>10.681179456497038</v>
      </c>
      <c r="DJ287" s="39">
        <f t="shared" si="822"/>
        <v>10.842339806421444</v>
      </c>
      <c r="DK287" s="39">
        <f t="shared" si="823"/>
        <v>9.8324422305246664</v>
      </c>
      <c r="DL287" s="39">
        <f t="shared" si="824"/>
        <v>10.697891184503346</v>
      </c>
      <c r="DM287" s="39">
        <f t="shared" si="825"/>
        <v>10.11945812297277</v>
      </c>
      <c r="DN287" s="39">
        <f t="shared" si="826"/>
        <v>10.697392992768579</v>
      </c>
      <c r="DO287" s="39">
        <f t="shared" si="827"/>
        <v>10.793851424420332</v>
      </c>
      <c r="DP287" s="40"/>
      <c r="DQ287" s="64"/>
    </row>
    <row r="288" spans="1:122" x14ac:dyDescent="0.2">
      <c r="A288" s="51" t="s">
        <v>97</v>
      </c>
      <c r="B288" s="78" t="s">
        <v>109</v>
      </c>
      <c r="C288" s="53">
        <v>2004</v>
      </c>
      <c r="D288" s="54">
        <v>45427854693.255432</v>
      </c>
      <c r="E288" s="55">
        <f t="shared" si="668"/>
        <v>10.657322227968484</v>
      </c>
      <c r="F288" s="56">
        <f t="shared" si="712"/>
        <v>6.0148142546378125E-2</v>
      </c>
      <c r="G288" s="58">
        <v>17072</v>
      </c>
      <c r="H288" s="58">
        <v>6418</v>
      </c>
      <c r="I288" s="11">
        <v>13834</v>
      </c>
      <c r="J288" s="59">
        <v>26485</v>
      </c>
      <c r="K288" s="118">
        <v>995951</v>
      </c>
      <c r="L288" s="118">
        <v>383973668</v>
      </c>
      <c r="M288" s="118">
        <v>1485257337</v>
      </c>
      <c r="N288" s="118">
        <v>452860997</v>
      </c>
      <c r="O288" s="118">
        <v>68426488</v>
      </c>
      <c r="P288" s="118">
        <v>624320462</v>
      </c>
      <c r="Q288" s="118">
        <v>14014932</v>
      </c>
      <c r="R288" s="118">
        <v>1485257337</v>
      </c>
      <c r="S288" s="118">
        <v>518050043</v>
      </c>
      <c r="T288" s="59"/>
      <c r="U288" s="60">
        <v>-1.9834244984971772E-2</v>
      </c>
      <c r="V288" s="60">
        <v>1.2018760302231479E-3</v>
      </c>
      <c r="W288" s="60">
        <v>7.5060554899688547E-3</v>
      </c>
      <c r="X288" s="60">
        <v>1.2240283447156081E-2</v>
      </c>
      <c r="Y288" s="60">
        <v>-5.5423777762979576E-3</v>
      </c>
      <c r="Z288" s="60">
        <v>-7.1490417896642455E-3</v>
      </c>
      <c r="AA288" s="60">
        <v>-2.9804981626046612E-2</v>
      </c>
      <c r="AB288" s="60">
        <v>-1.9834244984971772E-2</v>
      </c>
      <c r="AC288" s="60">
        <v>-2.0265216168388722E-2</v>
      </c>
      <c r="AD288" s="61"/>
      <c r="AE288" s="35">
        <f t="shared" si="828"/>
        <v>1.1228705450646307E-2</v>
      </c>
      <c r="AF288" s="35">
        <f t="shared" si="829"/>
        <v>2.3598994498205052E-2</v>
      </c>
      <c r="AG288" s="35">
        <f t="shared" si="830"/>
        <v>3.6309390486022899E-2</v>
      </c>
      <c r="AH288" s="35">
        <f t="shared" si="831"/>
        <v>0.16359538518312275</v>
      </c>
      <c r="AI288" s="35">
        <f t="shared" si="832"/>
        <v>0.13322853191489897</v>
      </c>
      <c r="AJ288" s="35">
        <f t="shared" si="833"/>
        <v>5.657505764140907E-2</v>
      </c>
      <c r="AK288" s="35">
        <f t="shared" si="834"/>
        <v>2.2873143585926532E-2</v>
      </c>
      <c r="AL288" s="35">
        <f t="shared" si="835"/>
        <v>3.332662631373963E-2</v>
      </c>
      <c r="AM288" s="35">
        <f t="shared" si="839"/>
        <v>5.9433479575161083E-2</v>
      </c>
      <c r="AO288" s="60">
        <v>-0.7612187596215616</v>
      </c>
      <c r="AP288" s="60">
        <v>-0.92995722550604931</v>
      </c>
      <c r="AQ288" s="60">
        <v>0.32041065057287277</v>
      </c>
      <c r="AR288" s="60">
        <v>0.75233514963558257</v>
      </c>
      <c r="AS288" s="60">
        <v>-1.2832344163651737</v>
      </c>
      <c r="AT288" s="60">
        <v>0.43871649405018864</v>
      </c>
      <c r="AU288" s="60">
        <v>-0.71001569211084359</v>
      </c>
      <c r="AV288" s="60">
        <v>0.40350965182444298</v>
      </c>
      <c r="AW288" s="60">
        <v>0.58046208899521368</v>
      </c>
      <c r="AX288" s="61"/>
      <c r="AY288" s="39">
        <f t="shared" ref="AY288:AZ288" si="843">STDEV(AO279:AO288)</f>
        <v>5.6497310510582203E-2</v>
      </c>
      <c r="AZ288" s="39">
        <f t="shared" si="843"/>
        <v>4.9537068200507753E-2</v>
      </c>
      <c r="BA288" s="39">
        <f t="shared" si="796"/>
        <v>0.10094133313595231</v>
      </c>
      <c r="BB288" s="39">
        <f t="shared" si="797"/>
        <v>0.13743126737542727</v>
      </c>
      <c r="BC288" s="39">
        <f t="shared" si="798"/>
        <v>8.5565169602760421E-2</v>
      </c>
      <c r="BD288" s="39">
        <f t="shared" si="799"/>
        <v>7.8193990969043101E-2</v>
      </c>
      <c r="BE288" s="39">
        <f t="shared" si="800"/>
        <v>0.1119127737995517</v>
      </c>
      <c r="BF288" s="39">
        <f t="shared" si="801"/>
        <v>8.1801670695990314E-2</v>
      </c>
      <c r="BG288" s="39">
        <f t="shared" si="802"/>
        <v>0.1269992886644471</v>
      </c>
      <c r="BI288" s="62">
        <v>0.67538520068480123</v>
      </c>
      <c r="BJ288" s="63">
        <v>0.80476727111293245</v>
      </c>
      <c r="BK288" s="63">
        <v>0.45774264728108094</v>
      </c>
      <c r="BL288" s="63">
        <v>0.44599596923456586</v>
      </c>
      <c r="BM288" s="63">
        <v>0.98189809296781883</v>
      </c>
      <c r="BN288" s="63">
        <v>0.64348172479772225</v>
      </c>
      <c r="BO288" s="63">
        <v>0.91407766990291262</v>
      </c>
      <c r="BP288" s="63">
        <v>0.75100167908956028</v>
      </c>
      <c r="BQ288" s="63">
        <v>0.58596302542918366</v>
      </c>
      <c r="BR288" s="61"/>
      <c r="BS288" s="39">
        <f t="shared" si="803"/>
        <v>-1.1363102256888524E-2</v>
      </c>
      <c r="BT288" s="39">
        <f t="shared" si="804"/>
        <v>3.0418152467763136E-3</v>
      </c>
      <c r="BU288" s="39">
        <f t="shared" si="805"/>
        <v>1.6961319797453189E-2</v>
      </c>
      <c r="BV288" s="39">
        <f t="shared" si="806"/>
        <v>4.6021334982089178E-2</v>
      </c>
      <c r="BW288" s="39">
        <f t="shared" si="807"/>
        <v>0.10118877808439135</v>
      </c>
      <c r="BX288" s="39">
        <f t="shared" si="808"/>
        <v>-2.4523137859086665E-3</v>
      </c>
      <c r="BY288" s="39">
        <f t="shared" si="809"/>
        <v>-1.7051820114397653E-2</v>
      </c>
      <c r="BZ288" s="39">
        <f t="shared" si="810"/>
        <v>-1.4087793770974777E-2</v>
      </c>
      <c r="CA288" s="39">
        <f t="shared" si="811"/>
        <v>1.8942029467757583E-3</v>
      </c>
      <c r="CB288" s="40"/>
      <c r="CC288" s="35">
        <v>2.3376895648517945E-5</v>
      </c>
      <c r="CD288" s="35">
        <v>8.1986795750240045E-3</v>
      </c>
      <c r="CE288" s="35">
        <v>1.9932701646338518E-2</v>
      </c>
      <c r="CF288" s="35">
        <v>6.1543807001342692E-3</v>
      </c>
      <c r="CG288" s="35">
        <v>1.4457940831065469E-2</v>
      </c>
      <c r="CH288" s="35">
        <v>1.1441551380461924E-2</v>
      </c>
      <c r="CI288" s="35">
        <v>1.5425482993455957E-4</v>
      </c>
      <c r="CJ288" s="35">
        <v>3.0153432795524494E-2</v>
      </c>
      <c r="CK288" s="35">
        <v>1.1117763348582284E-2</v>
      </c>
      <c r="CM288" s="35">
        <f t="shared" si="812"/>
        <v>10.110679993183197</v>
      </c>
      <c r="CN288" s="35">
        <f t="shared" si="837"/>
        <v>10.034345186923957</v>
      </c>
      <c r="CO288" s="35">
        <f t="shared" si="813"/>
        <v>10.709127451359318</v>
      </c>
      <c r="CP288" s="35">
        <f t="shared" si="814"/>
        <v>10.872712059858364</v>
      </c>
      <c r="CQ288" s="35">
        <f t="shared" si="838"/>
        <v>9.8639946051868943</v>
      </c>
      <c r="CR288" s="35">
        <f t="shared" si="815"/>
        <v>10.731366428078941</v>
      </c>
      <c r="CS288" s="35">
        <f t="shared" si="816"/>
        <v>10.15211324137741</v>
      </c>
      <c r="CT288" s="35">
        <f t="shared" si="817"/>
        <v>10.729338721123325</v>
      </c>
      <c r="CU288" s="35">
        <f t="shared" si="818"/>
        <v>10.819696389049568</v>
      </c>
      <c r="CW288" s="60">
        <v>10.276712848157704</v>
      </c>
      <c r="CX288" s="60">
        <v>10.19234361521546</v>
      </c>
      <c r="CY288" s="60">
        <v>10.817527553254919</v>
      </c>
      <c r="CZ288" s="60">
        <v>11.033489802786274</v>
      </c>
      <c r="DA288" s="60">
        <v>10.015705019785898</v>
      </c>
      <c r="DB288" s="60">
        <v>10.876680474993577</v>
      </c>
      <c r="DC288" s="60">
        <v>10.302314381913062</v>
      </c>
      <c r="DD288" s="60">
        <v>10.859077053880705</v>
      </c>
      <c r="DE288" s="60">
        <v>10.947553272466092</v>
      </c>
      <c r="DF288" s="61"/>
      <c r="DG288" s="39">
        <f t="shared" si="819"/>
        <v>10.110679993183197</v>
      </c>
      <c r="DH288" s="39">
        <f t="shared" si="820"/>
        <v>10.034345186923957</v>
      </c>
      <c r="DI288" s="39">
        <f t="shared" si="821"/>
        <v>10.709127451359318</v>
      </c>
      <c r="DJ288" s="39">
        <f t="shared" si="822"/>
        <v>10.872712059858364</v>
      </c>
      <c r="DK288" s="39">
        <f t="shared" si="823"/>
        <v>9.8639946051868943</v>
      </c>
      <c r="DL288" s="39">
        <f t="shared" si="824"/>
        <v>10.731366428078941</v>
      </c>
      <c r="DM288" s="39">
        <f t="shared" si="825"/>
        <v>10.15211324137741</v>
      </c>
      <c r="DN288" s="39">
        <f t="shared" si="826"/>
        <v>10.729338721123325</v>
      </c>
      <c r="DO288" s="39">
        <f t="shared" si="827"/>
        <v>10.819696389049568</v>
      </c>
      <c r="DP288" s="40"/>
      <c r="DQ288" s="64"/>
    </row>
    <row r="289" spans="1:122" x14ac:dyDescent="0.2">
      <c r="A289" s="51" t="s">
        <v>97</v>
      </c>
      <c r="B289" s="78" t="s">
        <v>109</v>
      </c>
      <c r="C289" s="53">
        <v>2005</v>
      </c>
      <c r="D289" s="54">
        <v>57633255618.273094</v>
      </c>
      <c r="E289" s="55">
        <f t="shared" si="668"/>
        <v>10.760673152934054</v>
      </c>
      <c r="F289" s="56">
        <f t="shared" si="712"/>
        <v>0.10335092496556975</v>
      </c>
      <c r="G289" s="58">
        <v>17816</v>
      </c>
      <c r="H289" s="58">
        <v>8544</v>
      </c>
      <c r="I289" s="11">
        <v>16179</v>
      </c>
      <c r="J289" s="59">
        <v>32442</v>
      </c>
      <c r="K289" s="118">
        <v>599236</v>
      </c>
      <c r="L289" s="118">
        <v>555638558</v>
      </c>
      <c r="M289" s="118">
        <v>1916973034</v>
      </c>
      <c r="N289" s="118">
        <v>468847952</v>
      </c>
      <c r="O289" s="118">
        <v>69204101</v>
      </c>
      <c r="P289" s="118">
        <v>1028333025</v>
      </c>
      <c r="Q289" s="118">
        <v>11977525</v>
      </c>
      <c r="R289" s="118">
        <v>1916973034</v>
      </c>
      <c r="S289" s="118">
        <v>862977652</v>
      </c>
      <c r="T289" s="59"/>
      <c r="U289" s="60">
        <v>-8.1944786152714499E-3</v>
      </c>
      <c r="V289" s="60">
        <v>9.1077974950807272E-3</v>
      </c>
      <c r="W289" s="60">
        <v>-1.0870281468421172E-2</v>
      </c>
      <c r="X289" s="60">
        <v>3.2325752207382707E-2</v>
      </c>
      <c r="Y289" s="60">
        <v>-9.3556488044015118E-3</v>
      </c>
      <c r="Z289" s="60">
        <v>-3.6191416267308263E-3</v>
      </c>
      <c r="AA289" s="60">
        <v>-2.3797017453546232E-3</v>
      </c>
      <c r="AB289" s="60">
        <v>-8.1944786152714499E-3</v>
      </c>
      <c r="AC289" s="60">
        <v>-2.3871763074585495E-3</v>
      </c>
      <c r="AD289" s="61"/>
      <c r="AE289" s="35">
        <f t="shared" si="828"/>
        <v>7.235432661940655E-3</v>
      </c>
      <c r="AF289" s="35">
        <f t="shared" si="829"/>
        <v>2.228615116807425E-2</v>
      </c>
      <c r="AG289" s="35">
        <f t="shared" si="830"/>
        <v>3.5978433449482088E-2</v>
      </c>
      <c r="AH289" s="35">
        <f t="shared" si="831"/>
        <v>0.16330937214825442</v>
      </c>
      <c r="AI289" s="35">
        <f t="shared" si="832"/>
        <v>0.13690988319865666</v>
      </c>
      <c r="AJ289" s="35">
        <f t="shared" si="833"/>
        <v>5.6135271992090716E-2</v>
      </c>
      <c r="AK289" s="35">
        <f t="shared" si="834"/>
        <v>2.2936412662084387E-2</v>
      </c>
      <c r="AL289" s="35">
        <f t="shared" si="835"/>
        <v>3.2080268324519962E-2</v>
      </c>
      <c r="AM289" s="35">
        <f t="shared" si="839"/>
        <v>5.9358315011626986E-2</v>
      </c>
      <c r="AO289" s="60">
        <v>-0.78151632740035559</v>
      </c>
      <c r="AP289" s="60">
        <v>-0.96181223546343908</v>
      </c>
      <c r="AQ289" s="60">
        <v>0.2704118403293414</v>
      </c>
      <c r="AR289" s="60">
        <v>0.69549332953066667</v>
      </c>
      <c r="AS289" s="60">
        <v>-1.3236271104006168</v>
      </c>
      <c r="AT289" s="60">
        <v>0.39628194546287077</v>
      </c>
      <c r="AU289" s="60">
        <v>-0.73646208368632493</v>
      </c>
      <c r="AV289" s="60">
        <v>0.34588358910052541</v>
      </c>
      <c r="AW289" s="60">
        <v>0.51652001585884477</v>
      </c>
      <c r="AX289" s="61"/>
      <c r="AY289" s="39">
        <f t="shared" ref="AY289:AZ289" si="844">STDEV(AO280:AO289)</f>
        <v>4.3559100831656428E-2</v>
      </c>
      <c r="AZ289" s="39">
        <f t="shared" si="844"/>
        <v>3.099912432718745E-2</v>
      </c>
      <c r="BA289" s="39">
        <f t="shared" si="796"/>
        <v>9.8329222482443981E-2</v>
      </c>
      <c r="BB289" s="39">
        <f t="shared" si="797"/>
        <v>0.11722479214369003</v>
      </c>
      <c r="BC289" s="39">
        <f t="shared" si="798"/>
        <v>6.4935764572310636E-2</v>
      </c>
      <c r="BD289" s="39">
        <f t="shared" si="799"/>
        <v>6.7347184967595314E-2</v>
      </c>
      <c r="BE289" s="39">
        <f t="shared" si="800"/>
        <v>0.10589827682030584</v>
      </c>
      <c r="BF289" s="39">
        <f t="shared" si="801"/>
        <v>7.8215004441024791E-2</v>
      </c>
      <c r="BG289" s="39">
        <f t="shared" si="802"/>
        <v>0.10333388179552068</v>
      </c>
      <c r="BI289" s="62">
        <v>0.69277092863973533</v>
      </c>
      <c r="BJ289" s="63">
        <v>0.82456239094951311</v>
      </c>
      <c r="BK289" s="63">
        <v>0.43761618519071332</v>
      </c>
      <c r="BL289" s="63">
        <v>0.44726134061186557</v>
      </c>
      <c r="BM289" s="63">
        <v>0.97899681769965141</v>
      </c>
      <c r="BN289" s="63">
        <v>0.61578233793689818</v>
      </c>
      <c r="BO289" s="63">
        <v>0.89187696725385168</v>
      </c>
      <c r="BP289" s="63">
        <v>0.74005211930207448</v>
      </c>
      <c r="BQ289" s="63">
        <v>0.56328725466947505</v>
      </c>
      <c r="BR289" s="61"/>
      <c r="BS289" s="39">
        <f t="shared" si="803"/>
        <v>-8.6020670577930062E-3</v>
      </c>
      <c r="BT289" s="39">
        <f t="shared" si="804"/>
        <v>5.8808057666123849E-3</v>
      </c>
      <c r="BU289" s="39">
        <f t="shared" si="805"/>
        <v>1.7322379547843526E-2</v>
      </c>
      <c r="BV289" s="39">
        <f t="shared" si="806"/>
        <v>4.7809444854077912E-2</v>
      </c>
      <c r="BW289" s="39">
        <f t="shared" si="807"/>
        <v>9.5569434760592167E-2</v>
      </c>
      <c r="BX289" s="39">
        <f t="shared" si="808"/>
        <v>-5.4174650322935669E-4</v>
      </c>
      <c r="BY289" s="39">
        <f t="shared" si="809"/>
        <v>-1.4476232863486338E-2</v>
      </c>
      <c r="BZ289" s="39">
        <f t="shared" si="810"/>
        <v>-1.0914446942506784E-2</v>
      </c>
      <c r="CA289" s="39">
        <f t="shared" si="811"/>
        <v>2.4441556562910804E-3</v>
      </c>
      <c r="CB289" s="40"/>
      <c r="CC289" s="35">
        <v>5.1986998961933305E-6</v>
      </c>
      <c r="CD289" s="35">
        <v>8.4844692636908709E-3</v>
      </c>
      <c r="CE289" s="35">
        <v>1.8081014608925538E-2</v>
      </c>
      <c r="CF289" s="35">
        <v>5.2541498313605165E-3</v>
      </c>
      <c r="CG289" s="35">
        <v>1.2648988364930723E-2</v>
      </c>
      <c r="CH289" s="35">
        <v>1.2960748164150455E-2</v>
      </c>
      <c r="CI289" s="35">
        <v>1.0391157736543368E-4</v>
      </c>
      <c r="CJ289" s="35">
        <v>3.3926196796912264E-2</v>
      </c>
      <c r="CK289" s="35">
        <v>1.3712672334302737E-2</v>
      </c>
      <c r="CM289" s="35">
        <f t="shared" si="812"/>
        <v>10.148073566089275</v>
      </c>
      <c r="CN289" s="35">
        <f t="shared" si="837"/>
        <v>10.069649937379102</v>
      </c>
      <c r="CO289" s="35">
        <f t="shared" si="813"/>
        <v>10.736499071847748</v>
      </c>
      <c r="CP289" s="35">
        <f t="shared" si="814"/>
        <v>10.902435863454711</v>
      </c>
      <c r="CQ289" s="35">
        <f t="shared" si="838"/>
        <v>9.8957249233013531</v>
      </c>
      <c r="CR289" s="35">
        <f t="shared" si="815"/>
        <v>10.764013930262504</v>
      </c>
      <c r="CS289" s="35">
        <f t="shared" si="816"/>
        <v>10.187025663883293</v>
      </c>
      <c r="CT289" s="35">
        <f t="shared" si="817"/>
        <v>10.759686350282124</v>
      </c>
      <c r="CU289" s="35">
        <f t="shared" si="818"/>
        <v>10.844323161081746</v>
      </c>
      <c r="CW289" s="60">
        <v>10.369914989233877</v>
      </c>
      <c r="CX289" s="60">
        <v>10.279767035202333</v>
      </c>
      <c r="CY289" s="60">
        <v>10.895879073098724</v>
      </c>
      <c r="CZ289" s="60">
        <v>11.108419817699387</v>
      </c>
      <c r="DA289" s="60">
        <v>10.098859597733746</v>
      </c>
      <c r="DB289" s="60">
        <v>10.958814125665489</v>
      </c>
      <c r="DC289" s="60">
        <v>10.39244211109089</v>
      </c>
      <c r="DD289" s="60">
        <v>10.933614947484315</v>
      </c>
      <c r="DE289" s="60">
        <v>11.018933160863476</v>
      </c>
      <c r="DF289" s="61"/>
      <c r="DG289" s="39">
        <f t="shared" si="819"/>
        <v>10.148073566089275</v>
      </c>
      <c r="DH289" s="39">
        <f t="shared" si="820"/>
        <v>10.069649937379102</v>
      </c>
      <c r="DI289" s="39">
        <f t="shared" si="821"/>
        <v>10.736499071847748</v>
      </c>
      <c r="DJ289" s="39">
        <f t="shared" si="822"/>
        <v>10.902435863454711</v>
      </c>
      <c r="DK289" s="39">
        <f t="shared" si="823"/>
        <v>9.8957249233013531</v>
      </c>
      <c r="DL289" s="39">
        <f t="shared" si="824"/>
        <v>10.764013930262504</v>
      </c>
      <c r="DM289" s="39">
        <f t="shared" si="825"/>
        <v>10.187025663883293</v>
      </c>
      <c r="DN289" s="39">
        <f t="shared" si="826"/>
        <v>10.759686350282124</v>
      </c>
      <c r="DO289" s="39">
        <f t="shared" si="827"/>
        <v>10.844323161081746</v>
      </c>
      <c r="DP289" s="40"/>
      <c r="DQ289" s="64"/>
    </row>
    <row r="290" spans="1:122" x14ac:dyDescent="0.2">
      <c r="A290" s="51" t="s">
        <v>97</v>
      </c>
      <c r="B290" s="78" t="s">
        <v>109</v>
      </c>
      <c r="C290" s="53">
        <v>2006</v>
      </c>
      <c r="D290" s="54">
        <v>66371664817.043625</v>
      </c>
      <c r="E290" s="55">
        <f t="shared" si="668"/>
        <v>10.821982711295613</v>
      </c>
      <c r="F290" s="56">
        <f t="shared" si="712"/>
        <v>6.1309558361559269E-2</v>
      </c>
      <c r="G290" s="58">
        <v>21552</v>
      </c>
      <c r="H290" s="58">
        <v>9983</v>
      </c>
      <c r="I290" s="11">
        <v>20380</v>
      </c>
      <c r="J290" s="59">
        <v>39826</v>
      </c>
      <c r="K290" s="118">
        <v>3908798</v>
      </c>
      <c r="L290" s="118">
        <v>780611153</v>
      </c>
      <c r="M290" s="118">
        <v>1658841751</v>
      </c>
      <c r="N290" s="118">
        <v>957925970</v>
      </c>
      <c r="O290" s="118">
        <v>94957885</v>
      </c>
      <c r="P290" s="118">
        <v>1216589602</v>
      </c>
      <c r="Q290" s="118">
        <v>16464508.000000002</v>
      </c>
      <c r="R290" s="118">
        <v>1658841751</v>
      </c>
      <c r="S290" s="118">
        <v>897550668</v>
      </c>
      <c r="T290" s="59"/>
      <c r="U290" s="60">
        <v>-2.5554104472388595E-2</v>
      </c>
      <c r="V290" s="60">
        <v>-5.9147234038736674E-4</v>
      </c>
      <c r="W290" s="60">
        <v>-3.4345356892328205E-2</v>
      </c>
      <c r="X290" s="60">
        <v>-2.8564905344942632E-2</v>
      </c>
      <c r="Y290" s="60">
        <v>-1.9429591013030656E-2</v>
      </c>
      <c r="Z290" s="60">
        <v>-1.8562418608249587E-2</v>
      </c>
      <c r="AA290" s="60">
        <v>4.8493025576163973E-2</v>
      </c>
      <c r="AB290" s="60">
        <v>-2.5554104472388595E-2</v>
      </c>
      <c r="AC290" s="60">
        <v>-2.9535978402599028E-2</v>
      </c>
      <c r="AD290" s="61"/>
      <c r="AE290" s="35">
        <f t="shared" si="828"/>
        <v>8.2948321364690984E-3</v>
      </c>
      <c r="AF290" s="35">
        <f t="shared" si="829"/>
        <v>2.0663473447830889E-2</v>
      </c>
      <c r="AG290" s="35">
        <f t="shared" si="830"/>
        <v>3.9522273648703282E-2</v>
      </c>
      <c r="AH290" s="35">
        <f t="shared" si="831"/>
        <v>0.16490894529242242</v>
      </c>
      <c r="AI290" s="35">
        <f t="shared" si="832"/>
        <v>0.14140698530854998</v>
      </c>
      <c r="AJ290" s="35">
        <f t="shared" si="833"/>
        <v>5.4736076039362834E-2</v>
      </c>
      <c r="AK290" s="35">
        <f t="shared" si="834"/>
        <v>2.8825232677233054E-2</v>
      </c>
      <c r="AL290" s="35">
        <f t="shared" si="835"/>
        <v>3.0458994569016861E-2</v>
      </c>
      <c r="AM290" s="35">
        <f t="shared" si="839"/>
        <v>5.9067149119925173E-2</v>
      </c>
      <c r="AO290" s="60">
        <v>-0.76239267608250039</v>
      </c>
      <c r="AP290" s="60">
        <v>-0.96017384934084582</v>
      </c>
      <c r="AQ290" s="60">
        <v>0.2840478353928173</v>
      </c>
      <c r="AR290" s="60">
        <v>0.73979882962091814</v>
      </c>
      <c r="AS290" s="60">
        <v>-1.2835307066308843</v>
      </c>
      <c r="AT290" s="60">
        <v>0.38938145319785633</v>
      </c>
      <c r="AU290" s="60">
        <v>-0.65836576888247045</v>
      </c>
      <c r="AV290" s="60">
        <v>0.35012485702135621</v>
      </c>
      <c r="AW290" s="60">
        <v>0.52389696965946264</v>
      </c>
      <c r="AX290" s="61"/>
      <c r="AY290" s="39">
        <f t="shared" ref="AY290:AZ290" si="845">STDEV(AO281:AO290)</f>
        <v>3.4178844911485914E-2</v>
      </c>
      <c r="AZ290" s="39">
        <f t="shared" si="845"/>
        <v>2.1981688186715708E-2</v>
      </c>
      <c r="BA290" s="39">
        <f t="shared" si="796"/>
        <v>8.6657678777344149E-2</v>
      </c>
      <c r="BB290" s="39">
        <f t="shared" si="797"/>
        <v>8.9417855930769036E-2</v>
      </c>
      <c r="BC290" s="39">
        <f t="shared" si="798"/>
        <v>4.0021128590483651E-2</v>
      </c>
      <c r="BD290" s="39">
        <f t="shared" si="799"/>
        <v>5.0627264271027761E-2</v>
      </c>
      <c r="BE290" s="39">
        <f t="shared" si="800"/>
        <v>0.10181139022959969</v>
      </c>
      <c r="BF290" s="39">
        <f t="shared" si="801"/>
        <v>7.1075988175506227E-2</v>
      </c>
      <c r="BG290" s="39">
        <f t="shared" si="802"/>
        <v>6.5922683448236236E-2</v>
      </c>
      <c r="BI290" s="62">
        <v>0.67510850785891874</v>
      </c>
      <c r="BJ290" s="63">
        <v>0.8299324417482421</v>
      </c>
      <c r="BK290" s="63">
        <v>0.3864803521481957</v>
      </c>
      <c r="BL290" s="63">
        <v>0.42260713064951555</v>
      </c>
      <c r="BM290" s="63">
        <v>0.97442763093249485</v>
      </c>
      <c r="BN290" s="63">
        <v>0.58839835473015079</v>
      </c>
      <c r="BO290" s="63">
        <v>0.89410571396371008</v>
      </c>
      <c r="BP290" s="63">
        <v>0.72945419772617148</v>
      </c>
      <c r="BQ290" s="63">
        <v>0.54086158491990466</v>
      </c>
      <c r="BR290" s="61"/>
      <c r="BS290" s="39">
        <f t="shared" si="803"/>
        <v>-1.1157477505031866E-2</v>
      </c>
      <c r="BT290" s="39">
        <f t="shared" si="804"/>
        <v>2.8330696361987149E-3</v>
      </c>
      <c r="BU290" s="39">
        <f t="shared" si="805"/>
        <v>1.3038792330296988E-2</v>
      </c>
      <c r="BV290" s="39">
        <f t="shared" si="806"/>
        <v>4.3157971031281418E-2</v>
      </c>
      <c r="BW290" s="39">
        <f t="shared" si="807"/>
        <v>8.7739943988688854E-2</v>
      </c>
      <c r="BX290" s="39">
        <f t="shared" si="808"/>
        <v>1.7412801517681764E-3</v>
      </c>
      <c r="BY290" s="39">
        <f t="shared" si="809"/>
        <v>-1.1550011185624908E-2</v>
      </c>
      <c r="BZ290" s="39">
        <f t="shared" si="810"/>
        <v>-9.0724636077198721E-3</v>
      </c>
      <c r="CA290" s="39">
        <f t="shared" si="811"/>
        <v>2.894476376670019E-3</v>
      </c>
      <c r="CB290" s="40"/>
      <c r="CC290" s="35">
        <v>3.2695574185356933E-5</v>
      </c>
      <c r="CD290" s="35">
        <v>1.1045012216432471E-2</v>
      </c>
      <c r="CE290" s="35">
        <v>1.3883807992008175E-2</v>
      </c>
      <c r="CF290" s="35">
        <v>8.6591768665393223E-3</v>
      </c>
      <c r="CG290" s="35">
        <v>1.3741971157152302E-2</v>
      </c>
      <c r="CH290" s="35">
        <v>1.4574878645506339E-2</v>
      </c>
      <c r="CI290" s="35">
        <v>1.240326579526454E-4</v>
      </c>
      <c r="CJ290" s="35">
        <v>3.0856784711013083E-2</v>
      </c>
      <c r="CK290" s="35">
        <v>1.3733191562371915E-2</v>
      </c>
      <c r="CM290" s="35">
        <f t="shared" si="812"/>
        <v>10.187109936261672</v>
      </c>
      <c r="CN290" s="35">
        <f t="shared" si="837"/>
        <v>10.106997185703602</v>
      </c>
      <c r="CO290" s="35">
        <f t="shared" si="813"/>
        <v>10.764496717132889</v>
      </c>
      <c r="CP290" s="35">
        <f t="shared" si="814"/>
        <v>10.934190022420703</v>
      </c>
      <c r="CQ290" s="35">
        <f t="shared" si="838"/>
        <v>9.930514559795423</v>
      </c>
      <c r="CR290" s="35">
        <f t="shared" si="815"/>
        <v>10.795898891378398</v>
      </c>
      <c r="CS290" s="35">
        <f t="shared" si="816"/>
        <v>10.226807278064548</v>
      </c>
      <c r="CT290" s="35">
        <f t="shared" si="817"/>
        <v>10.790613051299133</v>
      </c>
      <c r="CU290" s="35">
        <f t="shared" si="818"/>
        <v>10.869992133737711</v>
      </c>
      <c r="CW290" s="60">
        <v>10.440786373254362</v>
      </c>
      <c r="CX290" s="60">
        <v>10.341895786625191</v>
      </c>
      <c r="CY290" s="60">
        <v>10.964006628992021</v>
      </c>
      <c r="CZ290" s="60">
        <v>11.191882126106073</v>
      </c>
      <c r="DA290" s="60">
        <v>10.180217357980171</v>
      </c>
      <c r="DB290" s="60">
        <v>11.016673437894541</v>
      </c>
      <c r="DC290" s="60">
        <v>10.492799826854377</v>
      </c>
      <c r="DD290" s="60">
        <v>10.997045139806291</v>
      </c>
      <c r="DE290" s="60">
        <v>11.083931196125345</v>
      </c>
      <c r="DF290" s="61"/>
      <c r="DG290" s="39">
        <f t="shared" si="819"/>
        <v>10.187109936261672</v>
      </c>
      <c r="DH290" s="39">
        <f t="shared" si="820"/>
        <v>10.106997185703602</v>
      </c>
      <c r="DI290" s="39">
        <f t="shared" si="821"/>
        <v>10.764496717132889</v>
      </c>
      <c r="DJ290" s="39">
        <f t="shared" si="822"/>
        <v>10.934190022420703</v>
      </c>
      <c r="DK290" s="39">
        <f t="shared" si="823"/>
        <v>9.930514559795423</v>
      </c>
      <c r="DL290" s="39">
        <f t="shared" si="824"/>
        <v>10.795898891378398</v>
      </c>
      <c r="DM290" s="39">
        <f t="shared" si="825"/>
        <v>10.226807278064548</v>
      </c>
      <c r="DN290" s="39">
        <f t="shared" si="826"/>
        <v>10.790613051299133</v>
      </c>
      <c r="DO290" s="39">
        <f t="shared" si="827"/>
        <v>10.869992133737711</v>
      </c>
      <c r="DP290" s="40"/>
      <c r="DQ290" s="64"/>
    </row>
    <row r="291" spans="1:122" x14ac:dyDescent="0.2">
      <c r="A291" s="51" t="s">
        <v>97</v>
      </c>
      <c r="B291" s="78" t="s">
        <v>109</v>
      </c>
      <c r="C291" s="53">
        <v>2007</v>
      </c>
      <c r="D291" s="54">
        <v>77414425532.245163</v>
      </c>
      <c r="E291" s="55">
        <f t="shared" si="668"/>
        <v>10.888821895376791</v>
      </c>
      <c r="F291" s="56">
        <f t="shared" si="712"/>
        <v>6.6839184081178615E-2</v>
      </c>
      <c r="G291" s="58">
        <v>24986</v>
      </c>
      <c r="H291" s="58">
        <v>10436</v>
      </c>
      <c r="I291" s="11">
        <v>26435</v>
      </c>
      <c r="J291" s="59">
        <v>48561</v>
      </c>
      <c r="K291" s="118"/>
      <c r="L291" s="118">
        <v>1041067564</v>
      </c>
      <c r="M291" s="118">
        <v>2234386420</v>
      </c>
      <c r="N291" s="118">
        <v>1153201338</v>
      </c>
      <c r="O291" s="118">
        <v>109682466</v>
      </c>
      <c r="P291" s="118">
        <v>1554974014</v>
      </c>
      <c r="Q291" s="118">
        <v>21810772</v>
      </c>
      <c r="R291" s="118">
        <v>2234386420</v>
      </c>
      <c r="S291" s="118">
        <v>1030035429</v>
      </c>
      <c r="T291" s="59"/>
      <c r="U291" s="60">
        <v>-2.2507340997851344E-2</v>
      </c>
      <c r="V291" s="60">
        <v>-8.4134119765441051E-3</v>
      </c>
      <c r="W291" s="60">
        <v>-4.9109733308717374E-2</v>
      </c>
      <c r="X291" s="60">
        <v>-3.9251030428889278E-3</v>
      </c>
      <c r="Y291" s="60">
        <v>-2.3014316489509579E-2</v>
      </c>
      <c r="Z291" s="60">
        <v>-2.942170899069696E-2</v>
      </c>
      <c r="AA291" s="60">
        <v>-2.1393860105511919E-3</v>
      </c>
      <c r="AB291" s="60">
        <v>-2.2507340997851344E-2</v>
      </c>
      <c r="AC291" s="60">
        <v>-7.2317801469089726E-2</v>
      </c>
      <c r="AD291" s="61"/>
      <c r="AE291" s="35">
        <f t="shared" si="828"/>
        <v>8.5081062131886296E-3</v>
      </c>
      <c r="AF291" s="35">
        <f t="shared" si="829"/>
        <v>1.9280281975176568E-2</v>
      </c>
      <c r="AG291" s="35">
        <f t="shared" si="830"/>
        <v>4.3706761157930714E-2</v>
      </c>
      <c r="AH291" s="35">
        <f t="shared" si="831"/>
        <v>0.1652452296514636</v>
      </c>
      <c r="AI291" s="35">
        <f t="shared" si="832"/>
        <v>0.1452499651293114</v>
      </c>
      <c r="AJ291" s="35">
        <f t="shared" si="833"/>
        <v>5.5615845595107079E-2</v>
      </c>
      <c r="AK291" s="35">
        <f t="shared" si="834"/>
        <v>2.8806538662790843E-2</v>
      </c>
      <c r="AL291" s="35">
        <f t="shared" si="835"/>
        <v>3.0283918548878554E-2</v>
      </c>
      <c r="AM291" s="35">
        <f t="shared" si="839"/>
        <v>6.228110744041588E-2</v>
      </c>
      <c r="AO291" s="60">
        <v>-0.80076755932590515</v>
      </c>
      <c r="AP291" s="60">
        <v>-0.95234656542116625</v>
      </c>
      <c r="AQ291" s="60">
        <v>0.30424807379511876</v>
      </c>
      <c r="AR291" s="60">
        <v>0.74687968573246089</v>
      </c>
      <c r="AS291" s="60">
        <v>-1.2631851599650847</v>
      </c>
      <c r="AT291" s="60">
        <v>0.3979663978053658</v>
      </c>
      <c r="AU291" s="60">
        <v>-0.48339046113233763</v>
      </c>
      <c r="AV291" s="60">
        <v>0.36871735053661681</v>
      </c>
      <c r="AW291" s="60">
        <v>0.53103885397052331</v>
      </c>
      <c r="AX291" s="61"/>
      <c r="AY291" s="39">
        <f t="shared" ref="AY291:AZ291" si="846">STDEV(AO282:AO291)</f>
        <v>2.9423504492969061E-2</v>
      </c>
      <c r="AZ291" s="39">
        <f t="shared" si="846"/>
        <v>1.8961767593313566E-2</v>
      </c>
      <c r="BA291" s="39">
        <f t="shared" si="796"/>
        <v>6.9620803483323765E-2</v>
      </c>
      <c r="BB291" s="39">
        <f t="shared" si="797"/>
        <v>6.4849317245225357E-2</v>
      </c>
      <c r="BC291" s="39">
        <f t="shared" si="798"/>
        <v>2.4007530691052388E-2</v>
      </c>
      <c r="BD291" s="39">
        <f t="shared" si="799"/>
        <v>2.9679377073505098E-2</v>
      </c>
      <c r="BE291" s="39">
        <f t="shared" si="800"/>
        <v>0.11878989881946253</v>
      </c>
      <c r="BF291" s="39">
        <f t="shared" si="801"/>
        <v>5.6431459107022727E-2</v>
      </c>
      <c r="BG291" s="39">
        <f t="shared" si="802"/>
        <v>4.2615141347411525E-2</v>
      </c>
      <c r="BI291" s="62">
        <v>0.72572871649860393</v>
      </c>
      <c r="BJ291" s="63">
        <v>0.8487910501623962</v>
      </c>
      <c r="BK291" s="63">
        <v>0.31088491017601261</v>
      </c>
      <c r="BL291" s="63">
        <v>0.39142963487699162</v>
      </c>
      <c r="BM291" s="63">
        <v>0.97409263600355667</v>
      </c>
      <c r="BN291" s="63">
        <v>0.55763894765440236</v>
      </c>
      <c r="BO291" s="63">
        <v>0.87937388258474114</v>
      </c>
      <c r="BP291" s="63">
        <v>0.69554631197376027</v>
      </c>
      <c r="BQ291" s="63">
        <v>0.5162922125397672</v>
      </c>
      <c r="BR291" s="61"/>
      <c r="BS291" s="39">
        <f t="shared" si="803"/>
        <v>-1.3067586735625848E-2</v>
      </c>
      <c r="BT291" s="39">
        <f t="shared" si="804"/>
        <v>-5.4852412093118195E-4</v>
      </c>
      <c r="BU291" s="39">
        <f t="shared" si="805"/>
        <v>5.5379544066345597E-3</v>
      </c>
      <c r="BV291" s="39">
        <f t="shared" si="806"/>
        <v>3.5838469206253887E-2</v>
      </c>
      <c r="BW291" s="39">
        <f t="shared" si="807"/>
        <v>7.4318198068309083E-2</v>
      </c>
      <c r="BX291" s="39">
        <f t="shared" si="808"/>
        <v>-8.0427202554140815E-4</v>
      </c>
      <c r="BY291" s="39">
        <f t="shared" si="809"/>
        <v>-1.1600064882051698E-2</v>
      </c>
      <c r="BZ291" s="39">
        <f t="shared" si="810"/>
        <v>-8.7569986753913472E-3</v>
      </c>
      <c r="CA291" s="39">
        <f t="shared" si="811"/>
        <v>-7.7954526582452392E-3</v>
      </c>
      <c r="CB291" s="40"/>
      <c r="CC291" s="35">
        <v>6.9795994474090528E-6</v>
      </c>
      <c r="CD291" s="35">
        <v>1.1320824446352164E-2</v>
      </c>
      <c r="CE291" s="35">
        <v>1.5829484562932532E-2</v>
      </c>
      <c r="CF291" s="35">
        <v>9.0159140136362587E-3</v>
      </c>
      <c r="CG291" s="35">
        <v>1.2985852783165502E-2</v>
      </c>
      <c r="CH291" s="35">
        <v>1.6049029324748835E-2</v>
      </c>
      <c r="CI291" s="35">
        <v>1.4087020506866149E-4</v>
      </c>
      <c r="CJ291" s="35">
        <v>3.2422258203311752E-2</v>
      </c>
      <c r="CK291" s="35">
        <v>1.4182655809140767E-2</v>
      </c>
      <c r="CM291" s="35">
        <f t="shared" si="812"/>
        <v>10.228722601578102</v>
      </c>
      <c r="CN291" s="35">
        <f t="shared" si="837"/>
        <v>10.149970469596074</v>
      </c>
      <c r="CO291" s="35">
        <f t="shared" si="813"/>
        <v>10.798468283142991</v>
      </c>
      <c r="CP291" s="35">
        <f t="shared" si="814"/>
        <v>10.972276637627239</v>
      </c>
      <c r="CQ291" s="35">
        <f t="shared" si="838"/>
        <v>9.9726805795166804</v>
      </c>
      <c r="CR291" s="35">
        <f t="shared" si="815"/>
        <v>10.833236125710604</v>
      </c>
      <c r="CS291" s="35">
        <f t="shared" si="816"/>
        <v>10.278904420995689</v>
      </c>
      <c r="CT291" s="35">
        <f t="shared" si="817"/>
        <v>10.826462038000599</v>
      </c>
      <c r="CU291" s="35">
        <f t="shared" si="818"/>
        <v>10.905153452233279</v>
      </c>
      <c r="CW291" s="60">
        <v>10.488438115713839</v>
      </c>
      <c r="CX291" s="60">
        <v>10.412648612666208</v>
      </c>
      <c r="CY291" s="60">
        <v>11.040945932274351</v>
      </c>
      <c r="CZ291" s="60">
        <v>11.262261738243023</v>
      </c>
      <c r="DA291" s="60">
        <v>10.257229315394248</v>
      </c>
      <c r="DB291" s="60">
        <v>11.087805094279474</v>
      </c>
      <c r="DC291" s="60">
        <v>10.647126664810623</v>
      </c>
      <c r="DD291" s="60">
        <v>11.0731805706451</v>
      </c>
      <c r="DE291" s="60">
        <v>11.154341322362054</v>
      </c>
      <c r="DF291" s="61"/>
      <c r="DG291" s="39">
        <f t="shared" si="819"/>
        <v>10.228722601578102</v>
      </c>
      <c r="DH291" s="39">
        <f t="shared" si="820"/>
        <v>10.149970469596074</v>
      </c>
      <c r="DI291" s="39">
        <f t="shared" si="821"/>
        <v>10.798468283142991</v>
      </c>
      <c r="DJ291" s="39">
        <f t="shared" si="822"/>
        <v>10.972276637627239</v>
      </c>
      <c r="DK291" s="39">
        <f t="shared" si="823"/>
        <v>9.9726805795166804</v>
      </c>
      <c r="DL291" s="39">
        <f t="shared" si="824"/>
        <v>10.833236125710604</v>
      </c>
      <c r="DM291" s="39">
        <f t="shared" si="825"/>
        <v>10.278904420995689</v>
      </c>
      <c r="DN291" s="39">
        <f t="shared" si="826"/>
        <v>10.826462038000599</v>
      </c>
      <c r="DO291" s="39">
        <f t="shared" si="827"/>
        <v>10.905153452233279</v>
      </c>
      <c r="DP291" s="40"/>
      <c r="DQ291" s="64"/>
    </row>
    <row r="292" spans="1:122" x14ac:dyDescent="0.2">
      <c r="A292" s="51" t="s">
        <v>97</v>
      </c>
      <c r="B292" s="78" t="s">
        <v>109</v>
      </c>
      <c r="C292" s="53">
        <v>2008</v>
      </c>
      <c r="D292" s="54">
        <v>99130304099.127426</v>
      </c>
      <c r="E292" s="55">
        <f t="shared" si="668"/>
        <v>10.996206438452816</v>
      </c>
      <c r="F292" s="56">
        <f t="shared" si="712"/>
        <v>0.10738454307602474</v>
      </c>
      <c r="G292" s="58">
        <v>31662</v>
      </c>
      <c r="H292" s="58">
        <v>13211</v>
      </c>
      <c r="I292" s="11">
        <v>34126</v>
      </c>
      <c r="J292" s="59">
        <v>62685</v>
      </c>
      <c r="K292" s="118">
        <v>4491596</v>
      </c>
      <c r="L292" s="118">
        <v>1531599666</v>
      </c>
      <c r="M292" s="118">
        <v>2713824006</v>
      </c>
      <c r="N292" s="118">
        <v>751208872</v>
      </c>
      <c r="O292" s="118">
        <v>160342217</v>
      </c>
      <c r="P292" s="118">
        <v>2030402425</v>
      </c>
      <c r="Q292" s="118">
        <v>32634653</v>
      </c>
      <c r="R292" s="118">
        <v>2713824006</v>
      </c>
      <c r="S292" s="118">
        <v>1288546819</v>
      </c>
      <c r="T292" s="59"/>
      <c r="U292" s="60">
        <v>-3.8629402356130882E-2</v>
      </c>
      <c r="V292" s="60">
        <v>-7.1694864149384196E-3</v>
      </c>
      <c r="W292" s="60">
        <v>-2.5278580604683132E-2</v>
      </c>
      <c r="X292" s="60">
        <v>1.5310523975765961E-2</v>
      </c>
      <c r="Y292" s="60">
        <v>-4.9399080396070549E-2</v>
      </c>
      <c r="Z292" s="60">
        <v>-2.2917735435977971E-2</v>
      </c>
      <c r="AA292" s="60">
        <v>-9.7598372891565255E-3</v>
      </c>
      <c r="AB292" s="60">
        <v>-3.8629402356130882E-2</v>
      </c>
      <c r="AC292" s="60">
        <v>0</v>
      </c>
      <c r="AD292" s="61"/>
      <c r="AE292" s="35">
        <f t="shared" si="828"/>
        <v>1.0995948498248991E-2</v>
      </c>
      <c r="AF292" s="35">
        <f t="shared" si="829"/>
        <v>8.3828502080579518E-3</v>
      </c>
      <c r="AG292" s="35">
        <f t="shared" si="830"/>
        <v>3.371322836000995E-2</v>
      </c>
      <c r="AH292" s="35">
        <f t="shared" si="831"/>
        <v>5.3517360760574118E-2</v>
      </c>
      <c r="AI292" s="35">
        <f t="shared" si="832"/>
        <v>0.10803393629437584</v>
      </c>
      <c r="AJ292" s="35">
        <f t="shared" si="833"/>
        <v>2.6383084376576098E-2</v>
      </c>
      <c r="AK292" s="35">
        <f t="shared" si="834"/>
        <v>2.5717120484105127E-2</v>
      </c>
      <c r="AL292" s="35">
        <f t="shared" si="835"/>
        <v>2.4419521921879433E-2</v>
      </c>
      <c r="AM292" s="35">
        <f t="shared" si="839"/>
        <v>4.4628797766464626E-2</v>
      </c>
      <c r="AO292" s="60">
        <v>-0.83805212377420091</v>
      </c>
      <c r="AP292" s="60">
        <v>-0.98118577916760508</v>
      </c>
      <c r="AQ292" s="60">
        <v>0.26296817775946124</v>
      </c>
      <c r="AR292" s="60">
        <v>0.71155838992945064</v>
      </c>
      <c r="AS292" s="60">
        <v>-1.260094190714911</v>
      </c>
      <c r="AT292" s="60">
        <v>0.36705551646208079</v>
      </c>
      <c r="AU292" s="60">
        <v>-0.49335298758934343</v>
      </c>
      <c r="AV292" s="60">
        <v>0.29072580296012163</v>
      </c>
      <c r="AW292" s="60">
        <v>0.46825775876406439</v>
      </c>
      <c r="AX292" s="61"/>
      <c r="AY292" s="39">
        <f t="shared" ref="AY292:AZ292" si="847">STDEV(AO283:AO292)</f>
        <v>3.1616939616005306E-2</v>
      </c>
      <c r="AZ292" s="39">
        <f t="shared" si="847"/>
        <v>2.4102522170380891E-2</v>
      </c>
      <c r="BA292" s="39">
        <f t="shared" si="796"/>
        <v>7.0663394839909938E-2</v>
      </c>
      <c r="BB292" s="39">
        <f t="shared" si="797"/>
        <v>2.937829701830056E-2</v>
      </c>
      <c r="BC292" s="39">
        <f t="shared" si="798"/>
        <v>2.1284751260377231E-2</v>
      </c>
      <c r="BD292" s="39">
        <f t="shared" si="799"/>
        <v>3.6177078941043862E-2</v>
      </c>
      <c r="BE292" s="39">
        <f t="shared" si="800"/>
        <v>0.12980084239756376</v>
      </c>
      <c r="BF292" s="39">
        <f t="shared" si="801"/>
        <v>6.1784857462053831E-2</v>
      </c>
      <c r="BG292" s="39">
        <f t="shared" si="802"/>
        <v>5.1223660295814537E-2</v>
      </c>
      <c r="BI292" s="62">
        <v>0.71182400964330717</v>
      </c>
      <c r="BJ292" s="63">
        <v>0.85400560889113108</v>
      </c>
      <c r="BK292" s="63">
        <v>0.23327040254824943</v>
      </c>
      <c r="BL292" s="63">
        <v>0.36719379507738853</v>
      </c>
      <c r="BM292" s="63">
        <v>0.97052228859933831</v>
      </c>
      <c r="BN292" s="63">
        <v>0.51812864604595976</v>
      </c>
      <c r="BO292" s="63">
        <v>0.79083473485991918</v>
      </c>
      <c r="BP292" s="63">
        <v>0.65856493896886947</v>
      </c>
      <c r="BQ292" s="63">
        <v>0.45955094962634585</v>
      </c>
      <c r="BR292" s="61"/>
      <c r="BS292" s="39">
        <f t="shared" si="803"/>
        <v>-1.6587209387399549E-2</v>
      </c>
      <c r="BT292" s="39">
        <f t="shared" si="804"/>
        <v>-6.1531252446383354E-3</v>
      </c>
      <c r="BU292" s="39">
        <f t="shared" si="805"/>
        <v>-5.6986588683674896E-3</v>
      </c>
      <c r="BV292" s="39">
        <f t="shared" si="806"/>
        <v>-1.0785641407752173E-2</v>
      </c>
      <c r="BW292" s="39">
        <f t="shared" si="807"/>
        <v>3.3108999261819004E-2</v>
      </c>
      <c r="BX292" s="39">
        <f t="shared" si="808"/>
        <v>-1.6962521680644958E-2</v>
      </c>
      <c r="BY292" s="39">
        <f t="shared" si="809"/>
        <v>-7.7165954812299375E-3</v>
      </c>
      <c r="BZ292" s="39">
        <f t="shared" si="810"/>
        <v>-1.7271151840430089E-2</v>
      </c>
      <c r="CA292" s="39">
        <f t="shared" si="811"/>
        <v>-1.9533061704135112E-2</v>
      </c>
      <c r="CB292" s="40"/>
      <c r="CC292" s="35">
        <v>2.8682307883082609E-5</v>
      </c>
      <c r="CD292" s="35">
        <v>1.5974369086935739E-2</v>
      </c>
      <c r="CE292" s="35">
        <v>1.4747667613108613E-2</v>
      </c>
      <c r="CF292" s="35">
        <v>5.4283635193845148E-3</v>
      </c>
      <c r="CG292" s="35">
        <v>1.4719926475473549E-2</v>
      </c>
      <c r="CH292" s="35">
        <v>1.5461133134804319E-2</v>
      </c>
      <c r="CI292" s="35">
        <v>1.6460482642808346E-4</v>
      </c>
      <c r="CJ292" s="35">
        <v>3.6238890804981508E-2</v>
      </c>
      <c r="CK292" s="35">
        <v>1.5013445490326306E-2</v>
      </c>
      <c r="CM292" s="35">
        <f t="shared" si="812"/>
        <v>10.284325628394811</v>
      </c>
      <c r="CN292" s="35">
        <f t="shared" si="837"/>
        <v>10.204085024045034</v>
      </c>
      <c r="CO292" s="35">
        <f t="shared" si="813"/>
        <v>10.845895649829972</v>
      </c>
      <c r="CP292" s="35">
        <f t="shared" si="814"/>
        <v>11.036751307702179</v>
      </c>
      <c r="CQ292" s="35">
        <f t="shared" si="838"/>
        <v>10.032196889079767</v>
      </c>
      <c r="CR292" s="35">
        <f t="shared" si="815"/>
        <v>10.886556353135351</v>
      </c>
      <c r="CS292" s="35">
        <f t="shared" si="816"/>
        <v>10.339731418847181</v>
      </c>
      <c r="CT292" s="35">
        <f t="shared" si="817"/>
        <v>10.872226649311283</v>
      </c>
      <c r="CU292" s="35">
        <f t="shared" si="818"/>
        <v>10.95366751919151</v>
      </c>
      <c r="CW292" s="60">
        <v>10.577180376565716</v>
      </c>
      <c r="CX292" s="60">
        <v>10.505613548869015</v>
      </c>
      <c r="CY292" s="60">
        <v>11.127690527332547</v>
      </c>
      <c r="CZ292" s="60">
        <v>11.351985633417542</v>
      </c>
      <c r="DA292" s="60">
        <v>10.366159343095362</v>
      </c>
      <c r="DB292" s="60">
        <v>11.179734196683857</v>
      </c>
      <c r="DC292" s="60">
        <v>10.749529944658144</v>
      </c>
      <c r="DD292" s="60">
        <v>11.141569339932877</v>
      </c>
      <c r="DE292" s="60">
        <v>11.230335317834848</v>
      </c>
      <c r="DF292" s="61"/>
      <c r="DG292" s="39">
        <f t="shared" si="819"/>
        <v>10.284325628394811</v>
      </c>
      <c r="DH292" s="39">
        <f t="shared" si="820"/>
        <v>10.204085024045034</v>
      </c>
      <c r="DI292" s="39">
        <f t="shared" si="821"/>
        <v>10.845895649829972</v>
      </c>
      <c r="DJ292" s="39">
        <f t="shared" si="822"/>
        <v>11.036751307702179</v>
      </c>
      <c r="DK292" s="39">
        <f t="shared" si="823"/>
        <v>10.032196889079767</v>
      </c>
      <c r="DL292" s="39">
        <f t="shared" si="824"/>
        <v>10.886556353135351</v>
      </c>
      <c r="DM292" s="39">
        <f t="shared" si="825"/>
        <v>10.339731418847181</v>
      </c>
      <c r="DN292" s="39">
        <f t="shared" si="826"/>
        <v>10.872226649311283</v>
      </c>
      <c r="DO292" s="39">
        <f t="shared" si="827"/>
        <v>10.95366751919151</v>
      </c>
      <c r="DP292" s="40"/>
      <c r="DQ292" s="64"/>
    </row>
    <row r="293" spans="1:122" x14ac:dyDescent="0.2">
      <c r="A293" s="51" t="s">
        <v>97</v>
      </c>
      <c r="B293" s="78" t="s">
        <v>109</v>
      </c>
      <c r="C293" s="53">
        <v>2009</v>
      </c>
      <c r="D293" s="54">
        <v>106014659770.22217</v>
      </c>
      <c r="E293" s="55">
        <f t="shared" ref="E293:E303" si="848">LOG(D293)</f>
        <v>11.025365923916663</v>
      </c>
      <c r="F293" s="56">
        <f t="shared" si="712"/>
        <v>2.9159485463846835E-2</v>
      </c>
      <c r="G293" s="58">
        <v>28004</v>
      </c>
      <c r="H293" s="58">
        <v>8920</v>
      </c>
      <c r="I293" s="11">
        <v>33579</v>
      </c>
      <c r="J293" s="59">
        <v>57096</v>
      </c>
      <c r="K293" s="118">
        <v>7689675</v>
      </c>
      <c r="L293" s="118">
        <v>1166536367</v>
      </c>
      <c r="M293" s="118">
        <v>2075621161</v>
      </c>
      <c r="N293" s="118">
        <v>754054282</v>
      </c>
      <c r="O293" s="118">
        <v>172208605</v>
      </c>
      <c r="P293" s="118">
        <v>1775157304</v>
      </c>
      <c r="Q293" s="118">
        <v>33942022</v>
      </c>
      <c r="R293" s="118">
        <v>2075621161</v>
      </c>
      <c r="S293" s="118">
        <v>1314224616</v>
      </c>
      <c r="T293" s="59"/>
      <c r="U293" s="60">
        <v>-2.0684598859850745E-2</v>
      </c>
      <c r="V293" s="60">
        <v>-2.0013366577139813E-2</v>
      </c>
      <c r="W293" s="60">
        <v>-2.5783792655569293E-3</v>
      </c>
      <c r="X293" s="60">
        <v>-7.0577390666481943E-4</v>
      </c>
      <c r="Y293" s="60">
        <v>-4.4652368225641281E-2</v>
      </c>
      <c r="Z293" s="60">
        <v>-8.6429615035061857E-3</v>
      </c>
      <c r="AA293" s="60">
        <v>-3.1847367251994552E-2</v>
      </c>
      <c r="AB293" s="60">
        <v>-2.0684598859850745E-2</v>
      </c>
      <c r="AC293" s="60">
        <v>-1.5402127669543741E-2</v>
      </c>
      <c r="AD293" s="61"/>
      <c r="AE293" s="35">
        <f t="shared" si="828"/>
        <v>1.1024690226706718E-2</v>
      </c>
      <c r="AF293" s="35">
        <f t="shared" si="829"/>
        <v>9.1621192840340183E-3</v>
      </c>
      <c r="AG293" s="35">
        <f t="shared" si="830"/>
        <v>3.1320410406306204E-2</v>
      </c>
      <c r="AH293" s="35">
        <f t="shared" si="831"/>
        <v>3.4608285296068859E-2</v>
      </c>
      <c r="AI293" s="35">
        <f t="shared" si="832"/>
        <v>4.8169742807270287E-2</v>
      </c>
      <c r="AJ293" s="35">
        <f t="shared" si="833"/>
        <v>1.3826671878275174E-2</v>
      </c>
      <c r="AK293" s="35">
        <f t="shared" si="834"/>
        <v>2.6275138594715357E-2</v>
      </c>
      <c r="AL293" s="35">
        <f t="shared" si="835"/>
        <v>1.8909528099174285E-2</v>
      </c>
      <c r="AM293" s="35">
        <f t="shared" si="839"/>
        <v>3.3523510938645064E-2</v>
      </c>
      <c r="AO293" s="60">
        <v>-0.99467043757341678</v>
      </c>
      <c r="AP293" s="60">
        <v>-1.0082552599153036</v>
      </c>
      <c r="AQ293" s="60">
        <v>0.22008433818530371</v>
      </c>
      <c r="AR293" s="60">
        <v>0.70668998878772094</v>
      </c>
      <c r="AS293" s="60">
        <v>-1.2592403618891286</v>
      </c>
      <c r="AT293" s="60">
        <v>0.2805389797556046</v>
      </c>
      <c r="AU293" s="60">
        <v>-0.39990892385044319</v>
      </c>
      <c r="AV293" s="60">
        <v>0.26277658451277652</v>
      </c>
      <c r="AW293" s="60">
        <v>0.42443698188953682</v>
      </c>
      <c r="AX293" s="61"/>
      <c r="AY293" s="39">
        <f t="shared" ref="AY293:AZ293" si="849">STDEV(AO284:AO293)</f>
        <v>7.579400233889555E-2</v>
      </c>
      <c r="AZ293" s="39">
        <f t="shared" si="849"/>
        <v>3.0632816111820563E-2</v>
      </c>
      <c r="BA293" s="39">
        <f t="shared" si="796"/>
        <v>6.4334292644370836E-2</v>
      </c>
      <c r="BB293" s="39">
        <f t="shared" si="797"/>
        <v>2.7216875287375472E-2</v>
      </c>
      <c r="BC293" s="39">
        <f t="shared" si="798"/>
        <v>2.1889385723899424E-2</v>
      </c>
      <c r="BD293" s="39">
        <f t="shared" si="799"/>
        <v>5.8048994659829732E-2</v>
      </c>
      <c r="BE293" s="39">
        <f t="shared" si="800"/>
        <v>0.15326113254562201</v>
      </c>
      <c r="BF293" s="39">
        <f t="shared" si="801"/>
        <v>6.7907366468214991E-2</v>
      </c>
      <c r="BG293" s="39">
        <f t="shared" si="802"/>
        <v>5.7962110672628901E-2</v>
      </c>
      <c r="BI293" s="62">
        <v>0.75811870100783874</v>
      </c>
      <c r="BJ293" s="63">
        <v>0.84368269921033745</v>
      </c>
      <c r="BK293" s="63">
        <v>0.18536197295147175</v>
      </c>
      <c r="BL293" s="63">
        <v>0.33762207058876781</v>
      </c>
      <c r="BM293" s="63">
        <v>0.96142667973653884</v>
      </c>
      <c r="BN293" s="63">
        <v>0.46644116823737986</v>
      </c>
      <c r="BO293" s="63">
        <v>0.77249913736315445</v>
      </c>
      <c r="BP293" s="63">
        <v>0.63336269759702446</v>
      </c>
      <c r="BQ293" s="63">
        <v>0.43383384721121815</v>
      </c>
      <c r="BR293" s="61"/>
      <c r="BS293" s="39">
        <f t="shared" si="803"/>
        <v>-1.7254597829103168E-2</v>
      </c>
      <c r="BT293" s="39">
        <f t="shared" si="804"/>
        <v>-6.728299409531846E-3</v>
      </c>
      <c r="BU293" s="39">
        <f t="shared" si="805"/>
        <v>-1.83554313271177E-3</v>
      </c>
      <c r="BV293" s="39">
        <f t="shared" si="806"/>
        <v>1.8430725142630389E-3</v>
      </c>
      <c r="BW293" s="39">
        <f t="shared" si="807"/>
        <v>-2.509405389635727E-3</v>
      </c>
      <c r="BX293" s="39">
        <f t="shared" si="808"/>
        <v>-9.7346270686029523E-3</v>
      </c>
      <c r="BY293" s="39">
        <f t="shared" si="809"/>
        <v>-8.3487040038624279E-3</v>
      </c>
      <c r="BZ293" s="39">
        <f t="shared" si="810"/>
        <v>-1.3150912640294088E-2</v>
      </c>
      <c r="CA293" s="39">
        <f t="shared" si="811"/>
        <v>-1.0722396808400526E-2</v>
      </c>
      <c r="CB293" s="40"/>
      <c r="CC293" s="35">
        <v>4.4320525740738192E-5</v>
      </c>
      <c r="CD293" s="35">
        <v>1.1051119373775059E-2</v>
      </c>
      <c r="CE293" s="35">
        <v>1.0827555580060438E-2</v>
      </c>
      <c r="CF293" s="35">
        <v>4.9039287059490667E-3</v>
      </c>
      <c r="CG293" s="35">
        <v>1.4753643698164617E-2</v>
      </c>
      <c r="CH293" s="35">
        <v>1.4106942026893676E-2</v>
      </c>
      <c r="CI293" s="35">
        <v>1.6008173809908209E-4</v>
      </c>
      <c r="CJ293" s="35">
        <v>2.7762665562808167E-2</v>
      </c>
      <c r="CK293" s="35">
        <v>1.4501754795022422E-2</v>
      </c>
      <c r="CM293" s="35">
        <f t="shared" si="812"/>
        <v>10.331109079776777</v>
      </c>
      <c r="CN293" s="35">
        <f t="shared" si="837"/>
        <v>10.256017010422516</v>
      </c>
      <c r="CO293" s="35">
        <f t="shared" si="813"/>
        <v>10.889920864726824</v>
      </c>
      <c r="CP293" s="35">
        <f t="shared" si="814"/>
        <v>11.094434060622874</v>
      </c>
      <c r="CQ293" s="35">
        <f t="shared" si="838"/>
        <v>10.090755085037339</v>
      </c>
      <c r="CR293" s="35">
        <f t="shared" si="815"/>
        <v>10.935316054194894</v>
      </c>
      <c r="CS293" s="35">
        <f t="shared" si="816"/>
        <v>10.405233866913672</v>
      </c>
      <c r="CT293" s="35">
        <f t="shared" si="817"/>
        <v>10.918223663582186</v>
      </c>
      <c r="CU293" s="35">
        <f t="shared" si="818"/>
        <v>10.999410704993718</v>
      </c>
      <c r="CW293" s="60">
        <v>10.528030705129954</v>
      </c>
      <c r="CX293" s="60">
        <v>10.521238293959012</v>
      </c>
      <c r="CY293" s="60">
        <v>11.135408093009314</v>
      </c>
      <c r="CZ293" s="60">
        <v>11.378710918310524</v>
      </c>
      <c r="DA293" s="60">
        <v>10.3957457429721</v>
      </c>
      <c r="DB293" s="60">
        <v>11.165635413794465</v>
      </c>
      <c r="DC293" s="60">
        <v>10.825411461991441</v>
      </c>
      <c r="DD293" s="60">
        <v>11.156754216173052</v>
      </c>
      <c r="DE293" s="60">
        <v>11.237584414861431</v>
      </c>
      <c r="DF293" s="61"/>
      <c r="DG293" s="39">
        <f t="shared" si="819"/>
        <v>10.331109079776777</v>
      </c>
      <c r="DH293" s="39">
        <f t="shared" si="820"/>
        <v>10.256017010422516</v>
      </c>
      <c r="DI293" s="39">
        <f t="shared" si="821"/>
        <v>10.889920864726824</v>
      </c>
      <c r="DJ293" s="39">
        <f t="shared" si="822"/>
        <v>11.094434060622874</v>
      </c>
      <c r="DK293" s="39">
        <f t="shared" si="823"/>
        <v>10.090755085037339</v>
      </c>
      <c r="DL293" s="39">
        <f t="shared" si="824"/>
        <v>10.935316054194894</v>
      </c>
      <c r="DM293" s="39">
        <f t="shared" si="825"/>
        <v>10.405233866913672</v>
      </c>
      <c r="DN293" s="39">
        <f t="shared" si="826"/>
        <v>10.918223663582186</v>
      </c>
      <c r="DO293" s="39">
        <f t="shared" si="827"/>
        <v>10.999410704993718</v>
      </c>
      <c r="DP293" s="40"/>
      <c r="DQ293" s="64"/>
    </row>
    <row r="294" spans="1:122" x14ac:dyDescent="0.2">
      <c r="A294" s="51" t="s">
        <v>97</v>
      </c>
      <c r="B294" s="78" t="s">
        <v>109</v>
      </c>
      <c r="C294" s="53">
        <v>2010</v>
      </c>
      <c r="D294" s="54">
        <v>115931749697.24115</v>
      </c>
      <c r="E294" s="55">
        <f t="shared" si="848"/>
        <v>11.064202390493492</v>
      </c>
      <c r="F294" s="56">
        <f t="shared" si="712"/>
        <v>3.8836466576828599E-2</v>
      </c>
      <c r="G294" s="58">
        <v>35136</v>
      </c>
      <c r="H294" s="58">
        <v>8714</v>
      </c>
      <c r="I294" s="11">
        <v>46225</v>
      </c>
      <c r="J294" s="59">
        <v>72237</v>
      </c>
      <c r="K294" s="118">
        <v>14235235</v>
      </c>
      <c r="L294" s="118">
        <v>1563822100</v>
      </c>
      <c r="M294" s="118">
        <v>2121313598.0000002</v>
      </c>
      <c r="N294" s="118">
        <v>1433419494</v>
      </c>
      <c r="O294" s="118">
        <v>199986848</v>
      </c>
      <c r="P294" s="118">
        <v>2093117901</v>
      </c>
      <c r="Q294" s="118">
        <v>49520721</v>
      </c>
      <c r="R294" s="118">
        <v>2121313598.0000002</v>
      </c>
      <c r="S294" s="118">
        <v>1182842286</v>
      </c>
      <c r="T294" s="59"/>
      <c r="U294" s="60">
        <v>-6.2555503664641243E-2</v>
      </c>
      <c r="V294" s="60">
        <v>-2.8716756116221487E-2</v>
      </c>
      <c r="W294" s="60">
        <v>-5.6171679354441562E-2</v>
      </c>
      <c r="X294" s="60">
        <v>-9.1993696092374344E-2</v>
      </c>
      <c r="Y294" s="60">
        <v>-4.5340341590396238E-2</v>
      </c>
      <c r="Z294" s="60">
        <v>-7.0966371796033378E-2</v>
      </c>
      <c r="AA294" s="60">
        <v>-3.3093439681020076E-2</v>
      </c>
      <c r="AB294" s="60">
        <v>-6.2555503664641243E-2</v>
      </c>
      <c r="AC294" s="60">
        <v>-6.7469721038650565E-2</v>
      </c>
      <c r="AD294" s="61"/>
      <c r="AE294" s="35">
        <f t="shared" si="828"/>
        <v>1.6522798965053258E-2</v>
      </c>
      <c r="AF294" s="35">
        <f t="shared" si="829"/>
        <v>1.1408108507135225E-2</v>
      </c>
      <c r="AG294" s="35">
        <f t="shared" si="830"/>
        <v>2.7740919985860802E-2</v>
      </c>
      <c r="AH294" s="35">
        <f t="shared" si="831"/>
        <v>4.3115855225608235E-2</v>
      </c>
      <c r="AI294" s="35">
        <f t="shared" si="832"/>
        <v>4.8662699843048537E-2</v>
      </c>
      <c r="AJ294" s="35">
        <f t="shared" si="833"/>
        <v>1.9972703158395222E-2</v>
      </c>
      <c r="AK294" s="35">
        <f t="shared" si="834"/>
        <v>2.7338843280246331E-2</v>
      </c>
      <c r="AL294" s="35">
        <f t="shared" si="835"/>
        <v>1.8002348753568972E-2</v>
      </c>
      <c r="AM294" s="35">
        <f t="shared" si="839"/>
        <v>3.0426227008252375E-2</v>
      </c>
      <c r="AO294" s="60">
        <v>-0.9272482313923085</v>
      </c>
      <c r="AP294" s="60">
        <v>-1.0133481783379565</v>
      </c>
      <c r="AQ294" s="60">
        <v>0.2546301476899675</v>
      </c>
      <c r="AR294" s="60">
        <v>0.81379872110428941</v>
      </c>
      <c r="AS294" s="60">
        <v>-1.2110048405700304</v>
      </c>
      <c r="AT294" s="60">
        <v>0.342366076463124</v>
      </c>
      <c r="AU294" s="60">
        <v>-0.35224080336847763</v>
      </c>
      <c r="AV294" s="60">
        <v>0.31566378954304675</v>
      </c>
      <c r="AW294" s="60">
        <v>0.46868546597672989</v>
      </c>
      <c r="AX294" s="61"/>
      <c r="AY294" s="39">
        <f t="shared" ref="AY294:AZ294" si="850">STDEV(AO285:AO294)</f>
        <v>7.97027180039626E-2</v>
      </c>
      <c r="AZ294" s="39">
        <f t="shared" si="850"/>
        <v>3.6111921333232995E-2</v>
      </c>
      <c r="BA294" s="39">
        <f t="shared" si="796"/>
        <v>5.4325258114197854E-2</v>
      </c>
      <c r="BB294" s="39">
        <f t="shared" si="797"/>
        <v>3.8097266763929875E-2</v>
      </c>
      <c r="BC294" s="39">
        <f t="shared" si="798"/>
        <v>3.0086340710266061E-2</v>
      </c>
      <c r="BD294" s="39">
        <f t="shared" si="799"/>
        <v>5.6291062556252471E-2</v>
      </c>
      <c r="BE294" s="39">
        <f t="shared" si="800"/>
        <v>0.16552097401689034</v>
      </c>
      <c r="BF294" s="39">
        <f t="shared" si="801"/>
        <v>5.7281326736937192E-2</v>
      </c>
      <c r="BG294" s="39">
        <f t="shared" si="802"/>
        <v>5.6182130416722632E-2</v>
      </c>
      <c r="BI294" s="62">
        <v>0.77490633934733311</v>
      </c>
      <c r="BJ294" s="63">
        <v>0.86111398294132846</v>
      </c>
      <c r="BK294" s="63">
        <v>0.16670572927189997</v>
      </c>
      <c r="BL294" s="63">
        <v>0.36875260851419034</v>
      </c>
      <c r="BM294" s="63">
        <v>0.94601462498141464</v>
      </c>
      <c r="BN294" s="63">
        <v>0.46395593116459727</v>
      </c>
      <c r="BO294" s="63">
        <v>0.79327053820860838</v>
      </c>
      <c r="BP294" s="63">
        <v>0.63447173334842399</v>
      </c>
      <c r="BQ294" s="63">
        <v>0.44063296716539319</v>
      </c>
      <c r="BR294" s="61"/>
      <c r="BS294" s="39">
        <f t="shared" si="803"/>
        <v>-2.3510148195567293E-2</v>
      </c>
      <c r="BT294" s="39">
        <f t="shared" si="804"/>
        <v>-9.1917517070687071E-3</v>
      </c>
      <c r="BU294" s="39">
        <f t="shared" si="805"/>
        <v>-1.3232534050455413E-2</v>
      </c>
      <c r="BV294" s="39">
        <f t="shared" si="806"/>
        <v>-1.1008382083548587E-2</v>
      </c>
      <c r="BW294" s="39">
        <f t="shared" si="807"/>
        <v>-9.7580543847276165E-3</v>
      </c>
      <c r="BX294" s="39">
        <f t="shared" si="808"/>
        <v>-1.9041458670607227E-2</v>
      </c>
      <c r="BY294" s="39">
        <f t="shared" si="809"/>
        <v>-9.9702913192226909E-3</v>
      </c>
      <c r="BZ294" s="39">
        <f t="shared" si="810"/>
        <v>-2.2428861267345512E-2</v>
      </c>
      <c r="CA294" s="39">
        <f t="shared" si="811"/>
        <v>-2.2424903761597247E-2</v>
      </c>
      <c r="CB294" s="40"/>
      <c r="CC294" s="35">
        <v>3.0236473900246708E-4</v>
      </c>
      <c r="CD294" s="35">
        <v>1.1020659026760176E-2</v>
      </c>
      <c r="CE294" s="35">
        <v>1.0521729439960938E-2</v>
      </c>
      <c r="CF294" s="35">
        <v>7.4708967223203627E-3</v>
      </c>
      <c r="CG294" s="35">
        <v>2.2736070976260285E-2</v>
      </c>
      <c r="CH294" s="35">
        <v>1.5980631256233637E-2</v>
      </c>
      <c r="CI294" s="35">
        <v>8.0392712219891208E-4</v>
      </c>
      <c r="CJ294" s="35">
        <v>2.4563744456894757E-2</v>
      </c>
      <c r="CK294" s="35">
        <v>1.3669872869661676E-2</v>
      </c>
      <c r="CM294" s="35">
        <f t="shared" si="812"/>
        <v>10.377566576683636</v>
      </c>
      <c r="CN294" s="35">
        <f t="shared" si="837"/>
        <v>10.308942630423596</v>
      </c>
      <c r="CO294" s="35">
        <f t="shared" si="813"/>
        <v>10.938255607733543</v>
      </c>
      <c r="CP294" s="35">
        <f t="shared" si="814"/>
        <v>11.155978678910909</v>
      </c>
      <c r="CQ294" s="35">
        <f t="shared" si="838"/>
        <v>10.150019150191303</v>
      </c>
      <c r="CR294" s="35">
        <f t="shared" si="815"/>
        <v>10.985558236701886</v>
      </c>
      <c r="CS294" s="35">
        <f t="shared" si="816"/>
        <v>10.485933930727541</v>
      </c>
      <c r="CT294" s="35">
        <f t="shared" si="817"/>
        <v>10.966608095943029</v>
      </c>
      <c r="CU294" s="35">
        <f t="shared" si="818"/>
        <v>11.049490603385603</v>
      </c>
      <c r="CW294" s="60">
        <v>10.600578274797337</v>
      </c>
      <c r="CX294" s="60">
        <v>10.557528301324513</v>
      </c>
      <c r="CY294" s="60">
        <v>11.191517464338474</v>
      </c>
      <c r="CZ294" s="60">
        <v>11.471101751045637</v>
      </c>
      <c r="DA294" s="60">
        <v>10.458699970208476</v>
      </c>
      <c r="DB294" s="60">
        <v>11.235385428725053</v>
      </c>
      <c r="DC294" s="60">
        <v>10.888081988809253</v>
      </c>
      <c r="DD294" s="60">
        <v>11.222034285265014</v>
      </c>
      <c r="DE294" s="60">
        <v>11.298545123481857</v>
      </c>
      <c r="DF294" s="61"/>
      <c r="DG294" s="39">
        <f t="shared" si="819"/>
        <v>10.377566576683636</v>
      </c>
      <c r="DH294" s="39">
        <f t="shared" si="820"/>
        <v>10.308942630423596</v>
      </c>
      <c r="DI294" s="39">
        <f t="shared" si="821"/>
        <v>10.938255607733543</v>
      </c>
      <c r="DJ294" s="39">
        <f t="shared" si="822"/>
        <v>11.155978678910909</v>
      </c>
      <c r="DK294" s="39">
        <f t="shared" si="823"/>
        <v>10.150019150191303</v>
      </c>
      <c r="DL294" s="39">
        <f t="shared" si="824"/>
        <v>10.985558236701886</v>
      </c>
      <c r="DM294" s="39">
        <f t="shared" si="825"/>
        <v>10.485933930727541</v>
      </c>
      <c r="DN294" s="39">
        <f t="shared" si="826"/>
        <v>10.966608095943029</v>
      </c>
      <c r="DO294" s="39">
        <f t="shared" si="827"/>
        <v>11.049490603385603</v>
      </c>
      <c r="DP294" s="40"/>
      <c r="DQ294" s="64"/>
    </row>
    <row r="295" spans="1:122" x14ac:dyDescent="0.2">
      <c r="A295" s="51" t="s">
        <v>97</v>
      </c>
      <c r="B295" s="78" t="s">
        <v>109</v>
      </c>
      <c r="C295" s="53">
        <v>2011</v>
      </c>
      <c r="D295" s="54">
        <v>135539438559.70941</v>
      </c>
      <c r="E295" s="55">
        <f t="shared" si="848"/>
        <v>11.132065682344843</v>
      </c>
      <c r="F295" s="56">
        <f t="shared" si="712"/>
        <v>6.7863291851351093E-2</v>
      </c>
      <c r="G295" s="58">
        <v>47601</v>
      </c>
      <c r="H295" s="58">
        <v>11816</v>
      </c>
      <c r="I295" s="11">
        <v>62235</v>
      </c>
      <c r="J295" s="59">
        <v>96906</v>
      </c>
      <c r="K295" s="118">
        <v>15362291</v>
      </c>
      <c r="L295" s="118">
        <v>2519028736</v>
      </c>
      <c r="M295" s="118">
        <v>2149252194</v>
      </c>
      <c r="N295" s="118">
        <v>2358900369</v>
      </c>
      <c r="O295" s="118">
        <v>286570912</v>
      </c>
      <c r="P295" s="118">
        <v>2770807985</v>
      </c>
      <c r="Q295" s="118">
        <v>82457761</v>
      </c>
      <c r="R295" s="118">
        <v>2149252194</v>
      </c>
      <c r="S295" s="118">
        <v>1938258935</v>
      </c>
      <c r="T295" s="59"/>
      <c r="U295" s="60">
        <v>-6.5928513708308323E-2</v>
      </c>
      <c r="V295" s="60">
        <v>-4.6029557523679765E-2</v>
      </c>
      <c r="W295" s="60">
        <v>-5.0669934672774364E-2</v>
      </c>
      <c r="X295" s="60">
        <v>-4.7999839625459784E-2</v>
      </c>
      <c r="Y295" s="60">
        <v>-4.6254922745977034E-2</v>
      </c>
      <c r="Z295" s="60">
        <v>-5.762498921871595E-2</v>
      </c>
      <c r="AA295" s="60">
        <v>-3.4443825202897127E-2</v>
      </c>
      <c r="AB295" s="60">
        <v>-6.5928513708308323E-2</v>
      </c>
      <c r="AC295" s="60">
        <v>-5.0139914043162648E-2</v>
      </c>
      <c r="AD295" s="61"/>
      <c r="AE295" s="35">
        <f t="shared" si="828"/>
        <v>2.0524644768004228E-2</v>
      </c>
      <c r="AF295" s="35">
        <f t="shared" si="829"/>
        <v>1.6170406654421991E-2</v>
      </c>
      <c r="AG295" s="35">
        <f t="shared" si="830"/>
        <v>2.5599410469422379E-2</v>
      </c>
      <c r="AH295" s="35">
        <f t="shared" si="831"/>
        <v>3.8434962287449151E-2</v>
      </c>
      <c r="AI295" s="35">
        <f t="shared" si="832"/>
        <v>4.9890134128444091E-2</v>
      </c>
      <c r="AJ295" s="35">
        <f t="shared" si="833"/>
        <v>2.3220710976812074E-2</v>
      </c>
      <c r="AK295" s="35">
        <f t="shared" si="834"/>
        <v>2.6411732952172591E-2</v>
      </c>
      <c r="AL295" s="35">
        <f t="shared" si="835"/>
        <v>2.012680617513089E-2</v>
      </c>
      <c r="AM295" s="35">
        <f t="shared" si="839"/>
        <v>2.506813558281942E-2</v>
      </c>
      <c r="AO295" s="60">
        <v>-0.86429996429714961</v>
      </c>
      <c r="AP295" s="60">
        <v>-1.023854558587983</v>
      </c>
      <c r="AQ295" s="60">
        <v>0.23755260250013421</v>
      </c>
      <c r="AR295" s="60">
        <v>0.81877075247808406</v>
      </c>
      <c r="AS295" s="60">
        <v>-1.1900522986223319</v>
      </c>
      <c r="AT295" s="60">
        <v>0.34208056546263421</v>
      </c>
      <c r="AU295" s="60">
        <v>-0.39848226259645259</v>
      </c>
      <c r="AV295" s="60">
        <v>0.31408481029086133</v>
      </c>
      <c r="AW295" s="60">
        <v>0.43709646112361789</v>
      </c>
      <c r="AX295" s="61"/>
      <c r="AY295" s="39">
        <f t="shared" ref="AY295:AZ295" si="851">STDEV(AO286:AO295)</f>
        <v>7.8491119560945649E-2</v>
      </c>
      <c r="AZ295" s="39">
        <f t="shared" si="851"/>
        <v>3.8450467247923614E-2</v>
      </c>
      <c r="BA295" s="39">
        <f t="shared" si="796"/>
        <v>4.9621566468286707E-2</v>
      </c>
      <c r="BB295" s="39">
        <f t="shared" si="797"/>
        <v>4.1902997204707033E-2</v>
      </c>
      <c r="BC295" s="39">
        <f t="shared" si="798"/>
        <v>4.0244762357082846E-2</v>
      </c>
      <c r="BD295" s="39">
        <f t="shared" si="799"/>
        <v>5.4908755894990821E-2</v>
      </c>
      <c r="BE295" s="39">
        <f t="shared" si="800"/>
        <v>0.14361438235519638</v>
      </c>
      <c r="BF295" s="39">
        <f t="shared" si="801"/>
        <v>5.1220220801812759E-2</v>
      </c>
      <c r="BG295" s="39">
        <f t="shared" si="802"/>
        <v>6.0321766151071265E-2</v>
      </c>
      <c r="BI295" s="62">
        <v>0.76808294703349156</v>
      </c>
      <c r="BJ295" s="63">
        <v>0.86459801177492523</v>
      </c>
      <c r="BK295" s="63">
        <v>0.33224755700325731</v>
      </c>
      <c r="BL295" s="63">
        <v>0.3478893353262118</v>
      </c>
      <c r="BM295" s="63">
        <v>0.95359045773795104</v>
      </c>
      <c r="BN295" s="63">
        <v>0.39798825817250888</v>
      </c>
      <c r="BO295" s="63">
        <v>0.83069226710883326</v>
      </c>
      <c r="BP295" s="63">
        <v>0.59960822181280349</v>
      </c>
      <c r="BQ295" s="63">
        <v>0.3953086558867166</v>
      </c>
      <c r="BR295" s="61"/>
      <c r="BS295" s="39">
        <f t="shared" si="803"/>
        <v>-2.9021712638176343E-2</v>
      </c>
      <c r="BT295" s="39">
        <f t="shared" si="804"/>
        <v>-1.1855580971494561E-2</v>
      </c>
      <c r="BU295" s="39">
        <f t="shared" si="805"/>
        <v>-2.1210770359916298E-2</v>
      </c>
      <c r="BV295" s="39">
        <f t="shared" si="806"/>
        <v>-2.0893613611230134E-2</v>
      </c>
      <c r="BW295" s="39">
        <f t="shared" si="807"/>
        <v>-1.2021849566015952E-2</v>
      </c>
      <c r="BX295" s="39">
        <f t="shared" si="808"/>
        <v>-2.3457200122498058E-2</v>
      </c>
      <c r="BY295" s="39">
        <f t="shared" si="809"/>
        <v>-1.519969693423362E-2</v>
      </c>
      <c r="BZ295" s="39">
        <f t="shared" si="810"/>
        <v>-2.9385141103685751E-2</v>
      </c>
      <c r="CA295" s="39">
        <f t="shared" si="811"/>
        <v>-3.0483064480373877E-2</v>
      </c>
      <c r="CB295" s="40"/>
      <c r="CC295" s="35">
        <v>5.1252273997246401E-3</v>
      </c>
      <c r="CD295" s="35">
        <v>1.5092687563509E-2</v>
      </c>
      <c r="CE295" s="35">
        <v>9.4612882282968484E-3</v>
      </c>
      <c r="CF295" s="35">
        <v>1.0020078534901191E-2</v>
      </c>
      <c r="CG295" s="35">
        <v>2.7502155511437684E-2</v>
      </c>
      <c r="CH295" s="35">
        <v>1.6630241022191294E-2</v>
      </c>
      <c r="CI295" s="35">
        <v>1.0916018485845518E-3</v>
      </c>
      <c r="CJ295" s="35">
        <v>2.6081012504827517E-2</v>
      </c>
      <c r="CK295" s="35">
        <v>1.6668535555929745E-2</v>
      </c>
      <c r="CM295" s="35">
        <f t="shared" si="812"/>
        <v>10.434426960385608</v>
      </c>
      <c r="CN295" s="35">
        <f t="shared" si="837"/>
        <v>10.365222944925872</v>
      </c>
      <c r="CO295" s="35">
        <f t="shared" si="813"/>
        <v>10.99276255611036</v>
      </c>
      <c r="CP295" s="35">
        <f t="shared" si="814"/>
        <v>11.224139655280229</v>
      </c>
      <c r="CQ295" s="35">
        <f t="shared" si="838"/>
        <v>10.215623831967983</v>
      </c>
      <c r="CR295" s="35">
        <f t="shared" si="815"/>
        <v>11.041777634459745</v>
      </c>
      <c r="CS295" s="35">
        <f t="shared" si="816"/>
        <v>10.571949967666992</v>
      </c>
      <c r="CT295" s="35">
        <f t="shared" si="817"/>
        <v>11.022138754154962</v>
      </c>
      <c r="CU295" s="35">
        <f t="shared" si="818"/>
        <v>11.104821792887648</v>
      </c>
      <c r="CW295" s="60">
        <v>10.699915700196268</v>
      </c>
      <c r="CX295" s="60">
        <v>10.620138403050852</v>
      </c>
      <c r="CY295" s="60">
        <v>11.25084198359491</v>
      </c>
      <c r="CZ295" s="60">
        <v>11.541451058583885</v>
      </c>
      <c r="DA295" s="60">
        <v>10.537039533033678</v>
      </c>
      <c r="DB295" s="60">
        <v>11.30310596507616</v>
      </c>
      <c r="DC295" s="60">
        <v>10.932824551046616</v>
      </c>
      <c r="DD295" s="60">
        <v>11.289108087490273</v>
      </c>
      <c r="DE295" s="60">
        <v>11.350613912906653</v>
      </c>
      <c r="DF295" s="61"/>
      <c r="DG295" s="39">
        <f t="shared" si="819"/>
        <v>10.434426960385608</v>
      </c>
      <c r="DH295" s="39">
        <f t="shared" si="820"/>
        <v>10.365222944925872</v>
      </c>
      <c r="DI295" s="39">
        <f t="shared" si="821"/>
        <v>10.99276255611036</v>
      </c>
      <c r="DJ295" s="39">
        <f t="shared" si="822"/>
        <v>11.224139655280229</v>
      </c>
      <c r="DK295" s="39">
        <f t="shared" si="823"/>
        <v>10.215623831967983</v>
      </c>
      <c r="DL295" s="39">
        <f t="shared" si="824"/>
        <v>11.041777634459745</v>
      </c>
      <c r="DM295" s="39">
        <f t="shared" si="825"/>
        <v>10.571949967666992</v>
      </c>
      <c r="DN295" s="39">
        <f t="shared" si="826"/>
        <v>11.022138754154962</v>
      </c>
      <c r="DO295" s="39">
        <f t="shared" si="827"/>
        <v>11.104821792887648</v>
      </c>
      <c r="DP295" s="40"/>
      <c r="DQ295" s="64"/>
    </row>
    <row r="296" spans="1:122" x14ac:dyDescent="0.2">
      <c r="A296" s="51" t="s">
        <v>97</v>
      </c>
      <c r="B296" s="78" t="s">
        <v>109</v>
      </c>
      <c r="C296" s="53">
        <v>2012</v>
      </c>
      <c r="D296" s="54">
        <v>155820001920.49164</v>
      </c>
      <c r="E296" s="55">
        <f t="shared" si="848"/>
        <v>11.192623205365654</v>
      </c>
      <c r="F296" s="56">
        <f t="shared" si="712"/>
        <v>6.0557523020811743E-2</v>
      </c>
      <c r="G296" s="58">
        <v>42030</v>
      </c>
      <c r="H296" s="58">
        <v>12082</v>
      </c>
      <c r="I296" s="11">
        <v>78586</v>
      </c>
      <c r="J296" s="59">
        <v>114529</v>
      </c>
      <c r="K296" s="118">
        <v>16870870</v>
      </c>
      <c r="L296" s="118">
        <v>2929946418</v>
      </c>
      <c r="M296" s="118">
        <v>2367682539</v>
      </c>
      <c r="N296" s="118">
        <v>2357706297</v>
      </c>
      <c r="O296" s="118">
        <v>432583949</v>
      </c>
      <c r="P296" s="118">
        <v>4500284114</v>
      </c>
      <c r="Q296" s="118">
        <v>117812721</v>
      </c>
      <c r="R296" s="118">
        <v>2367682539</v>
      </c>
      <c r="S296" s="118">
        <v>2832178265</v>
      </c>
      <c r="T296" s="59"/>
      <c r="U296" s="60">
        <v>-7.1785846271232856E-3</v>
      </c>
      <c r="V296" s="60">
        <v>-6.9159217814642737E-3</v>
      </c>
      <c r="W296" s="60">
        <v>-1.6001024855265111E-2</v>
      </c>
      <c r="X296" s="60">
        <v>2.3847243714854915E-2</v>
      </c>
      <c r="Y296" s="60">
        <v>-7.2334128275665655E-3</v>
      </c>
      <c r="Z296" s="60">
        <v>0</v>
      </c>
      <c r="AA296" s="60">
        <v>1.9816532451886513</v>
      </c>
      <c r="AB296" s="60">
        <v>-7.1785846271232856E-3</v>
      </c>
      <c r="AC296" s="60">
        <v>3.5094694561021988E-3</v>
      </c>
      <c r="AD296" s="61"/>
      <c r="AE296" s="35">
        <f t="shared" si="828"/>
        <v>2.0546116531214034E-2</v>
      </c>
      <c r="AF296" s="35">
        <f t="shared" si="829"/>
        <v>1.6224371733994311E-2</v>
      </c>
      <c r="AG296" s="35">
        <f t="shared" si="830"/>
        <v>2.5111793926280431E-2</v>
      </c>
      <c r="AH296" s="35">
        <f t="shared" si="831"/>
        <v>3.8943510050738032E-2</v>
      </c>
      <c r="AI296" s="35">
        <f t="shared" si="832"/>
        <v>4.9626463045464406E-2</v>
      </c>
      <c r="AJ296" s="35">
        <f t="shared" si="833"/>
        <v>2.3981199722909918E-2</v>
      </c>
      <c r="AK296" s="35">
        <f t="shared" si="834"/>
        <v>0.63199028289467696</v>
      </c>
      <c r="AL296" s="35">
        <f t="shared" si="835"/>
        <v>2.0546116531214034E-2</v>
      </c>
      <c r="AM296" s="35">
        <f t="shared" si="839"/>
        <v>2.7288791642142447E-2</v>
      </c>
      <c r="AO296" s="60">
        <v>-0.91277518411078518</v>
      </c>
      <c r="AP296" s="60">
        <v>-1.0448095602681544</v>
      </c>
      <c r="AQ296" s="60">
        <v>0.22554630225872607</v>
      </c>
      <c r="AR296" s="60">
        <v>0.7701579275493966</v>
      </c>
      <c r="AS296" s="60">
        <v>-1.1843276180199993</v>
      </c>
      <c r="AT296" s="60">
        <v>0.30491893212649401</v>
      </c>
      <c r="AU296" s="60">
        <v>-0.46626663650962996</v>
      </c>
      <c r="AV296" s="60">
        <v>0.27732719695558039</v>
      </c>
      <c r="AW296" s="60">
        <v>0.40677753531828209</v>
      </c>
      <c r="AX296" s="61"/>
      <c r="AY296" s="39">
        <f t="shared" ref="AY296:AZ296" si="852">STDEV(AO287:AO296)</f>
        <v>8.0350960299889279E-2</v>
      </c>
      <c r="AZ296" s="39">
        <f t="shared" si="852"/>
        <v>4.0320890661576812E-2</v>
      </c>
      <c r="BA296" s="39">
        <f t="shared" si="796"/>
        <v>4.0729001751578724E-2</v>
      </c>
      <c r="BB296" s="39">
        <f t="shared" si="797"/>
        <v>4.2317478676852364E-2</v>
      </c>
      <c r="BC296" s="39">
        <f t="shared" si="798"/>
        <v>4.580629347659014E-2</v>
      </c>
      <c r="BD296" s="39">
        <f t="shared" si="799"/>
        <v>5.373467029655616E-2</v>
      </c>
      <c r="BE296" s="39">
        <f t="shared" si="800"/>
        <v>0.14050756250108928</v>
      </c>
      <c r="BF296" s="39">
        <f t="shared" si="801"/>
        <v>4.7973201056882353E-2</v>
      </c>
      <c r="BG296" s="39">
        <f t="shared" si="802"/>
        <v>6.2895871559463079E-2</v>
      </c>
      <c r="BI296" s="62">
        <v>0.79862777385713168</v>
      </c>
      <c r="BJ296" s="63">
        <v>0.88520597873609719</v>
      </c>
      <c r="BK296" s="63">
        <v>0.37571116499027774</v>
      </c>
      <c r="BL296" s="63">
        <v>0.31446573921152082</v>
      </c>
      <c r="BM296" s="63">
        <v>0.96502568493150687</v>
      </c>
      <c r="BN296" s="63">
        <v>0.32603554274455004</v>
      </c>
      <c r="BO296" s="63">
        <v>0.85244639644749853</v>
      </c>
      <c r="BP296" s="63">
        <v>0.54592463120694867</v>
      </c>
      <c r="BQ296" s="63">
        <v>0.31654517147554817</v>
      </c>
      <c r="BR296" s="61"/>
      <c r="BS296" s="39">
        <f t="shared" si="803"/>
        <v>-2.9003461136251785E-2</v>
      </c>
      <c r="BT296" s="39">
        <f t="shared" si="804"/>
        <v>-1.1164402577123667E-2</v>
      </c>
      <c r="BU296" s="39">
        <f t="shared" si="805"/>
        <v>-2.2236316422420899E-2</v>
      </c>
      <c r="BV296" s="39">
        <f t="shared" si="806"/>
        <v>-1.3176092691258611E-2</v>
      </c>
      <c r="BW296" s="39">
        <f t="shared" si="807"/>
        <v>-1.311505840795677E-2</v>
      </c>
      <c r="BX296" s="39">
        <f t="shared" si="808"/>
        <v>-2.2593763170077885E-2</v>
      </c>
      <c r="BY296" s="39">
        <f t="shared" si="809"/>
        <v>0.18454865288175201</v>
      </c>
      <c r="BZ296" s="39">
        <f t="shared" si="810"/>
        <v>-2.9003461136251785E-2</v>
      </c>
      <c r="CA296" s="39">
        <f t="shared" si="811"/>
        <v>-2.7584644964573225E-2</v>
      </c>
      <c r="CB296" s="40"/>
      <c r="CC296" s="35">
        <v>1.5602427749372616E-2</v>
      </c>
      <c r="CD296" s="35">
        <v>1.3373993027580321E-2</v>
      </c>
      <c r="CE296" s="35">
        <v>8.730361354416516E-3</v>
      </c>
      <c r="CF296" s="35">
        <v>8.8040507688957326E-3</v>
      </c>
      <c r="CG296" s="35">
        <v>3.0946715808511244E-2</v>
      </c>
      <c r="CH296" s="35">
        <v>2.0517993188907874E-2</v>
      </c>
      <c r="CI296" s="35">
        <v>1.0645632590984629E-3</v>
      </c>
      <c r="CJ296" s="35">
        <v>2.4689162987601071E-2</v>
      </c>
      <c r="CK296" s="35">
        <v>1.7499073885608563E-2</v>
      </c>
      <c r="CM296" s="35">
        <f t="shared" si="812"/>
        <v>10.492474366133921</v>
      </c>
      <c r="CN296" s="35">
        <f t="shared" si="837"/>
        <v>10.423409031751707</v>
      </c>
      <c r="CO296" s="35">
        <f t="shared" si="813"/>
        <v>11.049765796562292</v>
      </c>
      <c r="CP296" s="35">
        <f t="shared" si="814"/>
        <v>11.290091563688975</v>
      </c>
      <c r="CQ296" s="35">
        <f t="shared" si="838"/>
        <v>10.28617350794908</v>
      </c>
      <c r="CR296" s="35">
        <f t="shared" si="815"/>
        <v>11.098859931539403</v>
      </c>
      <c r="CS296" s="35">
        <f t="shared" si="816"/>
        <v>10.646528714253057</v>
      </c>
      <c r="CT296" s="35">
        <f t="shared" si="817"/>
        <v>11.079708348901994</v>
      </c>
      <c r="CU296" s="35">
        <f t="shared" si="818"/>
        <v>11.16077591370162</v>
      </c>
      <c r="CW296" s="60">
        <v>10.736235613310262</v>
      </c>
      <c r="CX296" s="60">
        <v>10.670218425231578</v>
      </c>
      <c r="CY296" s="60">
        <v>11.305396356495017</v>
      </c>
      <c r="CZ296" s="60">
        <v>11.577702169140352</v>
      </c>
      <c r="DA296" s="60">
        <v>10.600459396355655</v>
      </c>
      <c r="DB296" s="60">
        <v>11.345082671428901</v>
      </c>
      <c r="DC296" s="60">
        <v>10.959489887110839</v>
      </c>
      <c r="DD296" s="60">
        <v>11.331286803843444</v>
      </c>
      <c r="DE296" s="60">
        <v>11.396011973024795</v>
      </c>
      <c r="DF296" s="61"/>
      <c r="DG296" s="39">
        <f t="shared" si="819"/>
        <v>10.492474366133921</v>
      </c>
      <c r="DH296" s="39">
        <f t="shared" si="820"/>
        <v>10.423409031751707</v>
      </c>
      <c r="DI296" s="39">
        <f t="shared" si="821"/>
        <v>11.049765796562292</v>
      </c>
      <c r="DJ296" s="39">
        <f t="shared" si="822"/>
        <v>11.290091563688975</v>
      </c>
      <c r="DK296" s="39">
        <f t="shared" si="823"/>
        <v>10.28617350794908</v>
      </c>
      <c r="DL296" s="39">
        <f t="shared" si="824"/>
        <v>11.098859931539403</v>
      </c>
      <c r="DM296" s="39">
        <f t="shared" si="825"/>
        <v>10.646528714253057</v>
      </c>
      <c r="DN296" s="39">
        <f t="shared" si="826"/>
        <v>11.079708348901994</v>
      </c>
      <c r="DO296" s="39">
        <f t="shared" si="827"/>
        <v>11.16077591370162</v>
      </c>
      <c r="DP296" s="40"/>
      <c r="DQ296" s="64"/>
    </row>
    <row r="297" spans="1:122" x14ac:dyDescent="0.2">
      <c r="A297" s="51" t="s">
        <v>97</v>
      </c>
      <c r="B297" s="78" t="s">
        <v>109</v>
      </c>
      <c r="C297" s="53">
        <v>2013</v>
      </c>
      <c r="D297" s="54">
        <v>171222025117.38086</v>
      </c>
      <c r="E297" s="55">
        <f t="shared" si="848"/>
        <v>11.233559629334676</v>
      </c>
      <c r="F297" s="56">
        <f t="shared" si="712"/>
        <v>4.0936423969021973E-2</v>
      </c>
      <c r="G297" s="58">
        <v>40357</v>
      </c>
      <c r="H297" s="58">
        <v>10623</v>
      </c>
      <c r="I297" s="11">
        <v>97511</v>
      </c>
      <c r="J297" s="59">
        <v>132033</v>
      </c>
      <c r="K297" s="118">
        <v>17480933</v>
      </c>
      <c r="L297" s="118">
        <v>2933996771</v>
      </c>
      <c r="M297" s="118">
        <v>2691473638</v>
      </c>
      <c r="N297" s="118">
        <v>2502204302</v>
      </c>
      <c r="O297" s="118">
        <v>423186684</v>
      </c>
      <c r="P297" s="118">
        <v>4984467878</v>
      </c>
      <c r="Q297" s="118">
        <v>229746918</v>
      </c>
      <c r="R297" s="118">
        <v>2691473638</v>
      </c>
      <c r="S297" s="118">
        <v>3069558995</v>
      </c>
      <c r="T297" s="59"/>
      <c r="U297" s="60">
        <v>0</v>
      </c>
      <c r="V297" s="60">
        <v>-5.6885141954479135E-3</v>
      </c>
      <c r="W297" s="60">
        <v>-8.5871403538329005E-4</v>
      </c>
      <c r="X297" s="60">
        <v>4.2340374530520253E-2</v>
      </c>
      <c r="Y297" s="60">
        <v>-1.1122461444782294E-2</v>
      </c>
      <c r="Z297" s="60">
        <v>5.8295436607238571E-3</v>
      </c>
      <c r="AA297" s="60">
        <v>0.1678200237837304</v>
      </c>
      <c r="AB297" s="60">
        <v>0</v>
      </c>
      <c r="AC297" s="60">
        <v>-8.5302708311529862E-3</v>
      </c>
      <c r="AD297" s="61"/>
      <c r="AE297" s="35">
        <f t="shared" si="828"/>
        <v>2.2370107277476507E-2</v>
      </c>
      <c r="AF297" s="35">
        <f t="shared" si="829"/>
        <v>1.6155333471297259E-2</v>
      </c>
      <c r="AG297" s="35">
        <f t="shared" si="830"/>
        <v>2.2873100744940207E-2</v>
      </c>
      <c r="AH297" s="35">
        <f t="shared" si="831"/>
        <v>4.1051721437473106E-2</v>
      </c>
      <c r="AI297" s="35">
        <f t="shared" si="832"/>
        <v>1.8259600214507028E-2</v>
      </c>
      <c r="AJ297" s="35">
        <f t="shared" si="833"/>
        <v>2.5221444755104135E-2</v>
      </c>
      <c r="AK297" s="35">
        <f t="shared" si="834"/>
        <v>0.62713265070267499</v>
      </c>
      <c r="AL297" s="35">
        <f t="shared" si="835"/>
        <v>2.2370107277476507E-2</v>
      </c>
      <c r="AM297" s="35">
        <f t="shared" si="839"/>
        <v>2.7917415675557004E-2</v>
      </c>
      <c r="AO297" s="60">
        <v>-0.97602912557633026</v>
      </c>
      <c r="AP297" s="60">
        <v>-1.0509170065961762</v>
      </c>
      <c r="AQ297" s="60">
        <v>0.21960993671170925</v>
      </c>
      <c r="AR297" s="60">
        <v>0.72668473125116506</v>
      </c>
      <c r="AS297" s="60">
        <v>-1.1549849148372644</v>
      </c>
      <c r="AT297" s="60">
        <v>0.27601539135763709</v>
      </c>
      <c r="AU297" s="60">
        <v>-0.4688198053642374</v>
      </c>
      <c r="AV297" s="60">
        <v>0.25439332447999341</v>
      </c>
      <c r="AW297" s="60">
        <v>0.39003406801185925</v>
      </c>
      <c r="AX297" s="61"/>
      <c r="AY297" s="39">
        <f t="shared" ref="AY297:AZ297" si="853">STDEV(AO288:AO297)</f>
        <v>8.7129362855745421E-2</v>
      </c>
      <c r="AZ297" s="39">
        <f t="shared" si="853"/>
        <v>4.1436928877770771E-2</v>
      </c>
      <c r="BA297" s="39">
        <f t="shared" si="796"/>
        <v>3.535097850318325E-2</v>
      </c>
      <c r="BB297" s="39">
        <f t="shared" si="797"/>
        <v>4.2376070250670604E-2</v>
      </c>
      <c r="BC297" s="39">
        <f t="shared" si="798"/>
        <v>5.345193195450601E-2</v>
      </c>
      <c r="BD297" s="39">
        <f t="shared" si="799"/>
        <v>5.424459988796642E-2</v>
      </c>
      <c r="BE297" s="39">
        <f t="shared" si="800"/>
        <v>0.1361733261562568</v>
      </c>
      <c r="BF297" s="39">
        <f t="shared" si="801"/>
        <v>4.8542081209212919E-2</v>
      </c>
      <c r="BG297" s="39">
        <f t="shared" si="802"/>
        <v>6.176010281614281E-2</v>
      </c>
      <c r="BI297" s="62">
        <v>0.84243100083635347</v>
      </c>
      <c r="BJ297" s="63">
        <v>0.89953784814598514</v>
      </c>
      <c r="BK297" s="63">
        <v>0.3980639110691937</v>
      </c>
      <c r="BL297" s="63">
        <v>0.34516267463483635</v>
      </c>
      <c r="BM297" s="63">
        <v>0.96182342122310993</v>
      </c>
      <c r="BN297" s="63">
        <v>0.26477672575506989</v>
      </c>
      <c r="BO297" s="63">
        <v>0.84373124118772069</v>
      </c>
      <c r="BP297" s="63">
        <v>0.49575959416024473</v>
      </c>
      <c r="BQ297" s="63">
        <v>0.26002806916330595</v>
      </c>
      <c r="BR297" s="61"/>
      <c r="BS297" s="39">
        <f t="shared" si="803"/>
        <v>-2.7106677228653765E-2</v>
      </c>
      <c r="BT297" s="39">
        <f t="shared" si="804"/>
        <v>-1.1322881340051928E-2</v>
      </c>
      <c r="BU297" s="39">
        <f t="shared" si="805"/>
        <v>-2.3837762896760227E-2</v>
      </c>
      <c r="BV297" s="39">
        <f t="shared" si="806"/>
        <v>-4.7125140136650588E-3</v>
      </c>
      <c r="BW297" s="39">
        <f t="shared" si="807"/>
        <v>-2.6134452131367364E-2</v>
      </c>
      <c r="BX297" s="39">
        <f t="shared" si="808"/>
        <v>-2.1307482530885123E-2</v>
      </c>
      <c r="BY297" s="39">
        <f t="shared" si="809"/>
        <v>0.2054497755741525</v>
      </c>
      <c r="BZ297" s="39">
        <f t="shared" si="810"/>
        <v>-2.7106677228653765E-2</v>
      </c>
      <c r="CA297" s="39">
        <f t="shared" si="811"/>
        <v>-2.6253873647394378E-2</v>
      </c>
      <c r="CB297" s="40"/>
      <c r="CC297" s="35">
        <v>1.6694944140569448E-2</v>
      </c>
      <c r="CD297" s="35">
        <v>1.1974205800484507E-2</v>
      </c>
      <c r="CE297" s="35">
        <v>8.8121442581635748E-3</v>
      </c>
      <c r="CF297" s="35">
        <v>8.6224153769095015E-3</v>
      </c>
      <c r="CG297" s="35">
        <v>3.2884220485288322E-2</v>
      </c>
      <c r="CH297" s="35">
        <v>2.1093752500949435E-2</v>
      </c>
      <c r="CI297" s="35">
        <v>1.3368338377000169E-3</v>
      </c>
      <c r="CJ297" s="35">
        <v>2.4654590224505554E-2</v>
      </c>
      <c r="CK297" s="35">
        <v>1.7507122157497515E-2</v>
      </c>
      <c r="CM297" s="35">
        <f t="shared" si="812"/>
        <v>10.546333806290583</v>
      </c>
      <c r="CN297" s="35">
        <f t="shared" si="837"/>
        <v>10.480949314818073</v>
      </c>
      <c r="CO297" s="35">
        <f t="shared" si="813"/>
        <v>11.107257821008082</v>
      </c>
      <c r="CP297" s="35">
        <f t="shared" si="814"/>
        <v>11.351390701029297</v>
      </c>
      <c r="CQ297" s="35">
        <f t="shared" si="838"/>
        <v>10.356618244847539</v>
      </c>
      <c r="CR297" s="35">
        <f t="shared" si="815"/>
        <v>11.1540484133555</v>
      </c>
      <c r="CS297" s="35">
        <f t="shared" si="816"/>
        <v>10.718917054493781</v>
      </c>
      <c r="CT297" s="35">
        <f t="shared" si="817"/>
        <v>11.136442673609574</v>
      </c>
      <c r="CU297" s="35">
        <f t="shared" si="818"/>
        <v>11.214642635726715</v>
      </c>
      <c r="CW297" s="60">
        <v>10.745545066546512</v>
      </c>
      <c r="CX297" s="60">
        <v>10.708101126036588</v>
      </c>
      <c r="CY297" s="60">
        <v>11.343364597690531</v>
      </c>
      <c r="CZ297" s="60">
        <v>11.596901994960259</v>
      </c>
      <c r="DA297" s="60">
        <v>10.656067171916044</v>
      </c>
      <c r="DB297" s="60">
        <v>11.371567325013494</v>
      </c>
      <c r="DC297" s="60">
        <v>10.999149726652558</v>
      </c>
      <c r="DD297" s="60">
        <v>11.360756291574674</v>
      </c>
      <c r="DE297" s="60">
        <v>11.428576663340607</v>
      </c>
      <c r="DF297" s="61"/>
      <c r="DG297" s="39">
        <f t="shared" si="819"/>
        <v>10.546333806290583</v>
      </c>
      <c r="DH297" s="39">
        <f t="shared" si="820"/>
        <v>10.480949314818073</v>
      </c>
      <c r="DI297" s="39">
        <f t="shared" si="821"/>
        <v>11.107257821008082</v>
      </c>
      <c r="DJ297" s="39">
        <f t="shared" si="822"/>
        <v>11.351390701029297</v>
      </c>
      <c r="DK297" s="39">
        <f t="shared" si="823"/>
        <v>10.356618244847539</v>
      </c>
      <c r="DL297" s="39">
        <f t="shared" si="824"/>
        <v>11.1540484133555</v>
      </c>
      <c r="DM297" s="39">
        <f t="shared" si="825"/>
        <v>10.718917054493781</v>
      </c>
      <c r="DN297" s="39">
        <f t="shared" si="826"/>
        <v>11.136442673609574</v>
      </c>
      <c r="DO297" s="39">
        <f t="shared" si="827"/>
        <v>11.214642635726715</v>
      </c>
      <c r="DP297" s="40"/>
      <c r="DQ297" s="64"/>
    </row>
    <row r="298" spans="1:122" x14ac:dyDescent="0.2">
      <c r="A298" s="51" t="s">
        <v>97</v>
      </c>
      <c r="B298" s="78" t="s">
        <v>109</v>
      </c>
      <c r="C298" s="53">
        <v>2014</v>
      </c>
      <c r="D298" s="54">
        <v>186204652922.26215</v>
      </c>
      <c r="E298" s="55">
        <f t="shared" si="848"/>
        <v>11.269990529025645</v>
      </c>
      <c r="F298" s="56">
        <f t="shared" si="712"/>
        <v>3.6430899690968133E-2</v>
      </c>
      <c r="G298" s="58">
        <v>39742</v>
      </c>
      <c r="H298" s="58">
        <v>10419</v>
      </c>
      <c r="I298" s="11">
        <v>113480</v>
      </c>
      <c r="J298" s="59">
        <v>150217</v>
      </c>
      <c r="K298" s="118">
        <v>49626051</v>
      </c>
      <c r="L298" s="118">
        <v>2685436831</v>
      </c>
      <c r="M298" s="118">
        <v>2942039930</v>
      </c>
      <c r="N298" s="118">
        <v>2890397310</v>
      </c>
      <c r="O298" s="118">
        <v>484030928</v>
      </c>
      <c r="P298" s="118">
        <v>3926398319</v>
      </c>
      <c r="Q298" s="118">
        <v>344982811</v>
      </c>
      <c r="R298" s="118">
        <v>2942039930</v>
      </c>
      <c r="S298" s="118">
        <v>3473523370</v>
      </c>
      <c r="T298" s="59"/>
      <c r="U298" s="60">
        <v>0</v>
      </c>
      <c r="V298" s="60">
        <v>-2.1371492583178719E-3</v>
      </c>
      <c r="W298" s="60">
        <v>1.5824964796384844E-2</v>
      </c>
      <c r="X298" s="60">
        <v>5.2838514475301301E-2</v>
      </c>
      <c r="Y298" s="60">
        <v>7.5715747619749529E-3</v>
      </c>
      <c r="Z298" s="60">
        <v>1.1429461780781747E-2</v>
      </c>
      <c r="AA298" s="60">
        <v>1.9753178990970621E-2</v>
      </c>
      <c r="AB298" s="60">
        <v>0</v>
      </c>
      <c r="AC298" s="60">
        <v>2.0594782232533415E-2</v>
      </c>
      <c r="AD298" s="61"/>
      <c r="AE298" s="35">
        <f t="shared" si="828"/>
        <v>2.3912663424961334E-2</v>
      </c>
      <c r="AF298" s="35">
        <f t="shared" si="829"/>
        <v>1.590019711207221E-2</v>
      </c>
      <c r="AG298" s="35">
        <f t="shared" si="830"/>
        <v>2.4249593882026934E-2</v>
      </c>
      <c r="AH298" s="35">
        <f t="shared" si="831"/>
        <v>4.4755007663882615E-2</v>
      </c>
      <c r="AI298" s="35">
        <f t="shared" si="832"/>
        <v>2.0263766644253983E-2</v>
      </c>
      <c r="AJ298" s="35">
        <f t="shared" si="833"/>
        <v>2.7001690233028293E-2</v>
      </c>
      <c r="AK298" s="35">
        <f t="shared" si="834"/>
        <v>0.6252600417484222</v>
      </c>
      <c r="AL298" s="35">
        <f t="shared" si="835"/>
        <v>2.3912663424961334E-2</v>
      </c>
      <c r="AM298" s="35">
        <f t="shared" si="839"/>
        <v>3.163404894596121E-2</v>
      </c>
      <c r="AO298" s="60">
        <v>-1.037036515709266</v>
      </c>
      <c r="AP298" s="60">
        <v>-1.047206166511355</v>
      </c>
      <c r="AQ298" s="60">
        <v>0.20347198424390811</v>
      </c>
      <c r="AR298" s="60">
        <v>0.6797968729413153</v>
      </c>
      <c r="AS298" s="60">
        <v>-1.1468170316095048</v>
      </c>
      <c r="AT298" s="60">
        <v>0.25900578040814892</v>
      </c>
      <c r="AU298" s="60">
        <v>-0.49445140493337014</v>
      </c>
      <c r="AV298" s="60">
        <v>0.22811476341362358</v>
      </c>
      <c r="AW298" s="60">
        <v>0.33996594796680846</v>
      </c>
      <c r="AX298" s="61"/>
      <c r="AY298" s="39">
        <f t="shared" ref="AY298:AZ298" si="854">STDEV(AO289:AO298)</f>
        <v>9.5016904810284367E-2</v>
      </c>
      <c r="AZ298" s="39">
        <f t="shared" si="854"/>
        <v>3.8181837588957969E-2</v>
      </c>
      <c r="BA298" s="39">
        <f t="shared" si="796"/>
        <v>3.2342382956995257E-2</v>
      </c>
      <c r="BB298" s="39">
        <f t="shared" si="797"/>
        <v>4.7492362255100048E-2</v>
      </c>
      <c r="BC298" s="39">
        <f t="shared" si="798"/>
        <v>5.8717052737200903E-2</v>
      </c>
      <c r="BD298" s="39">
        <f t="shared" si="799"/>
        <v>5.2632443134568004E-2</v>
      </c>
      <c r="BE298" s="39">
        <f t="shared" si="800"/>
        <v>0.11802965142145046</v>
      </c>
      <c r="BF298" s="39">
        <f t="shared" si="801"/>
        <v>4.5959666045370814E-2</v>
      </c>
      <c r="BG298" s="39">
        <f t="shared" si="802"/>
        <v>6.2824726786799609E-2</v>
      </c>
      <c r="BI298" s="62">
        <v>0.86582755745803419</v>
      </c>
      <c r="BJ298" s="63">
        <v>0.90949491605279409</v>
      </c>
      <c r="BK298" s="63">
        <v>0.41534592142880694</v>
      </c>
      <c r="BL298" s="63">
        <v>0.33659612263024102</v>
      </c>
      <c r="BM298" s="63">
        <v>0.96299033876464391</v>
      </c>
      <c r="BN298" s="63">
        <v>0.21629388979132824</v>
      </c>
      <c r="BO298" s="63">
        <v>0.85912043050658748</v>
      </c>
      <c r="BP298" s="63">
        <v>0.44936040806584215</v>
      </c>
      <c r="BQ298" s="63">
        <v>0.19880904154056753</v>
      </c>
      <c r="BR298" s="61"/>
      <c r="BS298" s="39">
        <f t="shared" si="803"/>
        <v>-2.5123252730156587E-2</v>
      </c>
      <c r="BT298" s="39">
        <f t="shared" si="804"/>
        <v>-1.1656783868906029E-2</v>
      </c>
      <c r="BU298" s="39">
        <f t="shared" si="805"/>
        <v>-2.300587196611863E-2</v>
      </c>
      <c r="BV298" s="39">
        <f t="shared" si="806"/>
        <v>-6.5269091085053685E-4</v>
      </c>
      <c r="BW298" s="39">
        <f t="shared" si="807"/>
        <v>-2.4823056877540078E-2</v>
      </c>
      <c r="BX298" s="39">
        <f t="shared" si="808"/>
        <v>-1.9449632173840527E-2</v>
      </c>
      <c r="BY298" s="39">
        <f t="shared" si="809"/>
        <v>0.21040559163585421</v>
      </c>
      <c r="BZ298" s="39">
        <f t="shared" si="810"/>
        <v>-2.5123252730156587E-2</v>
      </c>
      <c r="CA298" s="39">
        <f t="shared" si="811"/>
        <v>-2.2167873807302164E-2</v>
      </c>
      <c r="CB298" s="40"/>
      <c r="CC298" s="35">
        <v>3.1152305728670646E-3</v>
      </c>
      <c r="CD298" s="35">
        <v>1.0108776500435887E-2</v>
      </c>
      <c r="CE298" s="35">
        <v>8.5298701464317315E-3</v>
      </c>
      <c r="CF298" s="35">
        <v>9.137162866026333E-3</v>
      </c>
      <c r="CG298" s="35">
        <v>3.4555826463525244E-2</v>
      </c>
      <c r="CH298" s="35">
        <v>1.7026871482470278E-2</v>
      </c>
      <c r="CI298" s="35">
        <v>1.7434469251819623E-3</v>
      </c>
      <c r="CJ298" s="35">
        <v>2.7312206892875196E-2</v>
      </c>
      <c r="CK298" s="35">
        <v>1.9010119623448476E-2</v>
      </c>
      <c r="CM298" s="35">
        <f t="shared" si="812"/>
        <v>10.593809748591912</v>
      </c>
      <c r="CN298" s="35">
        <f t="shared" si="837"/>
        <v>10.536353697873524</v>
      </c>
      <c r="CO298" s="35">
        <f t="shared" si="813"/>
        <v>11.162677717797347</v>
      </c>
      <c r="CP298" s="35">
        <f t="shared" si="814"/>
        <v>11.409030617300299</v>
      </c>
      <c r="CQ298" s="35">
        <f t="shared" si="838"/>
        <v>10.424705944191039</v>
      </c>
      <c r="CR298" s="35">
        <f t="shared" si="815"/>
        <v>11.206329707779114</v>
      </c>
      <c r="CS298" s="35">
        <f t="shared" si="816"/>
        <v>10.790962098958371</v>
      </c>
      <c r="CT298" s="35">
        <f t="shared" si="817"/>
        <v>11.188939759294749</v>
      </c>
      <c r="CU298" s="35">
        <f t="shared" si="818"/>
        <v>11.263884658781013</v>
      </c>
      <c r="CW298" s="60">
        <v>10.751472271171011</v>
      </c>
      <c r="CX298" s="60">
        <v>10.746387445769967</v>
      </c>
      <c r="CY298" s="60">
        <v>11.371726521147599</v>
      </c>
      <c r="CZ298" s="60">
        <v>11.609888965496303</v>
      </c>
      <c r="DA298" s="60">
        <v>10.696582013220892</v>
      </c>
      <c r="DB298" s="60">
        <v>11.399493419229719</v>
      </c>
      <c r="DC298" s="60">
        <v>11.022764826558959</v>
      </c>
      <c r="DD298" s="60">
        <v>11.384047910732455</v>
      </c>
      <c r="DE298" s="60">
        <v>11.43997350300905</v>
      </c>
      <c r="DF298" s="61"/>
      <c r="DG298" s="39">
        <f t="shared" si="819"/>
        <v>10.593809748591912</v>
      </c>
      <c r="DH298" s="39">
        <f t="shared" si="820"/>
        <v>10.536353697873524</v>
      </c>
      <c r="DI298" s="39">
        <f t="shared" si="821"/>
        <v>11.162677717797347</v>
      </c>
      <c r="DJ298" s="39">
        <f t="shared" si="822"/>
        <v>11.409030617300299</v>
      </c>
      <c r="DK298" s="39">
        <f t="shared" si="823"/>
        <v>10.424705944191039</v>
      </c>
      <c r="DL298" s="39">
        <f t="shared" si="824"/>
        <v>11.206329707779114</v>
      </c>
      <c r="DM298" s="39">
        <f t="shared" si="825"/>
        <v>10.790962098958371</v>
      </c>
      <c r="DN298" s="39">
        <f t="shared" si="826"/>
        <v>11.188939759294749</v>
      </c>
      <c r="DO298" s="39">
        <f t="shared" si="827"/>
        <v>11.263884658781013</v>
      </c>
      <c r="DP298" s="40"/>
      <c r="DQ298" s="64"/>
    </row>
    <row r="299" spans="1:122" x14ac:dyDescent="0.2">
      <c r="A299" s="51" t="s">
        <v>97</v>
      </c>
      <c r="B299" s="78" t="s">
        <v>109</v>
      </c>
      <c r="C299" s="53">
        <v>2015</v>
      </c>
      <c r="D299" s="54">
        <v>193241108709.53622</v>
      </c>
      <c r="E299" s="55">
        <f t="shared" si="848"/>
        <v>11.286099520560768</v>
      </c>
      <c r="F299" s="56">
        <f t="shared" si="712"/>
        <v>1.6108991535123351E-2</v>
      </c>
      <c r="G299" s="58">
        <v>37028</v>
      </c>
      <c r="H299" s="58">
        <v>6287</v>
      </c>
      <c r="I299" s="11">
        <v>130673</v>
      </c>
      <c r="J299" s="59">
        <v>162065</v>
      </c>
      <c r="K299" s="118">
        <v>25520811</v>
      </c>
      <c r="L299" s="118">
        <v>2395221415</v>
      </c>
      <c r="M299" s="118">
        <v>3256607245</v>
      </c>
      <c r="N299" s="118">
        <v>2847607206</v>
      </c>
      <c r="O299" s="118">
        <v>523310656</v>
      </c>
      <c r="P299" s="118">
        <v>3577076596</v>
      </c>
      <c r="Q299" s="118">
        <v>375723829</v>
      </c>
      <c r="R299" s="118">
        <v>3256607245</v>
      </c>
      <c r="S299" s="118">
        <v>3177665958</v>
      </c>
      <c r="T299" s="59"/>
      <c r="U299" s="60">
        <v>2.1189299069938272E-2</v>
      </c>
      <c r="V299" s="60">
        <v>-1.2371960489353184E-2</v>
      </c>
      <c r="W299" s="60">
        <v>-3.7457350905305553E-3</v>
      </c>
      <c r="X299" s="60">
        <v>3.8155107642572766E-2</v>
      </c>
      <c r="Y299" s="60">
        <v>-1.0356870232332449E-2</v>
      </c>
      <c r="Z299" s="60">
        <v>6.2899281472430957E-2</v>
      </c>
      <c r="AA299" s="60">
        <v>5.4561948593561782E-2</v>
      </c>
      <c r="AB299" s="60">
        <v>2.1189299069938272E-2</v>
      </c>
      <c r="AC299" s="60">
        <v>8.694593869454259E-3</v>
      </c>
      <c r="AD299" s="61"/>
      <c r="AE299" s="35">
        <f t="shared" si="828"/>
        <v>2.772537480114888E-2</v>
      </c>
      <c r="AF299" s="35">
        <f t="shared" si="829"/>
        <v>1.4136446402019645E-2</v>
      </c>
      <c r="AG299" s="35">
        <f t="shared" si="830"/>
        <v>2.4745346657095962E-2</v>
      </c>
      <c r="AH299" s="35">
        <f t="shared" si="831"/>
        <v>4.5267311947449443E-2</v>
      </c>
      <c r="AI299" s="35">
        <f t="shared" si="832"/>
        <v>2.0181156630858624E-2</v>
      </c>
      <c r="AJ299" s="35">
        <f t="shared" si="833"/>
        <v>3.7490873801444849E-2</v>
      </c>
      <c r="AK299" s="35">
        <f t="shared" si="834"/>
        <v>0.62336332397622418</v>
      </c>
      <c r="AL299" s="35">
        <f t="shared" si="835"/>
        <v>2.772537480114888E-2</v>
      </c>
      <c r="AM299" s="35">
        <f t="shared" si="839"/>
        <v>3.2583828349065619E-2</v>
      </c>
      <c r="AO299" s="60">
        <v>-1.1744877306615216</v>
      </c>
      <c r="AP299" s="60">
        <v>-1.0296234141460463</v>
      </c>
      <c r="AQ299" s="60">
        <v>0.20025463567215773</v>
      </c>
      <c r="AR299" s="60">
        <v>0.64883009980558271</v>
      </c>
      <c r="AS299" s="60">
        <v>-1.1269421172275607</v>
      </c>
      <c r="AT299" s="60">
        <v>0.19297859852710175</v>
      </c>
      <c r="AU299" s="60">
        <v>-0.50584172529073435</v>
      </c>
      <c r="AV299" s="60">
        <v>0.20245704203650128</v>
      </c>
      <c r="AW299" s="60">
        <v>0.3173657836696222</v>
      </c>
      <c r="AX299" s="61"/>
      <c r="AY299" s="39">
        <f t="shared" ref="AY299:AZ299" si="855">STDEV(AO290:AO299)</f>
        <v>0.12264920214045949</v>
      </c>
      <c r="AZ299" s="39">
        <f t="shared" si="855"/>
        <v>3.5722034643027353E-2</v>
      </c>
      <c r="BA299" s="39">
        <f t="shared" si="796"/>
        <v>3.453737379134493E-2</v>
      </c>
      <c r="BB299" s="39">
        <f t="shared" si="797"/>
        <v>5.4265753188225192E-2</v>
      </c>
      <c r="BC299" s="39">
        <f t="shared" si="798"/>
        <v>5.588234829655514E-2</v>
      </c>
      <c r="BD299" s="39">
        <f t="shared" si="799"/>
        <v>6.4499002372427575E-2</v>
      </c>
      <c r="BE299" s="39">
        <f t="shared" si="800"/>
        <v>8.2968753208271545E-2</v>
      </c>
      <c r="BF299" s="39">
        <f t="shared" si="801"/>
        <v>5.2267386471838012E-2</v>
      </c>
      <c r="BG299" s="39">
        <f t="shared" si="802"/>
        <v>7.0703187092735528E-2</v>
      </c>
      <c r="BI299" s="62">
        <v>0.92060824852450451</v>
      </c>
      <c r="BJ299" s="63">
        <v>0.89610039447384926</v>
      </c>
      <c r="BK299" s="63">
        <v>0.46733245205801932</v>
      </c>
      <c r="BL299" s="63">
        <v>0.37237982146457937</v>
      </c>
      <c r="BM299" s="63">
        <v>0.95679407185701015</v>
      </c>
      <c r="BN299" s="63">
        <v>0.10431830549394089</v>
      </c>
      <c r="BO299" s="63">
        <v>0.86772453226048163</v>
      </c>
      <c r="BP299" s="63">
        <v>0.36912734691970439</v>
      </c>
      <c r="BQ299" s="63">
        <v>0.1303008967120558</v>
      </c>
      <c r="BR299" s="61"/>
      <c r="BS299" s="39">
        <f t="shared" si="803"/>
        <v>-2.2184874961635615E-2</v>
      </c>
      <c r="BT299" s="39">
        <f t="shared" si="804"/>
        <v>-1.380475966734942E-2</v>
      </c>
      <c r="BU299" s="39">
        <f t="shared" si="805"/>
        <v>-2.2293417328329568E-2</v>
      </c>
      <c r="BV299" s="39">
        <f t="shared" si="806"/>
        <v>-6.9755367331530982E-5</v>
      </c>
      <c r="BW299" s="39">
        <f t="shared" si="807"/>
        <v>-2.4923179020333169E-2</v>
      </c>
      <c r="BX299" s="39">
        <f t="shared" si="808"/>
        <v>-1.2797789863924347E-2</v>
      </c>
      <c r="BY299" s="39">
        <f t="shared" si="809"/>
        <v>0.21609975666974587</v>
      </c>
      <c r="BZ299" s="39">
        <f t="shared" si="810"/>
        <v>-2.2184874961635615E-2</v>
      </c>
      <c r="CA299" s="39">
        <f t="shared" si="811"/>
        <v>-2.1059696789610883E-2</v>
      </c>
      <c r="CB299" s="40"/>
      <c r="CC299" s="35">
        <v>1.8893864113286643E-3</v>
      </c>
      <c r="CD299" s="35">
        <v>1.134003970689897E-2</v>
      </c>
      <c r="CE299" s="35">
        <v>9.6125260333478728E-3</v>
      </c>
      <c r="CF299" s="35">
        <v>8.9595625022502231E-3</v>
      </c>
      <c r="CG299" s="35">
        <v>3.6775811661956939E-2</v>
      </c>
      <c r="CH299" s="35">
        <v>1.6664787596884317E-2</v>
      </c>
      <c r="CI299" s="35">
        <v>1.4784317216291589E-3</v>
      </c>
      <c r="CJ299" s="35">
        <v>2.8105303796277598E-2</v>
      </c>
      <c r="CK299" s="35">
        <v>1.9318901303275397E-2</v>
      </c>
      <c r="CM299" s="35">
        <f t="shared" si="812"/>
        <v>10.626703815191526</v>
      </c>
      <c r="CN299" s="35">
        <f t="shared" si="837"/>
        <v>10.585505775702066</v>
      </c>
      <c r="CO299" s="35">
        <f t="shared" si="813"/>
        <v>11.211712494327163</v>
      </c>
      <c r="CP299" s="35">
        <f t="shared" si="814"/>
        <v>11.459240092576717</v>
      </c>
      <c r="CQ299" s="35">
        <f t="shared" si="838"/>
        <v>10.487082830612362</v>
      </c>
      <c r="CR299" s="35">
        <f t="shared" si="815"/>
        <v>11.248707177194996</v>
      </c>
      <c r="CS299" s="35">
        <f t="shared" si="816"/>
        <v>10.855035753640822</v>
      </c>
      <c r="CT299" s="35">
        <f t="shared" si="817"/>
        <v>11.234311068704221</v>
      </c>
      <c r="CU299" s="35">
        <f t="shared" si="818"/>
        <v>11.306469583934224</v>
      </c>
      <c r="CW299" s="60">
        <v>10.698855655230007</v>
      </c>
      <c r="CX299" s="60">
        <v>10.771287813487746</v>
      </c>
      <c r="CY299" s="60">
        <v>11.386226838396848</v>
      </c>
      <c r="CZ299" s="60">
        <v>11.610514570463559</v>
      </c>
      <c r="DA299" s="60">
        <v>10.722628461946988</v>
      </c>
      <c r="DB299" s="60">
        <v>11.382588819824319</v>
      </c>
      <c r="DC299" s="60">
        <v>11.0331786579154</v>
      </c>
      <c r="DD299" s="60">
        <v>11.387328041579018</v>
      </c>
      <c r="DE299" s="60">
        <v>11.444782412395579</v>
      </c>
      <c r="DF299" s="61"/>
      <c r="DG299" s="39">
        <f t="shared" si="819"/>
        <v>10.626703815191526</v>
      </c>
      <c r="DH299" s="39">
        <f t="shared" si="820"/>
        <v>10.585505775702066</v>
      </c>
      <c r="DI299" s="39">
        <f t="shared" si="821"/>
        <v>11.211712494327163</v>
      </c>
      <c r="DJ299" s="39">
        <f t="shared" si="822"/>
        <v>11.459240092576717</v>
      </c>
      <c r="DK299" s="39">
        <f t="shared" si="823"/>
        <v>10.487082830612362</v>
      </c>
      <c r="DL299" s="39">
        <f t="shared" si="824"/>
        <v>11.248707177194996</v>
      </c>
      <c r="DM299" s="39">
        <f t="shared" si="825"/>
        <v>10.855035753640822</v>
      </c>
      <c r="DN299" s="39">
        <f t="shared" si="826"/>
        <v>11.234311068704221</v>
      </c>
      <c r="DO299" s="39">
        <f t="shared" si="827"/>
        <v>11.306469583934224</v>
      </c>
      <c r="DP299" s="40"/>
      <c r="DQ299" s="64"/>
    </row>
    <row r="300" spans="1:122" x14ac:dyDescent="0.2">
      <c r="A300" s="51" t="s">
        <v>97</v>
      </c>
      <c r="B300" s="78" t="s">
        <v>109</v>
      </c>
      <c r="C300" s="53">
        <v>2016</v>
      </c>
      <c r="D300" s="54">
        <v>205276172134.9014</v>
      </c>
      <c r="E300" s="55">
        <f t="shared" si="848"/>
        <v>11.312338540647232</v>
      </c>
      <c r="F300" s="56">
        <f t="shared" si="712"/>
        <v>2.6239020086464393E-2</v>
      </c>
      <c r="G300" s="58">
        <v>37294</v>
      </c>
      <c r="H300" s="58">
        <v>5034</v>
      </c>
      <c r="I300" s="11">
        <v>145090</v>
      </c>
      <c r="J300" s="59">
        <v>176581</v>
      </c>
      <c r="K300" s="118">
        <v>20052296.57</v>
      </c>
      <c r="L300" s="118">
        <v>2199398046.6399999</v>
      </c>
      <c r="M300" s="118">
        <v>2419889198.9400001</v>
      </c>
      <c r="N300" s="118">
        <v>2617850586.73</v>
      </c>
      <c r="O300" s="118">
        <v>477757435.17000002</v>
      </c>
      <c r="P300" s="118">
        <v>3341986324.5799999</v>
      </c>
      <c r="Q300" s="118">
        <v>461627012.94</v>
      </c>
      <c r="R300" s="118">
        <v>2419889198.9400001</v>
      </c>
      <c r="S300" s="118">
        <v>3690731565.7800002</v>
      </c>
      <c r="T300" s="59"/>
      <c r="U300" s="60">
        <v>-6.9488599553277908E-3</v>
      </c>
      <c r="V300" s="60">
        <v>-8.9967088675614315E-3</v>
      </c>
      <c r="W300" s="60">
        <v>9.5089691882730421E-3</v>
      </c>
      <c r="X300" s="60">
        <v>-1.1998068954508223E-2</v>
      </c>
      <c r="Y300" s="60">
        <v>-8.8924128363691568E-3</v>
      </c>
      <c r="Z300" s="60">
        <v>1.6751726094119679E-2</v>
      </c>
      <c r="AA300" s="60">
        <v>2.1120665208850031E-2</v>
      </c>
      <c r="AB300" s="60">
        <v>-6.9488599553277908E-3</v>
      </c>
      <c r="AC300" s="60">
        <v>3.8702501495722075E-3</v>
      </c>
      <c r="AD300" s="61"/>
      <c r="AE300" s="35">
        <f t="shared" si="828"/>
        <v>2.8095940007608022E-2</v>
      </c>
      <c r="AF300" s="35">
        <f t="shared" si="829"/>
        <v>1.3499027299506023E-2</v>
      </c>
      <c r="AG300" s="35">
        <f t="shared" si="830"/>
        <v>2.6214525193143073E-2</v>
      </c>
      <c r="AH300" s="35">
        <f t="shared" si="831"/>
        <v>4.4403491935404785E-2</v>
      </c>
      <c r="AI300" s="35">
        <f t="shared" si="832"/>
        <v>2.0766464657903289E-2</v>
      </c>
      <c r="AJ300" s="35">
        <f t="shared" si="833"/>
        <v>3.8536165744735576E-2</v>
      </c>
      <c r="AK300" s="35">
        <f t="shared" si="834"/>
        <v>0.62424055266255019</v>
      </c>
      <c r="AL300" s="35">
        <f t="shared" ref="AL300:AL303" si="856">STDEV(AB291:AB300)</f>
        <v>2.8095940007608022E-2</v>
      </c>
      <c r="AM300" s="35">
        <f t="shared" si="839"/>
        <v>3.3322348394520397E-2</v>
      </c>
      <c r="AO300" s="60">
        <v>-1.2554011463409065</v>
      </c>
      <c r="AP300" s="60">
        <v>-1.0109450243081479</v>
      </c>
      <c r="AQ300" s="60">
        <v>0.19094370878504918</v>
      </c>
      <c r="AR300" s="60">
        <v>0.65702022195860543</v>
      </c>
      <c r="AS300" s="60">
        <v>-1.1106002503813581</v>
      </c>
      <c r="AT300" s="60">
        <v>0.16659627129560661</v>
      </c>
      <c r="AU300" s="60">
        <v>-0.52382095005561347</v>
      </c>
      <c r="AV300" s="60">
        <v>0.19113046494201313</v>
      </c>
      <c r="AW300" s="60">
        <v>0.30399636999582569</v>
      </c>
      <c r="AX300" s="61"/>
      <c r="AY300" s="39">
        <f t="shared" ref="AY300:AZ300" si="857">STDEV(AO291:AO300)</f>
        <v>0.1453273416804983</v>
      </c>
      <c r="AZ300" s="39">
        <f t="shared" si="857"/>
        <v>3.0958824487429541E-2</v>
      </c>
      <c r="BA300" s="39">
        <f t="shared" si="796"/>
        <v>3.4263847685617584E-2</v>
      </c>
      <c r="BB300" s="39">
        <f t="shared" si="797"/>
        <v>5.9712455822255657E-2</v>
      </c>
      <c r="BC300" s="39">
        <f t="shared" si="798"/>
        <v>5.6669666769581059E-2</v>
      </c>
      <c r="BD300" s="39">
        <f t="shared" si="799"/>
        <v>7.384041203570911E-2</v>
      </c>
      <c r="BE300" s="39">
        <f t="shared" si="800"/>
        <v>5.5904149440544823E-2</v>
      </c>
      <c r="BF300" s="39">
        <f t="shared" si="801"/>
        <v>5.4860106526756061E-2</v>
      </c>
      <c r="BG300" s="39">
        <f t="shared" si="802"/>
        <v>7.2684568608685191E-2</v>
      </c>
      <c r="BI300" s="62">
        <v>0.94491777621021078</v>
      </c>
      <c r="BJ300" s="63">
        <v>0.89177069381194751</v>
      </c>
      <c r="BK300" s="63">
        <v>0.5160072995508298</v>
      </c>
      <c r="BL300" s="63">
        <v>0.37834622248661509</v>
      </c>
      <c r="BM300" s="63">
        <v>0.95856237487971863</v>
      </c>
      <c r="BN300" s="63">
        <v>0.12477478953057948</v>
      </c>
      <c r="BO300" s="63">
        <v>0.87438698172090945</v>
      </c>
      <c r="BP300" s="63">
        <v>0.32338648922616958</v>
      </c>
      <c r="BQ300" s="63">
        <v>8.088904989935429E-2</v>
      </c>
      <c r="BR300" s="61"/>
      <c r="BS300" s="39">
        <f t="shared" si="803"/>
        <v>-2.0324350509929534E-2</v>
      </c>
      <c r="BT300" s="39">
        <f t="shared" si="804"/>
        <v>-1.4645283320066826E-2</v>
      </c>
      <c r="BU300" s="39">
        <f t="shared" si="805"/>
        <v>-1.7907984720269443E-2</v>
      </c>
      <c r="BV300" s="39">
        <f t="shared" si="806"/>
        <v>1.58692827171191E-3</v>
      </c>
      <c r="BW300" s="39">
        <f t="shared" si="807"/>
        <v>-2.386946120266702E-2</v>
      </c>
      <c r="BX300" s="39">
        <f t="shared" si="808"/>
        <v>-9.2663753936874198E-3</v>
      </c>
      <c r="BY300" s="39">
        <f t="shared" si="809"/>
        <v>0.21336252063301447</v>
      </c>
      <c r="BZ300" s="39">
        <f t="shared" si="810"/>
        <v>-2.0324350509929534E-2</v>
      </c>
      <c r="CA300" s="39">
        <f t="shared" si="811"/>
        <v>-1.7719073934393759E-2</v>
      </c>
      <c r="CB300" s="40"/>
      <c r="CC300" s="35">
        <v>2.8505242685670749E-3</v>
      </c>
      <c r="CD300" s="35">
        <v>1.1078858880107619E-2</v>
      </c>
      <c r="CE300" s="35">
        <v>7.0656878363966735E-3</v>
      </c>
      <c r="CF300" s="35">
        <v>8.0104762901737746E-3</v>
      </c>
      <c r="CG300" s="35">
        <v>3.1919064063238432E-2</v>
      </c>
      <c r="CH300" s="35">
        <v>1.7650865214667105E-2</v>
      </c>
      <c r="CI300" s="35">
        <v>1.7385478771797945E-3</v>
      </c>
      <c r="CJ300" s="35">
        <v>2.370300864110219E-2</v>
      </c>
      <c r="CK300" s="35">
        <v>2.0392675631794838E-2</v>
      </c>
      <c r="CM300" s="35">
        <f t="shared" si="812"/>
        <v>10.651088974613767</v>
      </c>
      <c r="CN300" s="35">
        <f t="shared" si="837"/>
        <v>10.632002799888864</v>
      </c>
      <c r="CO300" s="35">
        <f t="shared" si="813"/>
        <v>11.256092870931935</v>
      </c>
      <c r="CP300" s="35">
        <f t="shared" si="814"/>
        <v>11.504136745128765</v>
      </c>
      <c r="CQ300" s="35">
        <f t="shared" si="838"/>
        <v>10.544764936359998</v>
      </c>
      <c r="CR300" s="35">
        <f t="shared" si="815"/>
        <v>11.286603501035048</v>
      </c>
      <c r="CS300" s="35">
        <f t="shared" si="816"/>
        <v>10.910798577517326</v>
      </c>
      <c r="CT300" s="35">
        <f t="shared" si="817"/>
        <v>11.275396932035417</v>
      </c>
      <c r="CU300" s="35">
        <f t="shared" si="818"/>
        <v>11.344510136886203</v>
      </c>
      <c r="CW300" s="60">
        <v>10.684637967476778</v>
      </c>
      <c r="CX300" s="60">
        <v>10.806866028493157</v>
      </c>
      <c r="CY300" s="60">
        <v>11.407810395039757</v>
      </c>
      <c r="CZ300" s="60">
        <v>11.640848651626534</v>
      </c>
      <c r="DA300" s="60">
        <v>10.757038415456552</v>
      </c>
      <c r="DB300" s="60">
        <v>11.395636676295036</v>
      </c>
      <c r="DC300" s="60">
        <v>11.050428065619425</v>
      </c>
      <c r="DD300" s="60">
        <v>11.407903773118239</v>
      </c>
      <c r="DE300" s="60">
        <v>11.464336725645145</v>
      </c>
      <c r="DF300" s="61"/>
      <c r="DG300" s="39">
        <f t="shared" si="819"/>
        <v>10.651088974613767</v>
      </c>
      <c r="DH300" s="39">
        <f t="shared" si="820"/>
        <v>10.632002799888864</v>
      </c>
      <c r="DI300" s="39">
        <f t="shared" si="821"/>
        <v>11.256092870931935</v>
      </c>
      <c r="DJ300" s="39">
        <f t="shared" si="822"/>
        <v>11.504136745128765</v>
      </c>
      <c r="DK300" s="39">
        <f t="shared" si="823"/>
        <v>10.544764936359998</v>
      </c>
      <c r="DL300" s="39">
        <f t="shared" si="824"/>
        <v>11.286603501035048</v>
      </c>
      <c r="DM300" s="39">
        <f t="shared" si="825"/>
        <v>10.910798577517326</v>
      </c>
      <c r="DN300" s="39">
        <f t="shared" si="826"/>
        <v>11.275396932035417</v>
      </c>
      <c r="DO300" s="39">
        <f t="shared" si="827"/>
        <v>11.344510136886203</v>
      </c>
      <c r="DP300" s="40"/>
      <c r="DQ300" s="64"/>
    </row>
    <row r="301" spans="1:122" x14ac:dyDescent="0.2">
      <c r="A301" s="51" t="s">
        <v>97</v>
      </c>
      <c r="B301" s="78" t="s">
        <v>109</v>
      </c>
      <c r="C301" s="53">
        <v>2017</v>
      </c>
      <c r="D301" s="54">
        <v>223779865815.18256</v>
      </c>
      <c r="E301" s="55">
        <f t="shared" si="848"/>
        <v>11.349821009097058</v>
      </c>
      <c r="F301" s="56">
        <f t="shared" si="712"/>
        <v>3.748246844982539E-2</v>
      </c>
      <c r="G301" s="58">
        <v>43748</v>
      </c>
      <c r="H301" s="58">
        <v>7030</v>
      </c>
      <c r="I301" s="11">
        <v>177569</v>
      </c>
      <c r="J301" s="59">
        <v>215014</v>
      </c>
      <c r="K301" s="118">
        <v>21525054.100000001</v>
      </c>
      <c r="L301" s="118">
        <v>2762308779.6999998</v>
      </c>
      <c r="M301" s="118">
        <v>2979172320.0999999</v>
      </c>
      <c r="N301" s="118">
        <v>2858867978.3000002</v>
      </c>
      <c r="O301" s="118">
        <v>518346360.19999999</v>
      </c>
      <c r="P301" s="118">
        <v>4204340138.8999996</v>
      </c>
      <c r="Q301" s="118">
        <v>701397284.70000005</v>
      </c>
      <c r="R301" s="118">
        <v>2979172320.0999999</v>
      </c>
      <c r="S301" s="118">
        <v>4800868768.3999996</v>
      </c>
      <c r="T301" s="59"/>
      <c r="U301" s="60">
        <v>-7.0618544874871958E-3</v>
      </c>
      <c r="V301" s="60">
        <v>-7.1356465403938918E-3</v>
      </c>
      <c r="W301" s="60">
        <v>1.9198462041207343E-2</v>
      </c>
      <c r="X301" s="60">
        <v>-4.1763674166286902E-3</v>
      </c>
      <c r="Y301" s="60">
        <v>-4.879673478623836E-4</v>
      </c>
      <c r="Z301" s="60">
        <v>9.2900757702305548E-3</v>
      </c>
      <c r="AA301" s="60">
        <v>3.4743399765577943E-2</v>
      </c>
      <c r="AB301" s="60">
        <v>-7.0618544874871958E-3</v>
      </c>
      <c r="AC301" s="60">
        <v>-2.3756401394021243E-2</v>
      </c>
      <c r="AD301" s="61"/>
      <c r="AE301" s="35">
        <f t="shared" si="828"/>
        <v>2.8385654929756213E-2</v>
      </c>
      <c r="AF301" s="35">
        <f t="shared" si="829"/>
        <v>1.3570428626509491E-2</v>
      </c>
      <c r="AG301" s="35">
        <f t="shared" si="830"/>
        <v>2.6080112263320587E-2</v>
      </c>
      <c r="AH301" s="35">
        <f t="shared" si="831"/>
        <v>4.4407028521667322E-2</v>
      </c>
      <c r="AI301" s="35">
        <f t="shared" si="832"/>
        <v>2.2051540211584626E-2</v>
      </c>
      <c r="AJ301" s="35">
        <f t="shared" si="833"/>
        <v>3.8229669705618377E-2</v>
      </c>
      <c r="AK301" s="35">
        <f t="shared" si="834"/>
        <v>0.62293339155962535</v>
      </c>
      <c r="AL301" s="35">
        <f t="shared" si="856"/>
        <v>2.8385654929756213E-2</v>
      </c>
      <c r="AM301" s="35">
        <f t="shared" si="839"/>
        <v>2.7513668198135603E-2</v>
      </c>
      <c r="AO301" s="60">
        <v>-1.2660280658986842</v>
      </c>
      <c r="AP301" s="60">
        <v>-1.003914285999258</v>
      </c>
      <c r="AQ301" s="60">
        <v>0.16668906940720873</v>
      </c>
      <c r="AR301" s="60">
        <v>0.65690969779328512</v>
      </c>
      <c r="AS301" s="60">
        <v>-1.1175579232683699</v>
      </c>
      <c r="AT301" s="60">
        <v>0.15412231259717579</v>
      </c>
      <c r="AU301" s="60">
        <v>-0.52280910426858007</v>
      </c>
      <c r="AV301" s="60">
        <v>0.18590054858937499</v>
      </c>
      <c r="AW301" s="60">
        <v>0.30948367071363592</v>
      </c>
      <c r="AX301" s="61"/>
      <c r="AY301" s="39">
        <f t="shared" ref="AY301:AZ301" si="858">STDEV(AO292:AO301)</f>
        <v>0.15631554810704557</v>
      </c>
      <c r="AZ301" s="39">
        <f t="shared" si="858"/>
        <v>2.2182888198725721E-2</v>
      </c>
      <c r="BA301" s="39">
        <f t="shared" si="796"/>
        <v>2.9251023074847456E-2</v>
      </c>
      <c r="BB301" s="39">
        <f t="shared" si="797"/>
        <v>6.3229297892068589E-2</v>
      </c>
      <c r="BC301" s="39">
        <f t="shared" si="798"/>
        <v>5.4655732537794509E-2</v>
      </c>
      <c r="BD301" s="39">
        <f t="shared" si="799"/>
        <v>7.5550898964137983E-2</v>
      </c>
      <c r="BE301" s="39">
        <f t="shared" si="800"/>
        <v>5.9138052958406608E-2</v>
      </c>
      <c r="BF301" s="39">
        <f t="shared" si="801"/>
        <v>4.8613216690973883E-2</v>
      </c>
      <c r="BG301" s="39">
        <f t="shared" si="802"/>
        <v>6.4588326500874857E-2</v>
      </c>
      <c r="BI301" s="62">
        <v>0.94871818119999096</v>
      </c>
      <c r="BJ301" s="63">
        <v>0.90047372421473137</v>
      </c>
      <c r="BK301" s="63">
        <v>0.51962626045459193</v>
      </c>
      <c r="BL301" s="63">
        <v>0.43213183091252522</v>
      </c>
      <c r="BM301" s="63">
        <v>0.95544984469295591</v>
      </c>
      <c r="BN301" s="63">
        <v>0.15991217701272556</v>
      </c>
      <c r="BO301" s="63">
        <v>0.87830995268531586</v>
      </c>
      <c r="BP301" s="63">
        <v>0.27522346463650887</v>
      </c>
      <c r="BQ301" s="63">
        <v>4.5555287402385479E-2</v>
      </c>
      <c r="BR301" s="61"/>
      <c r="BS301" s="39">
        <f t="shared" si="803"/>
        <v>-1.8779801858893119E-2</v>
      </c>
      <c r="BT301" s="39">
        <f t="shared" si="804"/>
        <v>-1.4517506776451805E-2</v>
      </c>
      <c r="BU301" s="39">
        <f t="shared" si="805"/>
        <v>-1.1077165185276971E-2</v>
      </c>
      <c r="BV301" s="39">
        <f t="shared" si="806"/>
        <v>1.5618018343379336E-3</v>
      </c>
      <c r="BW301" s="39">
        <f t="shared" si="807"/>
        <v>-2.1616826288502301E-2</v>
      </c>
      <c r="BX301" s="39">
        <f t="shared" si="808"/>
        <v>-5.3951969175946692E-3</v>
      </c>
      <c r="BY301" s="39">
        <f t="shared" si="809"/>
        <v>0.21705079921062742</v>
      </c>
      <c r="BZ301" s="39">
        <f t="shared" si="810"/>
        <v>-1.8779801858893119E-2</v>
      </c>
      <c r="CA301" s="39">
        <f t="shared" si="811"/>
        <v>-1.2862933926886911E-2</v>
      </c>
      <c r="CB301" s="40"/>
      <c r="CC301" s="35">
        <v>1.8705434618594887E-3</v>
      </c>
      <c r="CD301" s="35">
        <v>1.3518010662411688E-2</v>
      </c>
      <c r="CE301" s="35">
        <v>8.037402036768334E-3</v>
      </c>
      <c r="CF301" s="35">
        <v>8.1538318122089531E-3</v>
      </c>
      <c r="CG301" s="35">
        <v>3.6351229891773709E-2</v>
      </c>
      <c r="CH301" s="35">
        <v>1.9463531433641143E-2</v>
      </c>
      <c r="CI301" s="35">
        <v>2.535109016658597E-3</v>
      </c>
      <c r="CJ301" s="35">
        <v>2.4560531377168893E-2</v>
      </c>
      <c r="CK301" s="35">
        <v>2.3420269046618765E-2</v>
      </c>
      <c r="CM301" s="35">
        <f>AVERAGE(CW292:CW301)</f>
        <v>10.673925860657155</v>
      </c>
      <c r="CN301" s="35">
        <f t="shared" si="837"/>
        <v>10.675524325231986</v>
      </c>
      <c r="CO301" s="35">
        <f t="shared" si="813"/>
        <v>11.295314832084566</v>
      </c>
      <c r="CP301" s="35">
        <f t="shared" si="814"/>
        <v>11.54573815710383</v>
      </c>
      <c r="CQ301" s="35">
        <f t="shared" si="838"/>
        <v>10.59814620956686</v>
      </c>
      <c r="CR301" s="35">
        <f t="shared" si="815"/>
        <v>11.320511208146664</v>
      </c>
      <c r="CS301" s="35">
        <f t="shared" si="816"/>
        <v>10.954927556732539</v>
      </c>
      <c r="CT301" s="35">
        <f t="shared" si="817"/>
        <v>11.312356003310079</v>
      </c>
      <c r="CU301" s="35">
        <f t="shared" si="818"/>
        <v>11.379532289095383</v>
      </c>
      <c r="CW301" s="60">
        <v>10.716806976147716</v>
      </c>
      <c r="CX301" s="60">
        <v>10.847863866097429</v>
      </c>
      <c r="CY301" s="60">
        <v>11.433165543800662</v>
      </c>
      <c r="CZ301" s="60">
        <v>11.6782758579937</v>
      </c>
      <c r="DA301" s="60">
        <v>10.791042047462874</v>
      </c>
      <c r="DB301" s="60">
        <v>11.426882165395646</v>
      </c>
      <c r="DC301" s="60">
        <v>11.088416456962769</v>
      </c>
      <c r="DD301" s="60">
        <v>11.442771283391746</v>
      </c>
      <c r="DE301" s="60">
        <v>11.504562844453876</v>
      </c>
      <c r="DF301" s="61"/>
      <c r="DG301" s="39">
        <f t="shared" si="819"/>
        <v>10.673925860657155</v>
      </c>
      <c r="DH301" s="39">
        <f t="shared" si="820"/>
        <v>10.675524325231986</v>
      </c>
      <c r="DI301" s="39">
        <f t="shared" si="821"/>
        <v>11.295314832084566</v>
      </c>
      <c r="DJ301" s="39">
        <f t="shared" si="822"/>
        <v>11.54573815710383</v>
      </c>
      <c r="DK301" s="39">
        <f t="shared" si="823"/>
        <v>10.59814620956686</v>
      </c>
      <c r="DL301" s="39">
        <f t="shared" si="824"/>
        <v>11.320511208146664</v>
      </c>
      <c r="DM301" s="39">
        <f t="shared" si="825"/>
        <v>10.954927556732539</v>
      </c>
      <c r="DN301" s="39">
        <f t="shared" si="826"/>
        <v>11.312356003310079</v>
      </c>
      <c r="DO301" s="39">
        <f t="shared" si="827"/>
        <v>11.379532289095383</v>
      </c>
      <c r="DP301" s="40"/>
      <c r="DQ301" s="64"/>
    </row>
    <row r="302" spans="1:122" x14ac:dyDescent="0.2">
      <c r="A302" s="51" t="s">
        <v>97</v>
      </c>
      <c r="B302" s="78" t="s">
        <v>109</v>
      </c>
      <c r="C302" s="53">
        <v>2018</v>
      </c>
      <c r="D302" s="54">
        <v>245213686369.1568</v>
      </c>
      <c r="E302" s="55">
        <f t="shared" si="848"/>
        <v>11.389544706257153</v>
      </c>
      <c r="F302" s="56">
        <f t="shared" si="712"/>
        <v>3.9723697160095384E-2</v>
      </c>
      <c r="G302" s="58">
        <v>44224</v>
      </c>
      <c r="H302" s="58">
        <v>6686</v>
      </c>
      <c r="I302" s="11">
        <v>202726</v>
      </c>
      <c r="J302" s="59">
        <v>243699</v>
      </c>
      <c r="K302" s="118">
        <v>18464297.870000001</v>
      </c>
      <c r="L302" s="118">
        <v>3791860146.46</v>
      </c>
      <c r="M302" s="118">
        <v>3195876740.1199999</v>
      </c>
      <c r="N302" s="118">
        <v>3533690964.23</v>
      </c>
      <c r="O302" s="118">
        <v>595202779.05999994</v>
      </c>
      <c r="P302" s="118">
        <v>4064629590.0900002</v>
      </c>
      <c r="Q302" s="118">
        <v>702069961.24000001</v>
      </c>
      <c r="R302" s="118">
        <v>3195876740.1199999</v>
      </c>
      <c r="S302" s="118">
        <v>5267503718.6099997</v>
      </c>
      <c r="T302" s="59"/>
      <c r="U302" s="60">
        <v>-1.4477823368623355E-2</v>
      </c>
      <c r="V302" s="60">
        <v>-6.512262578138639E-3</v>
      </c>
      <c r="W302" s="60">
        <v>1.3103045670347591E-2</v>
      </c>
      <c r="X302" s="60">
        <v>2.0915243896288155E-2</v>
      </c>
      <c r="Y302" s="60">
        <v>2.8815751582820792E-3</v>
      </c>
      <c r="Z302" s="60">
        <v>-3.3423755486949869E-2</v>
      </c>
      <c r="AA302" s="60">
        <v>1.8264298708496218E-2</v>
      </c>
      <c r="AB302" s="60">
        <v>-1.4477823368623355E-2</v>
      </c>
      <c r="AC302" s="60">
        <v>-2.6983489685593831E-2</v>
      </c>
      <c r="AD302" s="61"/>
      <c r="AE302" s="35">
        <f t="shared" si="828"/>
        <v>2.7523483214626741E-2</v>
      </c>
      <c r="AF302" s="35">
        <f t="shared" si="829"/>
        <v>1.3611498958556002E-2</v>
      </c>
      <c r="AG302" s="35">
        <f t="shared" si="830"/>
        <v>2.6577429385273823E-2</v>
      </c>
      <c r="AH302" s="35">
        <f t="shared" si="831"/>
        <v>4.463462122824724E-2</v>
      </c>
      <c r="AI302" s="35">
        <f t="shared" si="832"/>
        <v>2.0900359292390785E-2</v>
      </c>
      <c r="AJ302" s="35">
        <f t="shared" si="833"/>
        <v>3.8903144554168094E-2</v>
      </c>
      <c r="AK302" s="35">
        <f t="shared" si="834"/>
        <v>0.62186177149413402</v>
      </c>
      <c r="AL302" s="35">
        <f t="shared" si="856"/>
        <v>2.7523483214626741E-2</v>
      </c>
      <c r="AM302" s="35">
        <f t="shared" si="839"/>
        <v>2.7435057851061706E-2</v>
      </c>
      <c r="AO302" s="60">
        <v>-1.2570496399059223</v>
      </c>
      <c r="AP302" s="60">
        <v>-0.99910855488661632</v>
      </c>
      <c r="AQ302" s="60">
        <v>0.15058709349950483</v>
      </c>
      <c r="AR302" s="60">
        <v>0.62843616919204592</v>
      </c>
      <c r="AS302" s="60">
        <v>-1.1308678891790596</v>
      </c>
      <c r="AT302" s="60">
        <v>0.16529756501819648</v>
      </c>
      <c r="AU302" s="60">
        <v>-0.5526021338689624</v>
      </c>
      <c r="AV302" s="60">
        <v>0.18562181514952236</v>
      </c>
      <c r="AW302" s="60">
        <v>0.31512996926683989</v>
      </c>
      <c r="AX302" s="61"/>
      <c r="AY302" s="39">
        <f>STDEV(AO293:AO302)</f>
        <v>0.15690952733865812</v>
      </c>
      <c r="AZ302" s="39">
        <f>STDEV(AP293:AP302)</f>
        <v>1.9079118345909012E-2</v>
      </c>
      <c r="BA302" s="39">
        <f t="shared" ref="BA302:BG302" si="859">STDEV(AQ293:AQ302)</f>
        <v>3.1621664480291689E-2</v>
      </c>
      <c r="BB302" s="39">
        <f t="shared" si="859"/>
        <v>6.9474704232260515E-2</v>
      </c>
      <c r="BC302" s="39">
        <f t="shared" si="859"/>
        <v>4.7401690095778715E-2</v>
      </c>
      <c r="BD302" s="39">
        <f t="shared" si="859"/>
        <v>7.323155526460938E-2</v>
      </c>
      <c r="BE302" s="39">
        <f t="shared" si="859"/>
        <v>6.5217107022060419E-2</v>
      </c>
      <c r="BF302" s="39">
        <f t="shared" si="859"/>
        <v>5.0689697330482821E-2</v>
      </c>
      <c r="BG302" s="39">
        <f t="shared" si="859"/>
        <v>6.1140180371292589E-2</v>
      </c>
      <c r="BI302" s="62">
        <v>0.9319343277141362</v>
      </c>
      <c r="BJ302" s="63">
        <v>0.88587318983303365</v>
      </c>
      <c r="BK302" s="63">
        <v>0.55480086643706505</v>
      </c>
      <c r="BL302" s="63">
        <v>0.44445912562555595</v>
      </c>
      <c r="BM302" s="63">
        <v>0.94094104139988033</v>
      </c>
      <c r="BN302" s="63">
        <v>0.16101670759069456</v>
      </c>
      <c r="BO302" s="63">
        <v>0.85687568883615017</v>
      </c>
      <c r="BP302" s="63">
        <v>0.2484702750611433</v>
      </c>
      <c r="BQ302" s="63">
        <v>7.1633082052768915E-2</v>
      </c>
      <c r="BR302" s="61"/>
      <c r="BS302" s="39">
        <f t="shared" si="803"/>
        <v>-1.6364643960142367E-2</v>
      </c>
      <c r="BT302" s="39">
        <f t="shared" si="804"/>
        <v>-1.4451784392771828E-2</v>
      </c>
      <c r="BU302" s="39">
        <f t="shared" si="805"/>
        <v>-7.2390025577738996E-3</v>
      </c>
      <c r="BV302" s="39">
        <f t="shared" si="806"/>
        <v>2.122273826390153E-3</v>
      </c>
      <c r="BW302" s="39">
        <f t="shared" si="807"/>
        <v>-1.6388760733067036E-2</v>
      </c>
      <c r="BX302" s="39">
        <f t="shared" si="808"/>
        <v>-6.4457989226918587E-3</v>
      </c>
      <c r="BY302" s="39">
        <f t="shared" si="809"/>
        <v>0.21985321281039266</v>
      </c>
      <c r="BZ302" s="39">
        <f t="shared" si="810"/>
        <v>-1.6364643960142367E-2</v>
      </c>
      <c r="CA302" s="39">
        <f t="shared" si="811"/>
        <v>-1.5561282895446293E-2</v>
      </c>
      <c r="CC302" s="35">
        <v>9.3697208055301782E-4</v>
      </c>
      <c r="CD302" s="35">
        <v>1.5094174674776206E-2</v>
      </c>
      <c r="CE302" s="35">
        <v>7.8770475064064843E-3</v>
      </c>
      <c r="CF302" s="35">
        <v>9.4043424672830556E-3</v>
      </c>
      <c r="CG302" s="35">
        <v>4.0805183218019986E-2</v>
      </c>
      <c r="CH302" s="35">
        <v>2.009850578508067E-2</v>
      </c>
      <c r="CI302" s="35">
        <v>2.9745132400408481E-3</v>
      </c>
      <c r="CJ302" s="35">
        <v>2.2508122172792536E-2</v>
      </c>
      <c r="CK302" s="35">
        <v>2.3529692692029043E-2</v>
      </c>
      <c r="CM302" s="35">
        <f t="shared" ref="CM302:CM303" si="860">AVERAGE(CW293:CW302)</f>
        <v>10.692309811631004</v>
      </c>
      <c r="CN302" s="35">
        <f t="shared" si="837"/>
        <v>10.713962013226467</v>
      </c>
      <c r="CO302" s="35">
        <f t="shared" si="813"/>
        <v>11.329029604652003</v>
      </c>
      <c r="CP302" s="35">
        <f t="shared" si="814"/>
        <v>11.580915872847394</v>
      </c>
      <c r="CQ302" s="35">
        <f t="shared" si="838"/>
        <v>10.643941351424088</v>
      </c>
      <c r="CR302" s="35">
        <f t="shared" si="815"/>
        <v>11.349757137354906</v>
      </c>
      <c r="CS302" s="35">
        <f t="shared" si="816"/>
        <v>10.991298926198995</v>
      </c>
      <c r="CT302" s="35">
        <f t="shared" si="817"/>
        <v>11.346434630699985</v>
      </c>
      <c r="CU302" s="35">
        <f t="shared" si="818"/>
        <v>11.411209726400955</v>
      </c>
      <c r="CW302" s="60">
        <v>10.761019886304192</v>
      </c>
      <c r="CX302" s="60">
        <v>10.889990428813846</v>
      </c>
      <c r="CY302" s="60">
        <v>11.464838253006906</v>
      </c>
      <c r="CZ302" s="60">
        <v>11.703762790853176</v>
      </c>
      <c r="DA302" s="60">
        <v>10.824110761667622</v>
      </c>
      <c r="DB302" s="60">
        <v>11.472193488766251</v>
      </c>
      <c r="DC302" s="60">
        <v>11.113243639322672</v>
      </c>
      <c r="DD302" s="60">
        <v>11.482355613831913</v>
      </c>
      <c r="DE302" s="60">
        <v>11.547109690890572</v>
      </c>
      <c r="DF302" s="61"/>
      <c r="DG302" s="39">
        <f t="shared" si="819"/>
        <v>10.692309811631004</v>
      </c>
      <c r="DH302" s="39">
        <f t="shared" si="820"/>
        <v>10.713962013226467</v>
      </c>
      <c r="DI302" s="39">
        <f t="shared" si="821"/>
        <v>11.329029604652003</v>
      </c>
      <c r="DJ302" s="39">
        <f t="shared" si="822"/>
        <v>11.580915872847394</v>
      </c>
      <c r="DK302" s="39">
        <f t="shared" si="823"/>
        <v>10.643941351424088</v>
      </c>
      <c r="DL302" s="39">
        <f t="shared" si="824"/>
        <v>11.349757137354906</v>
      </c>
      <c r="DM302" s="39">
        <f t="shared" si="825"/>
        <v>10.991298926198995</v>
      </c>
      <c r="DN302" s="39">
        <f t="shared" si="826"/>
        <v>11.346434630699985</v>
      </c>
      <c r="DO302" s="39">
        <f t="shared" si="827"/>
        <v>11.411209726400955</v>
      </c>
      <c r="DQ302" s="64"/>
    </row>
    <row r="303" spans="1:122" s="37" customFormat="1" x14ac:dyDescent="0.2">
      <c r="A303" s="66" t="s">
        <v>97</v>
      </c>
      <c r="B303" s="80" t="s">
        <v>109</v>
      </c>
      <c r="C303" s="50">
        <v>2019</v>
      </c>
      <c r="D303" s="68">
        <v>261921244843.1723</v>
      </c>
      <c r="E303" s="69">
        <f t="shared" si="848"/>
        <v>11.418170726160856</v>
      </c>
      <c r="F303" s="70">
        <f t="shared" si="712"/>
        <v>2.8626019903702726E-2</v>
      </c>
      <c r="G303" s="72">
        <v>42982</v>
      </c>
      <c r="H303" s="72">
        <v>6530</v>
      </c>
      <c r="I303" s="81">
        <v>223652</v>
      </c>
      <c r="J303" s="73">
        <v>264268</v>
      </c>
      <c r="K303" s="121">
        <v>66627611.829999991</v>
      </c>
      <c r="L303" s="122">
        <v>4311011850.46</v>
      </c>
      <c r="M303" s="122">
        <v>3174304977.6500001</v>
      </c>
      <c r="N303" s="122">
        <v>3369982785.5</v>
      </c>
      <c r="O303" s="122">
        <v>702545475.30999994</v>
      </c>
      <c r="P303" s="122">
        <v>3789343112.2199998</v>
      </c>
      <c r="Q303" s="122">
        <v>721494364.61000001</v>
      </c>
      <c r="R303" s="122">
        <v>3174304977.6500001</v>
      </c>
      <c r="S303" s="122">
        <v>5050229682.3199997</v>
      </c>
      <c r="T303" s="73"/>
      <c r="U303" s="74">
        <v>0</v>
      </c>
      <c r="V303" s="74">
        <v>-5.6431931447750161E-3</v>
      </c>
      <c r="W303" s="74">
        <v>-1.1151157072825768E-2</v>
      </c>
      <c r="X303" s="74">
        <v>-6.5527190017745929E-3</v>
      </c>
      <c r="Y303" s="74">
        <v>1.0961117033546408E-2</v>
      </c>
      <c r="Z303" s="74">
        <v>7.3819536225996352E-3</v>
      </c>
      <c r="AA303" s="74">
        <v>2.0139946246181095E-2</v>
      </c>
      <c r="AB303" s="74">
        <v>0</v>
      </c>
      <c r="AC303" s="74">
        <v>-2.1560649654259301E-2</v>
      </c>
      <c r="AD303" s="75"/>
      <c r="AE303" s="101">
        <f t="shared" si="828"/>
        <v>2.7936900036809091E-2</v>
      </c>
      <c r="AF303" s="37">
        <f t="shared" si="829"/>
        <v>1.3717247982911159E-2</v>
      </c>
      <c r="AG303" s="37">
        <f t="shared" si="830"/>
        <v>2.6548638940018823E-2</v>
      </c>
      <c r="AH303" s="37">
        <f t="shared" si="831"/>
        <v>4.4714009337859455E-2</v>
      </c>
      <c r="AI303" s="37">
        <f t="shared" si="832"/>
        <v>1.9920183784421716E-2</v>
      </c>
      <c r="AJ303" s="37">
        <f t="shared" si="833"/>
        <v>3.9131958142205464E-2</v>
      </c>
      <c r="AK303" s="37">
        <f t="shared" si="834"/>
        <v>0.61973744479899917</v>
      </c>
      <c r="AL303" s="37">
        <f t="shared" si="856"/>
        <v>2.7936900036809091E-2</v>
      </c>
      <c r="AM303" s="37">
        <f t="shared" si="839"/>
        <v>2.7500133182378751E-2</v>
      </c>
      <c r="AN303" s="41"/>
      <c r="AO303" s="74">
        <v>-1.2888217355828395</v>
      </c>
      <c r="AP303" s="74">
        <v>-0.98537150389374872</v>
      </c>
      <c r="AQ303" s="74">
        <v>0.15796699767932587</v>
      </c>
      <c r="AR303" s="74">
        <v>0.6306947774331686</v>
      </c>
      <c r="AS303" s="74">
        <v>-1.1417720662723703</v>
      </c>
      <c r="AT303" s="74">
        <v>0.144450748020299</v>
      </c>
      <c r="AU303" s="74">
        <v>-0.51592683942799766</v>
      </c>
      <c r="AV303" s="74">
        <v>0.15514923007486381</v>
      </c>
      <c r="AW303" s="74">
        <v>0.31763875533034813</v>
      </c>
      <c r="AX303" s="75"/>
      <c r="AY303" s="96">
        <f>STDEV(AO294:AO303)</f>
        <v>0.16904924836753421</v>
      </c>
      <c r="AZ303" s="42">
        <f>STDEV(AP294:AP303)</f>
        <v>2.2189376102663961E-2</v>
      </c>
      <c r="BA303" s="42">
        <f t="shared" ref="BA303" si="861">STDEV(AQ294:AQ303)</f>
        <v>3.4703052952615741E-2</v>
      </c>
      <c r="BB303" s="42">
        <f t="shared" ref="BB303" si="862">STDEV(AR294:AR303)</f>
        <v>7.3973933603472986E-2</v>
      </c>
      <c r="BC303" s="42">
        <f t="shared" ref="BC303" si="863">STDEV(AS294:AS303)</f>
        <v>3.3478173595246553E-2</v>
      </c>
      <c r="BD303" s="42">
        <f t="shared" ref="BD303" si="864">STDEV(AT294:AT303)</f>
        <v>7.9010627925435076E-2</v>
      </c>
      <c r="BE303" s="42">
        <f t="shared" ref="BE303" si="865">STDEV(AU294:AU303)</f>
        <v>6.1889091891476566E-2</v>
      </c>
      <c r="BF303" s="42">
        <f t="shared" ref="BF303" si="866">STDEV(AV294:AV303)</f>
        <v>5.6787695894243685E-2</v>
      </c>
      <c r="BG303" s="42">
        <f t="shared" ref="BG303" si="867">STDEV(AW294:AW303)</f>
        <v>6.0146031985032773E-2</v>
      </c>
      <c r="BH303" s="41"/>
      <c r="BI303" s="76">
        <v>0.93286203452177796</v>
      </c>
      <c r="BJ303" s="74">
        <v>0.88032304643971726</v>
      </c>
      <c r="BK303" s="74">
        <v>0.56894046748907356</v>
      </c>
      <c r="BL303" s="74">
        <v>0.45372507529789258</v>
      </c>
      <c r="BM303" s="74">
        <v>0.94236394469663864</v>
      </c>
      <c r="BN303" s="74">
        <v>0.19464716805018478</v>
      </c>
      <c r="BO303" s="74">
        <v>0.85781092236019341</v>
      </c>
      <c r="BP303" s="74">
        <v>0.18977575107132333</v>
      </c>
      <c r="BQ303" s="74">
        <v>0.14456542816681259</v>
      </c>
      <c r="BR303" s="75"/>
      <c r="BS303" s="42">
        <f t="shared" si="803"/>
        <v>-1.4296184074157291E-2</v>
      </c>
      <c r="BT303" s="42">
        <f t="shared" si="804"/>
        <v>-1.3014767049535348E-2</v>
      </c>
      <c r="BU303" s="42">
        <f t="shared" si="805"/>
        <v>-8.0962803385007838E-3</v>
      </c>
      <c r="BV303" s="42">
        <f t="shared" si="806"/>
        <v>1.5375793168791757E-3</v>
      </c>
      <c r="BW303" s="42">
        <f t="shared" si="807"/>
        <v>-1.0827412207148269E-2</v>
      </c>
      <c r="BX303" s="42">
        <f t="shared" si="808"/>
        <v>-4.8433074100812769E-3</v>
      </c>
      <c r="BY303" s="42">
        <f t="shared" si="809"/>
        <v>0.22505194416021029</v>
      </c>
      <c r="BZ303" s="42">
        <f t="shared" si="810"/>
        <v>-1.4296184074157291E-2</v>
      </c>
      <c r="CA303" s="42">
        <f t="shared" si="811"/>
        <v>-1.6177135093917848E-2</v>
      </c>
      <c r="CB303" s="41"/>
      <c r="CC303" s="37">
        <v>7.5047480257779122E-3</v>
      </c>
      <c r="CD303" s="37">
        <v>1.4859417882574321E-2</v>
      </c>
      <c r="CE303" s="37">
        <v>7.7443119993393685E-3</v>
      </c>
      <c r="CF303" s="37">
        <v>8.7356732377957408E-3</v>
      </c>
      <c r="CG303" s="37">
        <v>4.6500018367215692E-2</v>
      </c>
      <c r="CH303" s="37">
        <v>1.8708241865126221E-2</v>
      </c>
      <c r="CI303" s="37">
        <v>2.8181957163722357E-3</v>
      </c>
      <c r="CJ303" s="37">
        <v>2.3369644763513834E-2</v>
      </c>
      <c r="CK303" s="37">
        <v>2.0304588629536449E-2</v>
      </c>
      <c r="CL303" s="41"/>
      <c r="CM303" s="37">
        <f t="shared" si="860"/>
        <v>10.716882726954951</v>
      </c>
      <c r="CN303" s="37">
        <f t="shared" si="837"/>
        <v>10.754386681251967</v>
      </c>
      <c r="CO303" s="37">
        <f t="shared" si="813"/>
        <v>11.365204217851122</v>
      </c>
      <c r="CP303" s="37">
        <f t="shared" si="814"/>
        <v>11.616396592504085</v>
      </c>
      <c r="CQ303" s="37">
        <f t="shared" si="838"/>
        <v>10.689095246429344</v>
      </c>
      <c r="CR303" s="37">
        <f t="shared" si="815"/>
        <v>11.382233205992558</v>
      </c>
      <c r="CS303" s="37">
        <f t="shared" si="816"/>
        <v>11.024778510644534</v>
      </c>
      <c r="CT303" s="37">
        <f t="shared" si="817"/>
        <v>11.380333743202506</v>
      </c>
      <c r="CU303" s="37">
        <f t="shared" si="818"/>
        <v>11.445150295297415</v>
      </c>
      <c r="CV303" s="41"/>
      <c r="CW303" s="74">
        <v>10.773759858369436</v>
      </c>
      <c r="CX303" s="74">
        <v>10.925484974213981</v>
      </c>
      <c r="CY303" s="74">
        <v>11.497154225000518</v>
      </c>
      <c r="CZ303" s="74">
        <v>11.733518114877441</v>
      </c>
      <c r="DA303" s="74">
        <v>10.847284693024671</v>
      </c>
      <c r="DB303" s="74">
        <v>11.490396100171004</v>
      </c>
      <c r="DC303" s="74">
        <v>11.160207306446857</v>
      </c>
      <c r="DD303" s="74">
        <v>11.495745341198287</v>
      </c>
      <c r="DE303" s="74">
        <v>11.576990103826031</v>
      </c>
      <c r="DF303" s="75"/>
      <c r="DG303" s="42">
        <f t="shared" si="819"/>
        <v>10.716882726954951</v>
      </c>
      <c r="DH303" s="42">
        <f t="shared" si="820"/>
        <v>10.754386681251967</v>
      </c>
      <c r="DI303" s="42">
        <f t="shared" si="821"/>
        <v>11.365204217851122</v>
      </c>
      <c r="DJ303" s="42">
        <f t="shared" si="822"/>
        <v>11.616396592504085</v>
      </c>
      <c r="DK303" s="42">
        <f t="shared" si="823"/>
        <v>10.689095246429344</v>
      </c>
      <c r="DL303" s="42">
        <f t="shared" si="824"/>
        <v>11.382233205992558</v>
      </c>
      <c r="DM303" s="42">
        <f t="shared" si="825"/>
        <v>11.024778510644534</v>
      </c>
      <c r="DN303" s="42">
        <f t="shared" si="826"/>
        <v>11.380333743202506</v>
      </c>
      <c r="DO303" s="42">
        <f t="shared" si="827"/>
        <v>11.445150295297415</v>
      </c>
      <c r="DP303" s="41"/>
      <c r="DQ303" s="77"/>
      <c r="DR303" s="49"/>
    </row>
  </sheetData>
  <mergeCells count="21">
    <mergeCell ref="A1:A3"/>
    <mergeCell ref="CW1:DF1"/>
    <mergeCell ref="BS1:CB1"/>
    <mergeCell ref="DG1:DP1"/>
    <mergeCell ref="U1:AD1"/>
    <mergeCell ref="AE1:AN1"/>
    <mergeCell ref="AO1:AX1"/>
    <mergeCell ref="BI1:BR1"/>
    <mergeCell ref="AY1:BH1"/>
    <mergeCell ref="CM1:CV1"/>
    <mergeCell ref="CC1:CL1"/>
    <mergeCell ref="C1:C3"/>
    <mergeCell ref="I1:I3"/>
    <mergeCell ref="J1:J3"/>
    <mergeCell ref="B1:B3"/>
    <mergeCell ref="D1:D3"/>
    <mergeCell ref="E1:E3"/>
    <mergeCell ref="F1:F3"/>
    <mergeCell ref="G1:G3"/>
    <mergeCell ref="H1:H3"/>
    <mergeCell ref="K1:T1"/>
  </mergeCells>
  <pageMargins left="0.7" right="0.7" top="0.75" bottom="0.75" header="0.3" footer="0.3"/>
  <ignoredErrors>
    <ignoredError sqref="DG5:DP303 CM13:CV273 BS13:CB303 CM283:CV303 CV274 CV275:CV282 AZ13:BH33 AY44:BH63 AY73:BH93 AY103:BA123 BC103:BH123 AY133:BB153 BD133:BH153 AY163:BC183 BE163:BH183 AY193:BH213 AY223:BE243 BG223:BH243 AY253:BF273 BH253:BH273 AY283:BG303 AE43:AE63 AG43:AN63 AF14:AN33 AF13:AN13 AE73:AN93 AE103:AG123 AI103:AN123 AE133:AH153 AJ133:AN153 AE163:AI183 AK163:AN183 AE193:AJ213 AL193:AN213 AE223:AK243 AM223:AN243 AE253:AL273 AN253:AN273 AE283:AM303" formulaRange="1"/>
    <ignoredError sqref="AY4:BH12 AN284:AN303 AN274 AN275:AN282 AY34:BH43 AY33 AY31:AY32 AY30 AY13:AY29 AY64:BH72 AY94:BH102 AY124:BH132 AY154:BH162 AY184:BH192 AY214:BH222 AY244:BH252 AY274:BH282 BH303 BH302 BH283:BH301 AE64:AN72 AE94:AN102 AE124:AN132 AE154:AN162 AE184:AN192 AE214:AN222 AE244:AN252 AN283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85FB-6A17-C846-AFF8-5449F37388BD}">
  <dimension ref="B2:E46"/>
  <sheetViews>
    <sheetView showGridLines="0" zoomScale="206" workbookViewId="0">
      <selection activeCell="G9" sqref="G9"/>
    </sheetView>
  </sheetViews>
  <sheetFormatPr baseColWidth="10" defaultColWidth="10.83203125" defaultRowHeight="16" x14ac:dyDescent="0.2"/>
  <sheetData>
    <row r="2" spans="2:5" x14ac:dyDescent="0.2">
      <c r="B2" s="102" t="s">
        <v>137</v>
      </c>
      <c r="D2" s="153" t="s">
        <v>182</v>
      </c>
      <c r="E2" s="153"/>
    </row>
    <row r="3" spans="2:5" x14ac:dyDescent="0.2">
      <c r="B3" s="103" t="s">
        <v>138</v>
      </c>
      <c r="D3" s="154">
        <v>45</v>
      </c>
      <c r="E3" s="155"/>
    </row>
    <row r="4" spans="2:5" x14ac:dyDescent="0.2">
      <c r="B4" s="103" t="s">
        <v>139</v>
      </c>
    </row>
    <row r="5" spans="2:5" x14ac:dyDescent="0.2">
      <c r="B5" s="103" t="s">
        <v>140</v>
      </c>
      <c r="D5" s="108" t="s">
        <v>183</v>
      </c>
      <c r="E5" s="105" t="s">
        <v>192</v>
      </c>
    </row>
    <row r="6" spans="2:5" x14ac:dyDescent="0.2">
      <c r="B6" s="103" t="s">
        <v>141</v>
      </c>
      <c r="D6" s="109" t="s">
        <v>184</v>
      </c>
      <c r="E6" s="106" t="s">
        <v>88</v>
      </c>
    </row>
    <row r="7" spans="2:5" x14ac:dyDescent="0.2">
      <c r="B7" s="103" t="s">
        <v>142</v>
      </c>
      <c r="D7" s="109" t="s">
        <v>185</v>
      </c>
      <c r="E7" s="106" t="s">
        <v>193</v>
      </c>
    </row>
    <row r="8" spans="2:5" x14ac:dyDescent="0.2">
      <c r="B8" s="103" t="s">
        <v>143</v>
      </c>
      <c r="D8" s="109" t="s">
        <v>186</v>
      </c>
      <c r="E8" s="106" t="s">
        <v>92</v>
      </c>
    </row>
    <row r="9" spans="2:5" x14ac:dyDescent="0.2">
      <c r="B9" s="103" t="s">
        <v>144</v>
      </c>
      <c r="D9" s="109" t="s">
        <v>187</v>
      </c>
      <c r="E9" s="106" t="s">
        <v>194</v>
      </c>
    </row>
    <row r="10" spans="2:5" x14ac:dyDescent="0.2">
      <c r="B10" s="103" t="s">
        <v>145</v>
      </c>
      <c r="D10" s="109" t="s">
        <v>188</v>
      </c>
      <c r="E10" s="106" t="s">
        <v>195</v>
      </c>
    </row>
    <row r="11" spans="2:5" x14ac:dyDescent="0.2">
      <c r="B11" s="103" t="s">
        <v>146</v>
      </c>
      <c r="D11" s="109" t="s">
        <v>189</v>
      </c>
      <c r="E11" s="106" t="s">
        <v>196</v>
      </c>
    </row>
    <row r="12" spans="2:5" x14ac:dyDescent="0.2">
      <c r="B12" s="103" t="s">
        <v>147</v>
      </c>
      <c r="D12" s="109" t="s">
        <v>190</v>
      </c>
      <c r="E12" s="106" t="s">
        <v>93</v>
      </c>
    </row>
    <row r="13" spans="2:5" x14ac:dyDescent="0.2">
      <c r="B13" s="103" t="s">
        <v>148</v>
      </c>
      <c r="D13" s="109" t="s">
        <v>191</v>
      </c>
      <c r="E13" s="106" t="s">
        <v>95</v>
      </c>
    </row>
    <row r="14" spans="2:5" x14ac:dyDescent="0.2">
      <c r="B14" s="103" t="s">
        <v>149</v>
      </c>
      <c r="D14" s="110" t="s">
        <v>197</v>
      </c>
      <c r="E14" s="107" t="s">
        <v>97</v>
      </c>
    </row>
    <row r="15" spans="2:5" x14ac:dyDescent="0.2">
      <c r="B15" s="103" t="s">
        <v>150</v>
      </c>
    </row>
    <row r="16" spans="2:5" x14ac:dyDescent="0.2">
      <c r="B16" s="103" t="s">
        <v>151</v>
      </c>
    </row>
    <row r="17" spans="2:2" x14ac:dyDescent="0.2">
      <c r="B17" s="103" t="s">
        <v>152</v>
      </c>
    </row>
    <row r="18" spans="2:2" x14ac:dyDescent="0.2">
      <c r="B18" s="103" t="s">
        <v>153</v>
      </c>
    </row>
    <row r="19" spans="2:2" x14ac:dyDescent="0.2">
      <c r="B19" s="103" t="s">
        <v>154</v>
      </c>
    </row>
    <row r="20" spans="2:2" x14ac:dyDescent="0.2">
      <c r="B20" s="103" t="s">
        <v>155</v>
      </c>
    </row>
    <row r="21" spans="2:2" x14ac:dyDescent="0.2">
      <c r="B21" s="103" t="s">
        <v>156</v>
      </c>
    </row>
    <row r="22" spans="2:2" x14ac:dyDescent="0.2">
      <c r="B22" s="103" t="s">
        <v>157</v>
      </c>
    </row>
    <row r="23" spans="2:2" x14ac:dyDescent="0.2">
      <c r="B23" s="103" t="s">
        <v>158</v>
      </c>
    </row>
    <row r="24" spans="2:2" x14ac:dyDescent="0.2">
      <c r="B24" s="103" t="s">
        <v>159</v>
      </c>
    </row>
    <row r="25" spans="2:2" x14ac:dyDescent="0.2">
      <c r="B25" s="103" t="s">
        <v>160</v>
      </c>
    </row>
    <row r="26" spans="2:2" x14ac:dyDescent="0.2">
      <c r="B26" s="103" t="s">
        <v>161</v>
      </c>
    </row>
    <row r="27" spans="2:2" x14ac:dyDescent="0.2">
      <c r="B27" s="103" t="s">
        <v>162</v>
      </c>
    </row>
    <row r="28" spans="2:2" x14ac:dyDescent="0.2">
      <c r="B28" s="103" t="s">
        <v>163</v>
      </c>
    </row>
    <row r="29" spans="2:2" x14ac:dyDescent="0.2">
      <c r="B29" s="103" t="s">
        <v>164</v>
      </c>
    </row>
    <row r="30" spans="2:2" x14ac:dyDescent="0.2">
      <c r="B30" s="103" t="s">
        <v>165</v>
      </c>
    </row>
    <row r="31" spans="2:2" x14ac:dyDescent="0.2">
      <c r="B31" s="103" t="s">
        <v>166</v>
      </c>
    </row>
    <row r="32" spans="2:2" x14ac:dyDescent="0.2">
      <c r="B32" s="103" t="s">
        <v>167</v>
      </c>
    </row>
    <row r="33" spans="2:2" x14ac:dyDescent="0.2">
      <c r="B33" s="103" t="s">
        <v>168</v>
      </c>
    </row>
    <row r="34" spans="2:2" x14ac:dyDescent="0.2">
      <c r="B34" s="103" t="s">
        <v>169</v>
      </c>
    </row>
    <row r="35" spans="2:2" x14ac:dyDescent="0.2">
      <c r="B35" s="103" t="s">
        <v>170</v>
      </c>
    </row>
    <row r="36" spans="2:2" x14ac:dyDescent="0.2">
      <c r="B36" s="103" t="s">
        <v>171</v>
      </c>
    </row>
    <row r="37" spans="2:2" x14ac:dyDescent="0.2">
      <c r="B37" s="103" t="s">
        <v>172</v>
      </c>
    </row>
    <row r="38" spans="2:2" x14ac:dyDescent="0.2">
      <c r="B38" s="103" t="s">
        <v>173</v>
      </c>
    </row>
    <row r="39" spans="2:2" x14ac:dyDescent="0.2">
      <c r="B39" s="103" t="s">
        <v>174</v>
      </c>
    </row>
    <row r="40" spans="2:2" x14ac:dyDescent="0.2">
      <c r="B40" s="103" t="s">
        <v>175</v>
      </c>
    </row>
    <row r="41" spans="2:2" x14ac:dyDescent="0.2">
      <c r="B41" s="103" t="s">
        <v>176</v>
      </c>
    </row>
    <row r="42" spans="2:2" x14ac:dyDescent="0.2">
      <c r="B42" s="103" t="s">
        <v>177</v>
      </c>
    </row>
    <row r="43" spans="2:2" x14ac:dyDescent="0.2">
      <c r="B43" s="103" t="s">
        <v>178</v>
      </c>
    </row>
    <row r="44" spans="2:2" x14ac:dyDescent="0.2">
      <c r="B44" s="103" t="s">
        <v>179</v>
      </c>
    </row>
    <row r="45" spans="2:2" x14ac:dyDescent="0.2">
      <c r="B45" s="103" t="s">
        <v>180</v>
      </c>
    </row>
    <row r="46" spans="2:2" x14ac:dyDescent="0.2">
      <c r="B46" s="104" t="s">
        <v>181</v>
      </c>
    </row>
  </sheetData>
  <mergeCells count="2">
    <mergeCell ref="D2:E2"/>
    <mergeCell ref="D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AF773-C8A6-2A4B-BD3C-8C599A0AC83C}">
  <dimension ref="B2:F21"/>
  <sheetViews>
    <sheetView showGridLines="0" zoomScale="187" workbookViewId="0">
      <selection activeCell="E21" sqref="E21"/>
    </sheetView>
  </sheetViews>
  <sheetFormatPr baseColWidth="10" defaultColWidth="10.83203125" defaultRowHeight="14" x14ac:dyDescent="0.2"/>
  <cols>
    <col min="1" max="1" width="8.1640625" style="18" customWidth="1"/>
    <col min="2" max="2" width="8.6640625" style="26" customWidth="1"/>
    <col min="3" max="3" width="8.6640625" style="23" customWidth="1"/>
    <col min="4" max="4" width="8" style="26" customWidth="1"/>
    <col min="5" max="6" width="8.6640625" style="18" customWidth="1"/>
    <col min="7" max="16384" width="10.83203125" style="18"/>
  </cols>
  <sheetData>
    <row r="2" spans="2:6" x14ac:dyDescent="0.2">
      <c r="B2" s="15" t="s">
        <v>122</v>
      </c>
      <c r="C2" s="111" t="s">
        <v>121</v>
      </c>
      <c r="E2" s="16" t="s">
        <v>123</v>
      </c>
      <c r="F2" s="17" t="s">
        <v>121</v>
      </c>
    </row>
    <row r="3" spans="2:6" x14ac:dyDescent="0.2">
      <c r="B3" s="19" t="s">
        <v>2</v>
      </c>
      <c r="C3" s="27">
        <f>297/300</f>
        <v>0.99</v>
      </c>
      <c r="E3" s="20" t="s">
        <v>100</v>
      </c>
      <c r="F3" s="112">
        <f>2196/2415</f>
        <v>0.90931677018633539</v>
      </c>
    </row>
    <row r="4" spans="2:6" x14ac:dyDescent="0.2">
      <c r="B4" s="19" t="s">
        <v>119</v>
      </c>
      <c r="C4" s="27">
        <f t="shared" ref="C4:C5" si="0">297/300</f>
        <v>0.99</v>
      </c>
      <c r="E4" s="20" t="s">
        <v>101</v>
      </c>
      <c r="F4" s="112">
        <f>2237/2415</f>
        <v>0.92629399585921324</v>
      </c>
    </row>
    <row r="5" spans="2:6" x14ac:dyDescent="0.2">
      <c r="B5" s="19" t="s">
        <v>120</v>
      </c>
      <c r="C5" s="27">
        <f t="shared" si="0"/>
        <v>0.99</v>
      </c>
      <c r="E5" s="20" t="s">
        <v>102</v>
      </c>
      <c r="F5" s="112">
        <f>2479/2415</f>
        <v>1.0265010351966875</v>
      </c>
    </row>
    <row r="6" spans="2:6" x14ac:dyDescent="0.2">
      <c r="B6" s="19" t="s">
        <v>8</v>
      </c>
      <c r="C6" s="27">
        <v>1</v>
      </c>
      <c r="E6" s="20" t="s">
        <v>103</v>
      </c>
      <c r="F6" s="112">
        <f>2493/2415</f>
        <v>1.0322981366459627</v>
      </c>
    </row>
    <row r="7" spans="2:6" x14ac:dyDescent="0.2">
      <c r="B7" s="19" t="s">
        <v>10</v>
      </c>
      <c r="C7" s="27">
        <f>247/300</f>
        <v>0.82333333333333336</v>
      </c>
      <c r="E7" s="20" t="s">
        <v>104</v>
      </c>
      <c r="F7" s="112">
        <f>2080/2415</f>
        <v>0.86128364389233958</v>
      </c>
    </row>
    <row r="8" spans="2:6" x14ac:dyDescent="0.2">
      <c r="B8" s="19" t="s">
        <v>12</v>
      </c>
      <c r="C8" s="27">
        <f>243/300</f>
        <v>0.81</v>
      </c>
      <c r="E8" s="20" t="s">
        <v>105</v>
      </c>
      <c r="F8" s="112">
        <f>2494/2415</f>
        <v>1.032712215320911</v>
      </c>
    </row>
    <row r="9" spans="2:6" x14ac:dyDescent="0.2">
      <c r="B9" s="19" t="s">
        <v>15</v>
      </c>
      <c r="C9" s="27">
        <f>240/300</f>
        <v>0.8</v>
      </c>
      <c r="E9" s="20" t="s">
        <v>106</v>
      </c>
      <c r="F9" s="112">
        <f>2129/2415</f>
        <v>0.8815734989648033</v>
      </c>
    </row>
    <row r="10" spans="2:6" x14ac:dyDescent="0.2">
      <c r="B10" s="21" t="s">
        <v>117</v>
      </c>
      <c r="C10" s="27">
        <f>2681/2700</f>
        <v>0.99296296296296294</v>
      </c>
      <c r="E10" s="20" t="s">
        <v>107</v>
      </c>
      <c r="F10" s="112">
        <f>2490/2415</f>
        <v>1.031055900621118</v>
      </c>
    </row>
    <row r="11" spans="2:6" x14ac:dyDescent="0.2">
      <c r="B11" s="21" t="s">
        <v>17</v>
      </c>
      <c r="C11" s="27">
        <f>1701/1890</f>
        <v>0.9</v>
      </c>
      <c r="E11" s="20" t="s">
        <v>108</v>
      </c>
      <c r="F11" s="112">
        <f>2492/2415</f>
        <v>1.0318840579710145</v>
      </c>
    </row>
    <row r="12" spans="2:6" x14ac:dyDescent="0.2">
      <c r="B12" s="21" t="s">
        <v>118</v>
      </c>
      <c r="C12" s="27">
        <f>2646/2700</f>
        <v>0.98</v>
      </c>
      <c r="E12" s="22" t="s">
        <v>109</v>
      </c>
      <c r="F12" s="113">
        <f>2393/2415</f>
        <v>0.99089026915113876</v>
      </c>
    </row>
    <row r="13" spans="2:6" x14ac:dyDescent="0.2">
      <c r="B13" s="21" t="s">
        <v>114</v>
      </c>
      <c r="C13" s="27">
        <f>1881/1890</f>
        <v>0.99523809523809526</v>
      </c>
      <c r="E13" s="16" t="s">
        <v>124</v>
      </c>
      <c r="F13" s="114">
        <f>SUM(F3:F12)/10</f>
        <v>0.97238095238095235</v>
      </c>
    </row>
    <row r="14" spans="2:6" x14ac:dyDescent="0.2">
      <c r="B14" s="21" t="s">
        <v>113</v>
      </c>
      <c r="C14" s="27">
        <f>2160/2700</f>
        <v>0.8</v>
      </c>
      <c r="D14" s="23"/>
      <c r="E14" s="24"/>
    </row>
    <row r="15" spans="2:6" x14ac:dyDescent="0.2">
      <c r="B15" s="21" t="s">
        <v>110</v>
      </c>
      <c r="C15" s="27">
        <f>1656/1890</f>
        <v>0.87619047619047619</v>
      </c>
      <c r="D15" s="23"/>
      <c r="E15" s="24"/>
    </row>
    <row r="16" spans="2:6" x14ac:dyDescent="0.2">
      <c r="B16" s="21" t="s">
        <v>116</v>
      </c>
      <c r="C16" s="27">
        <f>2441/2700</f>
        <v>0.90407407407407403</v>
      </c>
      <c r="D16" s="23"/>
      <c r="E16" s="24"/>
    </row>
    <row r="17" spans="2:5" x14ac:dyDescent="0.2">
      <c r="B17" s="21" t="s">
        <v>5</v>
      </c>
      <c r="C17" s="27">
        <f>1860/1890</f>
        <v>0.98412698412698407</v>
      </c>
      <c r="D17" s="23"/>
      <c r="E17" s="24"/>
    </row>
    <row r="18" spans="2:5" x14ac:dyDescent="0.2">
      <c r="B18" s="21" t="s">
        <v>115</v>
      </c>
      <c r="C18" s="27">
        <f>2646/2700</f>
        <v>0.98</v>
      </c>
      <c r="D18" s="23"/>
      <c r="E18" s="24"/>
    </row>
    <row r="19" spans="2:5" x14ac:dyDescent="0.2">
      <c r="B19" s="25" t="s">
        <v>111</v>
      </c>
      <c r="C19" s="28">
        <v>1</v>
      </c>
      <c r="D19" s="23"/>
      <c r="E19" s="24"/>
    </row>
    <row r="20" spans="2:5" x14ac:dyDescent="0.2">
      <c r="B20" s="16" t="s">
        <v>124</v>
      </c>
      <c r="C20" s="29">
        <f>SUM(C3:C19)/17</f>
        <v>0.93034858387799579</v>
      </c>
      <c r="D20" s="23"/>
      <c r="E20" s="24"/>
    </row>
    <row r="21" spans="2:5" x14ac:dyDescent="0.2">
      <c r="D21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metadata</vt:lpstr>
      <vt:lpstr>data</vt:lpstr>
      <vt:lpstr>pairs</vt:lpstr>
      <vt:lpstr>coverage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2022-02-19T23:33:16Z</dcterms:created>
  <dcterms:modified xsi:type="dcterms:W3CDTF">2022-03-11T19:56:53Z</dcterms:modified>
</cp:coreProperties>
</file>